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860" yWindow="-30" windowWidth="19305" windowHeight="11760" tabRatio="641" activeTab="1"/>
  </bookViews>
  <sheets>
    <sheet name="メモ" sheetId="3" r:id="rId1"/>
    <sheet name="勤勉手当制度概要" sheetId="15" r:id="rId2"/>
    <sheet name="期間の取り方１" sheetId="2" r:id="rId3"/>
    <sheet name="期間の取り方２" sheetId="6" r:id="rId4"/>
    <sheet name="期末勤勉期間" sheetId="10" r:id="rId5"/>
    <sheet name="期末勤勉期間 (2)" sheetId="13" state="hidden" r:id="rId6"/>
    <sheet name="例外報告南薩" sheetId="11" r:id="rId7"/>
    <sheet name="例外報告姶良" sheetId="12" r:id="rId8"/>
    <sheet name="例外報告熊毛" sheetId="14" r:id="rId9"/>
  </sheets>
  <definedNames>
    <definedName name="_xlnm.Print_Area" localSheetId="8">例外報告熊毛!$A$1:$CP$69</definedName>
  </definedNames>
  <calcPr calcId="125725"/>
</workbook>
</file>

<file path=xl/calcChain.xml><?xml version="1.0" encoding="utf-8"?>
<calcChain xmlns="http://schemas.openxmlformats.org/spreadsheetml/2006/main">
  <c r="I109" i="10"/>
  <c r="H109"/>
  <c r="J108"/>
  <c r="J107"/>
  <c r="J109" s="1"/>
  <c r="I102"/>
  <c r="H102"/>
  <c r="J101"/>
  <c r="J100"/>
  <c r="J102" s="1"/>
  <c r="I92"/>
  <c r="J91"/>
  <c r="J90"/>
  <c r="J84"/>
  <c r="J83"/>
  <c r="I85"/>
  <c r="H66" i="13"/>
  <c r="AT64"/>
  <c r="AQ64"/>
  <c r="S64"/>
  <c r="X64" s="1"/>
  <c r="AF64" s="1"/>
  <c r="P64"/>
  <c r="I64"/>
  <c r="H64"/>
  <c r="AB64" s="1"/>
  <c r="E64"/>
  <c r="E63"/>
  <c r="AZ62"/>
  <c r="AT60"/>
  <c r="AQ60"/>
  <c r="S60"/>
  <c r="Y60" s="1"/>
  <c r="AG60" s="1"/>
  <c r="P60"/>
  <c r="H60"/>
  <c r="I60" s="1"/>
  <c r="E60"/>
  <c r="E59"/>
  <c r="AZ58"/>
  <c r="AT56"/>
  <c r="AQ56"/>
  <c r="S56"/>
  <c r="X56" s="1"/>
  <c r="AF56" s="1"/>
  <c r="P56"/>
  <c r="I56"/>
  <c r="H56"/>
  <c r="AB56" s="1"/>
  <c r="E56"/>
  <c r="E55"/>
  <c r="AZ54"/>
  <c r="AT52"/>
  <c r="H52"/>
  <c r="N37"/>
  <c r="BA37" s="1"/>
  <c r="AT36"/>
  <c r="AQ36"/>
  <c r="AK36"/>
  <c r="AB36"/>
  <c r="S36"/>
  <c r="Y36" s="1"/>
  <c r="AG36" s="1"/>
  <c r="P36"/>
  <c r="I36"/>
  <c r="E36"/>
  <c r="BA35"/>
  <c r="AT34"/>
  <c r="AQ34"/>
  <c r="AK34"/>
  <c r="AB34"/>
  <c r="S34"/>
  <c r="X34" s="1"/>
  <c r="AF34" s="1"/>
  <c r="P34"/>
  <c r="I34"/>
  <c r="E34"/>
  <c r="AM34" s="1"/>
  <c r="BA33"/>
  <c r="AT32"/>
  <c r="I32"/>
  <c r="S32" s="1"/>
  <c r="Y32" s="1"/>
  <c r="AG32" s="1"/>
  <c r="E32"/>
  <c r="P32" s="1"/>
  <c r="AT30"/>
  <c r="I30"/>
  <c r="S30" s="1"/>
  <c r="Y30" s="1"/>
  <c r="AG30" s="1"/>
  <c r="E30"/>
  <c r="I25"/>
  <c r="H25"/>
  <c r="AT25" s="1"/>
  <c r="D25"/>
  <c r="D20"/>
  <c r="C60" s="1"/>
  <c r="D60" s="1"/>
  <c r="BC1"/>
  <c r="BD1" s="1"/>
  <c r="H66" i="10"/>
  <c r="AT64"/>
  <c r="AQ64"/>
  <c r="S64"/>
  <c r="Y64" s="1"/>
  <c r="AG64" s="1"/>
  <c r="P64"/>
  <c r="I64"/>
  <c r="H64"/>
  <c r="AB64" s="1"/>
  <c r="E64"/>
  <c r="E63"/>
  <c r="AZ62"/>
  <c r="AT60"/>
  <c r="AQ60"/>
  <c r="S60"/>
  <c r="Y60" s="1"/>
  <c r="AG60" s="1"/>
  <c r="P60"/>
  <c r="H60"/>
  <c r="I60" s="1"/>
  <c r="E60"/>
  <c r="E59"/>
  <c r="AZ58"/>
  <c r="AT56"/>
  <c r="AQ56"/>
  <c r="S56"/>
  <c r="V56" s="1"/>
  <c r="AD56" s="1"/>
  <c r="P56"/>
  <c r="H56"/>
  <c r="AB56" s="1"/>
  <c r="E56"/>
  <c r="E55"/>
  <c r="AZ54"/>
  <c r="AZ66" s="1"/>
  <c r="AT52"/>
  <c r="H52"/>
  <c r="N37"/>
  <c r="BA31" s="1"/>
  <c r="AT36"/>
  <c r="I36"/>
  <c r="S36" s="1"/>
  <c r="Y36" s="1"/>
  <c r="AG36" s="1"/>
  <c r="E36"/>
  <c r="P36" s="1"/>
  <c r="AT34"/>
  <c r="I34"/>
  <c r="E34"/>
  <c r="AT32"/>
  <c r="I32"/>
  <c r="AT30"/>
  <c r="I30"/>
  <c r="I25"/>
  <c r="H25"/>
  <c r="D25"/>
  <c r="D20"/>
  <c r="C60" s="1"/>
  <c r="D60" s="1"/>
  <c r="BC1"/>
  <c r="BD1" s="1"/>
  <c r="J85" l="1"/>
  <c r="J92"/>
  <c r="AZ66" i="13"/>
  <c r="AV36"/>
  <c r="AW36" s="1"/>
  <c r="AM36"/>
  <c r="AK64"/>
  <c r="P30"/>
  <c r="X32"/>
  <c r="W32"/>
  <c r="AE32" s="1"/>
  <c r="E51"/>
  <c r="X60"/>
  <c r="AF60" s="1"/>
  <c r="V32"/>
  <c r="AD32" s="1"/>
  <c r="W34"/>
  <c r="AE34" s="1"/>
  <c r="AV34"/>
  <c r="AW34" s="1"/>
  <c r="AY35" s="1"/>
  <c r="AZ35" s="1"/>
  <c r="W56"/>
  <c r="AE56" s="1"/>
  <c r="W60"/>
  <c r="AE60" s="1"/>
  <c r="V34"/>
  <c r="AD34" s="1"/>
  <c r="V36"/>
  <c r="AD36" s="1"/>
  <c r="V56"/>
  <c r="AD56" s="1"/>
  <c r="AI56" s="1"/>
  <c r="V60"/>
  <c r="AD60" s="1"/>
  <c r="AI60" s="1"/>
  <c r="AY37"/>
  <c r="AZ37" s="1"/>
  <c r="AY36"/>
  <c r="AZ36"/>
  <c r="AY34"/>
  <c r="AZ34"/>
  <c r="AM60"/>
  <c r="BC11"/>
  <c r="BC9"/>
  <c r="BC5"/>
  <c r="BC10"/>
  <c r="BC6"/>
  <c r="BC2"/>
  <c r="BC3"/>
  <c r="BC8"/>
  <c r="BC4"/>
  <c r="BC7"/>
  <c r="AV60"/>
  <c r="AW60" s="1"/>
  <c r="AY61" s="1"/>
  <c r="E25"/>
  <c r="S25" s="1"/>
  <c r="W30"/>
  <c r="AE30" s="1"/>
  <c r="AB60"/>
  <c r="C64"/>
  <c r="D64" s="1"/>
  <c r="W64"/>
  <c r="AE64" s="1"/>
  <c r="X30"/>
  <c r="Y34"/>
  <c r="AG34" s="1"/>
  <c r="X36"/>
  <c r="AF36" s="1"/>
  <c r="P52"/>
  <c r="Y56"/>
  <c r="AG56" s="1"/>
  <c r="P25"/>
  <c r="V30"/>
  <c r="AD30" s="1"/>
  <c r="BA31"/>
  <c r="BA39" s="1"/>
  <c r="BA40" s="1"/>
  <c r="BA42" s="1"/>
  <c r="W36"/>
  <c r="AE36" s="1"/>
  <c r="AI36" s="1"/>
  <c r="C52"/>
  <c r="D52" s="1"/>
  <c r="E52" s="1"/>
  <c r="I52"/>
  <c r="AK56"/>
  <c r="V64"/>
  <c r="AD64" s="1"/>
  <c r="C56"/>
  <c r="D56" s="1"/>
  <c r="AV56" s="1"/>
  <c r="AW56" s="1"/>
  <c r="AK60"/>
  <c r="Y64"/>
  <c r="AG64" s="1"/>
  <c r="AK64" i="10"/>
  <c r="S34"/>
  <c r="V34" s="1"/>
  <c r="AD34" s="1"/>
  <c r="P34"/>
  <c r="E32"/>
  <c r="P32" s="1"/>
  <c r="E25"/>
  <c r="S25" s="1"/>
  <c r="X25" s="1"/>
  <c r="X36"/>
  <c r="W60"/>
  <c r="AE60" s="1"/>
  <c r="X64"/>
  <c r="AF64" s="1"/>
  <c r="V60"/>
  <c r="AD60" s="1"/>
  <c r="W64"/>
  <c r="AE64" s="1"/>
  <c r="X60"/>
  <c r="AF60" s="1"/>
  <c r="BC11"/>
  <c r="BC7"/>
  <c r="BC3"/>
  <c r="BC8"/>
  <c r="BC4"/>
  <c r="BC9"/>
  <c r="BC5"/>
  <c r="BC6"/>
  <c r="BC2"/>
  <c r="BC10"/>
  <c r="AM60"/>
  <c r="Y56"/>
  <c r="AG56" s="1"/>
  <c r="AB60"/>
  <c r="C64"/>
  <c r="D64" s="1"/>
  <c r="AV64" s="1"/>
  <c r="AW64" s="1"/>
  <c r="P25"/>
  <c r="E30"/>
  <c r="W36"/>
  <c r="AE36" s="1"/>
  <c r="C52"/>
  <c r="D52" s="1"/>
  <c r="E52" s="1"/>
  <c r="I52"/>
  <c r="X56"/>
  <c r="AF56" s="1"/>
  <c r="AK56"/>
  <c r="V64"/>
  <c r="AD64" s="1"/>
  <c r="AT25"/>
  <c r="V36"/>
  <c r="AD36" s="1"/>
  <c r="E51"/>
  <c r="C56"/>
  <c r="D56" s="1"/>
  <c r="AV56" s="1"/>
  <c r="AW56" s="1"/>
  <c r="I56"/>
  <c r="W56"/>
  <c r="AE56" s="1"/>
  <c r="AI56" s="1"/>
  <c r="AK60"/>
  <c r="AV60"/>
  <c r="AW60" s="1"/>
  <c r="AY61" s="1"/>
  <c r="AI64" l="1"/>
  <c r="AI60"/>
  <c r="AI32" i="13"/>
  <c r="AF32"/>
  <c r="AK32" s="1"/>
  <c r="AM32" s="1"/>
  <c r="AQ32" s="1"/>
  <c r="AV32" s="1"/>
  <c r="AW32" s="1"/>
  <c r="AB32"/>
  <c r="AF30"/>
  <c r="AK30" s="1"/>
  <c r="AB30"/>
  <c r="S52"/>
  <c r="AI34"/>
  <c r="AI30"/>
  <c r="AM30" s="1"/>
  <c r="AQ30" s="1"/>
  <c r="AV30" s="1"/>
  <c r="AW30" s="1"/>
  <c r="X25"/>
  <c r="Y25"/>
  <c r="AG25" s="1"/>
  <c r="W25"/>
  <c r="AE25" s="1"/>
  <c r="V25"/>
  <c r="AD25" s="1"/>
  <c r="AY60"/>
  <c r="AY56"/>
  <c r="AY57"/>
  <c r="AM56"/>
  <c r="AV64"/>
  <c r="AW64" s="1"/>
  <c r="AY64" s="1"/>
  <c r="AM64"/>
  <c r="AI64"/>
  <c r="Y34" i="10"/>
  <c r="AG34" s="1"/>
  <c r="W34"/>
  <c r="AE34" s="1"/>
  <c r="AI34" s="1"/>
  <c r="X34"/>
  <c r="AF36"/>
  <c r="AK36" s="1"/>
  <c r="AB36"/>
  <c r="S32"/>
  <c r="V25"/>
  <c r="AD25" s="1"/>
  <c r="Y25"/>
  <c r="AG25" s="1"/>
  <c r="W25"/>
  <c r="AE25" s="1"/>
  <c r="AI36"/>
  <c r="AY60"/>
  <c r="P52"/>
  <c r="P30"/>
  <c r="AF25"/>
  <c r="S30"/>
  <c r="AY56"/>
  <c r="AY57"/>
  <c r="AM56"/>
  <c r="AM64"/>
  <c r="AY64"/>
  <c r="AY65"/>
  <c r="S52"/>
  <c r="AB25" l="1"/>
  <c r="AY33" i="13"/>
  <c r="AZ33" s="1"/>
  <c r="AY32"/>
  <c r="AZ32" s="1"/>
  <c r="AY30"/>
  <c r="AY31"/>
  <c r="AZ31" s="1"/>
  <c r="AZ42" s="1"/>
  <c r="W52"/>
  <c r="AE52" s="1"/>
  <c r="X52"/>
  <c r="Y52"/>
  <c r="AG52" s="1"/>
  <c r="AI25"/>
  <c r="V52"/>
  <c r="AD52" s="1"/>
  <c r="AI52" s="1"/>
  <c r="AY65"/>
  <c r="AF25"/>
  <c r="AK25" s="1"/>
  <c r="AB25"/>
  <c r="AK25" i="10"/>
  <c r="AB34"/>
  <c r="AI25"/>
  <c r="AF34"/>
  <c r="AK34" s="1"/>
  <c r="AM34" s="1"/>
  <c r="AQ34" s="1"/>
  <c r="AV34" s="1"/>
  <c r="AW34" s="1"/>
  <c r="AY35" s="1"/>
  <c r="BA35" s="1"/>
  <c r="AM36"/>
  <c r="AQ36" s="1"/>
  <c r="AV36" s="1"/>
  <c r="AW36" s="1"/>
  <c r="AY37" s="1"/>
  <c r="Y32"/>
  <c r="AG32" s="1"/>
  <c r="X32"/>
  <c r="W32"/>
  <c r="AE32" s="1"/>
  <c r="V32"/>
  <c r="AD32" s="1"/>
  <c r="X30"/>
  <c r="Y30"/>
  <c r="AG30" s="1"/>
  <c r="V30"/>
  <c r="AD30" s="1"/>
  <c r="W30"/>
  <c r="AE30" s="1"/>
  <c r="Y52"/>
  <c r="AG52" s="1"/>
  <c r="V52"/>
  <c r="AD52" s="1"/>
  <c r="W52"/>
  <c r="AE52" s="1"/>
  <c r="X52"/>
  <c r="AM25" i="13" l="1"/>
  <c r="AY40"/>
  <c r="AZ30"/>
  <c r="AZ40" s="1"/>
  <c r="AF52"/>
  <c r="AK52" s="1"/>
  <c r="AM52" s="1"/>
  <c r="AB52"/>
  <c r="AQ25"/>
  <c r="AV25" s="1"/>
  <c r="AW25" s="1"/>
  <c r="AY25" s="1"/>
  <c r="AZ25" s="1"/>
  <c r="AM25" i="10"/>
  <c r="AQ25" s="1"/>
  <c r="AV25" s="1"/>
  <c r="AW25" s="1"/>
  <c r="AI52"/>
  <c r="AY34"/>
  <c r="AZ34" s="1"/>
  <c r="AY36"/>
  <c r="AZ36" s="1"/>
  <c r="BA37"/>
  <c r="AB32"/>
  <c r="AF32"/>
  <c r="AK32" s="1"/>
  <c r="AI32"/>
  <c r="AF30"/>
  <c r="AK30" s="1"/>
  <c r="AB30"/>
  <c r="AI30"/>
  <c r="AF52"/>
  <c r="AK52" s="1"/>
  <c r="AM52" s="1"/>
  <c r="AB52"/>
  <c r="AM66" i="13" l="1"/>
  <c r="AQ52"/>
  <c r="AV52" s="1"/>
  <c r="AW52" s="1"/>
  <c r="AZ41"/>
  <c r="AZ43"/>
  <c r="AY25" i="10"/>
  <c r="AZ25" s="1"/>
  <c r="AM32"/>
  <c r="AQ32" s="1"/>
  <c r="AV32" s="1"/>
  <c r="AW32" s="1"/>
  <c r="AM30"/>
  <c r="AQ30" s="1"/>
  <c r="AV30" s="1"/>
  <c r="AW30" s="1"/>
  <c r="AY31" s="1"/>
  <c r="AM66"/>
  <c r="AQ52"/>
  <c r="AV52" s="1"/>
  <c r="AW52" s="1"/>
  <c r="AW66" i="13" l="1"/>
  <c r="AW67" s="1"/>
  <c r="AW68" s="1"/>
  <c r="AY52"/>
  <c r="AZ69" s="1"/>
  <c r="AY53"/>
  <c r="BC41"/>
  <c r="H40" s="1"/>
  <c r="L40"/>
  <c r="BC43"/>
  <c r="H42" s="1"/>
  <c r="L42"/>
  <c r="AY32" i="10"/>
  <c r="AZ32" s="1"/>
  <c r="AY33"/>
  <c r="AY30"/>
  <c r="AW66"/>
  <c r="AY53"/>
  <c r="AY52"/>
  <c r="AZ69" s="1"/>
  <c r="BD43" i="13" l="1"/>
  <c r="I42" s="1"/>
  <c r="BD41"/>
  <c r="I40" s="1"/>
  <c r="BC70"/>
  <c r="AZ70"/>
  <c r="AZ72" s="1"/>
  <c r="AZ71"/>
  <c r="BA33" i="10"/>
  <c r="BA39" s="1"/>
  <c r="BA40" s="1"/>
  <c r="BA42" s="1"/>
  <c r="AZ33" s="1"/>
  <c r="AY40"/>
  <c r="AZ30"/>
  <c r="AZ40" s="1"/>
  <c r="AW67"/>
  <c r="BC70" s="1"/>
  <c r="AZ71"/>
  <c r="AZ70"/>
  <c r="AZ72" s="1"/>
  <c r="BD70" i="13" l="1"/>
  <c r="BC74"/>
  <c r="BC75"/>
  <c r="BC72"/>
  <c r="AZ41" i="10"/>
  <c r="L40" s="1"/>
  <c r="AZ35"/>
  <c r="AZ37"/>
  <c r="AZ31"/>
  <c r="BC74"/>
  <c r="BC72"/>
  <c r="BC75"/>
  <c r="AW68"/>
  <c r="BD70" s="1"/>
  <c r="BC41" l="1"/>
  <c r="H40" s="1"/>
  <c r="BD72" i="13"/>
  <c r="BD74"/>
  <c r="H71"/>
  <c r="H69"/>
  <c r="AZ42" i="10"/>
  <c r="BD74"/>
  <c r="BD75" s="1"/>
  <c r="BD72"/>
  <c r="H71"/>
  <c r="H69"/>
  <c r="BD41" l="1"/>
  <c r="I40" s="1"/>
  <c r="BD75" i="13"/>
  <c r="I69"/>
  <c r="I71"/>
  <c r="AZ43" i="10"/>
  <c r="BC43" s="1"/>
  <c r="H42" s="1"/>
  <c r="L69"/>
  <c r="L71"/>
  <c r="I71"/>
  <c r="I69"/>
  <c r="L71" i="13" l="1"/>
  <c r="L69"/>
  <c r="L42" i="10"/>
  <c r="BD43"/>
  <c r="I42" s="1"/>
</calcChain>
</file>

<file path=xl/sharedStrings.xml><?xml version="1.0" encoding="utf-8"?>
<sst xmlns="http://schemas.openxmlformats.org/spreadsheetml/2006/main" count="2617" uniqueCount="752">
  <si>
    <t>期末手当　コード表</t>
    <rPh sb="0" eb="2">
      <t>キマツ</t>
    </rPh>
    <rPh sb="2" eb="4">
      <t>テアテ</t>
    </rPh>
    <rPh sb="8" eb="9">
      <t>ヒョウ</t>
    </rPh>
    <phoneticPr fontId="4"/>
  </si>
  <si>
    <t>勤勉手当　コード表</t>
    <rPh sb="0" eb="2">
      <t>キンベン</t>
    </rPh>
    <rPh sb="2" eb="4">
      <t>テアテ</t>
    </rPh>
    <rPh sb="8" eb="9">
      <t>ヒョウ</t>
    </rPh>
    <phoneticPr fontId="4"/>
  </si>
  <si>
    <t>消すな→</t>
    <rPh sb="0" eb="1">
      <t>ケ</t>
    </rPh>
    <phoneticPr fontId="4"/>
  </si>
  <si>
    <t>↓ここをけしたらだめだよー↓</t>
    <phoneticPr fontId="4"/>
  </si>
  <si>
    <t>基準日現在
該当</t>
    <rPh sb="0" eb="3">
      <t>キジュンビ</t>
    </rPh>
    <rPh sb="3" eb="5">
      <t>ゲンザイ</t>
    </rPh>
    <rPh sb="6" eb="8">
      <t>ガイトウ</t>
    </rPh>
    <phoneticPr fontId="4"/>
  </si>
  <si>
    <t>基準日前6ヶ月に含まれる場合</t>
    <rPh sb="0" eb="3">
      <t>キジュンビ</t>
    </rPh>
    <rPh sb="3" eb="4">
      <t>マエ</t>
    </rPh>
    <rPh sb="6" eb="7">
      <t>ゲツ</t>
    </rPh>
    <rPh sb="8" eb="9">
      <t>フク</t>
    </rPh>
    <rPh sb="12" eb="14">
      <t>バアイ</t>
    </rPh>
    <phoneticPr fontId="4"/>
  </si>
  <si>
    <t>基準日前6ヶ月
全期間該当</t>
    <rPh sb="0" eb="3">
      <t>キジュンビ</t>
    </rPh>
    <rPh sb="3" eb="4">
      <t>マエ</t>
    </rPh>
    <rPh sb="6" eb="7">
      <t>ゲツ</t>
    </rPh>
    <rPh sb="8" eb="11">
      <t>ゼンキカン</t>
    </rPh>
    <rPh sb="11" eb="13">
      <t>ガイトウ</t>
    </rPh>
    <phoneticPr fontId="4"/>
  </si>
  <si>
    <t>期末手当</t>
    <rPh sb="0" eb="2">
      <t>キマツ</t>
    </rPh>
    <rPh sb="2" eb="4">
      <t>テアテ</t>
    </rPh>
    <phoneticPr fontId="4"/>
  </si>
  <si>
    <t>勤勉手当</t>
    <rPh sb="0" eb="2">
      <t>キンベン</t>
    </rPh>
    <rPh sb="2" eb="4">
      <t>テアテ</t>
    </rPh>
    <phoneticPr fontId="4"/>
  </si>
  <si>
    <t>公務上の休職</t>
    <rPh sb="0" eb="3">
      <t>コウムジョウ</t>
    </rPh>
    <rPh sb="4" eb="6">
      <t>キュウショク</t>
    </rPh>
    <phoneticPr fontId="4"/>
  </si>
  <si>
    <t>結核休職</t>
    <rPh sb="0" eb="2">
      <t>ケッカク</t>
    </rPh>
    <rPh sb="2" eb="4">
      <t>キュウショク</t>
    </rPh>
    <phoneticPr fontId="4"/>
  </si>
  <si>
    <t>↓消すな</t>
    <rPh sb="1" eb="2">
      <t>ケ</t>
    </rPh>
    <phoneticPr fontId="4"/>
  </si>
  <si>
    <t>※期付職員前歴加算用は47行目</t>
    <rPh sb="1" eb="2">
      <t>キ</t>
    </rPh>
    <rPh sb="2" eb="3">
      <t>ヅケ</t>
    </rPh>
    <rPh sb="3" eb="5">
      <t>ショクイン</t>
    </rPh>
    <rPh sb="5" eb="7">
      <t>ゼンレキ</t>
    </rPh>
    <rPh sb="7" eb="9">
      <t>カサン</t>
    </rPh>
    <rPh sb="9" eb="10">
      <t>ヨウ</t>
    </rPh>
    <rPh sb="13" eb="15">
      <t>ギョウメ</t>
    </rPh>
    <phoneticPr fontId="4"/>
  </si>
  <si>
    <t>普通休職
(8割休職）</t>
    <rPh sb="0" eb="2">
      <t>フツウ</t>
    </rPh>
    <rPh sb="2" eb="4">
      <t>キュウショク</t>
    </rPh>
    <rPh sb="7" eb="8">
      <t>ワリ</t>
    </rPh>
    <rPh sb="8" eb="10">
      <t>キュウショク</t>
    </rPh>
    <phoneticPr fontId="4"/>
  </si>
  <si>
    <t>除算</t>
    <rPh sb="0" eb="2">
      <t>ジョサン</t>
    </rPh>
    <phoneticPr fontId="4"/>
  </si>
  <si>
    <t>無休休職</t>
    <rPh sb="0" eb="2">
      <t>ムキュウ</t>
    </rPh>
    <rPh sb="2" eb="4">
      <t>キュウショク</t>
    </rPh>
    <phoneticPr fontId="4"/>
  </si>
  <si>
    <t>全支給</t>
    <rPh sb="0" eb="3">
      <t>ゼンシキュウ</t>
    </rPh>
    <phoneticPr fontId="4"/>
  </si>
  <si>
    <t>介護休暇</t>
    <rPh sb="0" eb="2">
      <t>カイゴ</t>
    </rPh>
    <rPh sb="2" eb="4">
      <t>キュウカ</t>
    </rPh>
    <phoneticPr fontId="4"/>
  </si>
  <si>
    <t>1/2除算</t>
    <rPh sb="3" eb="5">
      <t>ジョサン</t>
    </rPh>
    <phoneticPr fontId="4"/>
  </si>
  <si>
    <t>病気休暇</t>
    <rPh sb="0" eb="2">
      <t>ビョウキ</t>
    </rPh>
    <rPh sb="2" eb="4">
      <t>キュウカ</t>
    </rPh>
    <phoneticPr fontId="4"/>
  </si>
  <si>
    <t>0円</t>
    <rPh sb="1" eb="2">
      <t>エン</t>
    </rPh>
    <phoneticPr fontId="4"/>
  </si>
  <si>
    <t>育児休業</t>
    <rPh sb="0" eb="2">
      <t>イクジ</t>
    </rPh>
    <rPh sb="2" eb="4">
      <t>キュウギョウ</t>
    </rPh>
    <phoneticPr fontId="4"/>
  </si>
  <si>
    <t>停  職</t>
    <rPh sb="0" eb="1">
      <t>テイ</t>
    </rPh>
    <rPh sb="3" eb="4">
      <t>ショク</t>
    </rPh>
    <phoneticPr fontId="4"/>
  </si>
  <si>
    <t>病休</t>
    <rPh sb="0" eb="2">
      <t>ビョウキュウ</t>
    </rPh>
    <phoneticPr fontId="4"/>
  </si>
  <si>
    <t>※黄色の欄のみに年月日等を記入</t>
    <rPh sb="1" eb="3">
      <t>キイロ</t>
    </rPh>
    <rPh sb="4" eb="5">
      <t>ラン</t>
    </rPh>
    <rPh sb="8" eb="11">
      <t>ネンガッピ</t>
    </rPh>
    <rPh sb="11" eb="12">
      <t>ナド</t>
    </rPh>
    <rPh sb="13" eb="15">
      <t>キニュウ</t>
    </rPh>
    <phoneticPr fontId="4"/>
  </si>
  <si>
    <t>必須→</t>
    <rPh sb="0" eb="2">
      <t>ヒッス</t>
    </rPh>
    <phoneticPr fontId="4"/>
  </si>
  <si>
    <t>←○月○日基準日の計算をするぞ！Oh!</t>
    <rPh sb="2" eb="3">
      <t>ガツ</t>
    </rPh>
    <rPh sb="4" eb="5">
      <t>ニチ</t>
    </rPh>
    <rPh sb="5" eb="8">
      <t>キジュンビ</t>
    </rPh>
    <rPh sb="9" eb="11">
      <t>ケイサン</t>
    </rPh>
    <phoneticPr fontId="10"/>
  </si>
  <si>
    <t>この頁はExcel２００７でないと動きません。</t>
    <rPh sb="2" eb="3">
      <t>ページ</t>
    </rPh>
    <rPh sb="17" eb="18">
      <t>ウゴ</t>
    </rPh>
    <phoneticPr fontId="4"/>
  </si>
  <si>
    <t>↓現任校在職年数</t>
    <rPh sb="1" eb="3">
      <t>ゲンニン</t>
    </rPh>
    <rPh sb="3" eb="4">
      <t>コウ</t>
    </rPh>
    <rPh sb="4" eb="6">
      <t>ザイショク</t>
    </rPh>
    <rPh sb="6" eb="8">
      <t>ネンスウ</t>
    </rPh>
    <phoneticPr fontId="10"/>
  </si>
  <si>
    <t>q列を年月に換算</t>
    <rPh sb="1" eb="2">
      <t>レツ</t>
    </rPh>
    <rPh sb="3" eb="5">
      <t>ネンゲツ</t>
    </rPh>
    <rPh sb="6" eb="8">
      <t>カンサン</t>
    </rPh>
    <phoneticPr fontId="10"/>
  </si>
  <si>
    <t>月数</t>
    <rPh sb="0" eb="2">
      <t>ツキスウ</t>
    </rPh>
    <phoneticPr fontId="10"/>
  </si>
  <si>
    <t>年数</t>
    <rPh sb="0" eb="2">
      <t>ネンスウ</t>
    </rPh>
    <phoneticPr fontId="10"/>
  </si>
  <si>
    <t>d列月からａｋ列月後</t>
    <rPh sb="1" eb="2">
      <t>レツ</t>
    </rPh>
    <rPh sb="2" eb="3">
      <t>ツキ</t>
    </rPh>
    <rPh sb="7" eb="8">
      <t>レツ</t>
    </rPh>
    <rPh sb="8" eb="9">
      <t>ゲツ</t>
    </rPh>
    <rPh sb="9" eb="10">
      <t>ゴ</t>
    </rPh>
    <phoneticPr fontId="10"/>
  </si>
  <si>
    <t>残日数</t>
    <rPh sb="0" eb="1">
      <t>ザン</t>
    </rPh>
    <rPh sb="1" eb="3">
      <t>ニッスウ</t>
    </rPh>
    <phoneticPr fontId="10"/>
  </si>
  <si>
    <t>月，日を日数換算</t>
    <rPh sb="0" eb="1">
      <t>ツキ</t>
    </rPh>
    <rPh sb="2" eb="3">
      <t>ニチ</t>
    </rPh>
    <rPh sb="4" eb="6">
      <t>ニッスウ</t>
    </rPh>
    <rPh sb="6" eb="8">
      <t>カンサン</t>
    </rPh>
    <phoneticPr fontId="4"/>
  </si>
  <si>
    <t xml:space="preserve">採用年月日→
適当でｏｋ
</t>
    <rPh sb="0" eb="2">
      <t>サイヨウ</t>
    </rPh>
    <rPh sb="2" eb="5">
      <t>ネンガッピ</t>
    </rPh>
    <rPh sb="7" eb="9">
      <t>テキトウ</t>
    </rPh>
    <phoneticPr fontId="4"/>
  </si>
  <si>
    <t>在職期間</t>
    <rPh sb="0" eb="2">
      <t>ザイショク</t>
    </rPh>
    <rPh sb="2" eb="4">
      <t>キカン</t>
    </rPh>
    <phoneticPr fontId="4"/>
  </si>
  <si>
    <t>割合</t>
    <rPh sb="0" eb="2">
      <t>ワリアイ</t>
    </rPh>
    <phoneticPr fontId="4"/>
  </si>
  <si>
    <t>6月</t>
    <rPh sb="1" eb="2">
      <t>ガツ</t>
    </rPh>
    <phoneticPr fontId="4"/>
  </si>
  <si>
    <t>／１００</t>
    <phoneticPr fontId="4"/>
  </si>
  <si>
    <t>期末↓手当</t>
    <rPh sb="0" eb="2">
      <t>キマツ</t>
    </rPh>
    <rPh sb="3" eb="5">
      <t>テアテ</t>
    </rPh>
    <phoneticPr fontId="4"/>
  </si>
  <si>
    <t>勤勉↓手当</t>
    <rPh sb="0" eb="2">
      <t>キンベン</t>
    </rPh>
    <rPh sb="3" eb="5">
      <t>テアテ</t>
    </rPh>
    <phoneticPr fontId="4"/>
  </si>
  <si>
    <t>5月以上6月未満</t>
    <rPh sb="1" eb="2">
      <t>ガツ</t>
    </rPh>
    <rPh sb="2" eb="4">
      <t>イジョウ</t>
    </rPh>
    <rPh sb="5" eb="6">
      <t>ガツ</t>
    </rPh>
    <rPh sb="6" eb="8">
      <t>ミマン</t>
    </rPh>
    <phoneticPr fontId="4"/>
  </si>
  <si>
    <t>基準日に関係なく記入ｏｋ↓</t>
    <rPh sb="0" eb="3">
      <t>キジュンビ</t>
    </rPh>
    <rPh sb="4" eb="6">
      <t>カンケイ</t>
    </rPh>
    <rPh sb="8" eb="10">
      <t>キニュウ</t>
    </rPh>
    <phoneticPr fontId="4"/>
  </si>
  <si>
    <t>↓月換算後の余剰日数</t>
    <rPh sb="1" eb="2">
      <t>ゲツ</t>
    </rPh>
    <rPh sb="2" eb="4">
      <t>カンサン</t>
    </rPh>
    <rPh sb="4" eb="5">
      <t>ゴ</t>
    </rPh>
    <rPh sb="6" eb="8">
      <t>ヨジョウ</t>
    </rPh>
    <rPh sb="8" eb="10">
      <t>ニッスウ</t>
    </rPh>
    <phoneticPr fontId="4"/>
  </si>
  <si>
    <t>3月以上5月未満</t>
    <rPh sb="1" eb="2">
      <t>ガツ</t>
    </rPh>
    <rPh sb="2" eb="4">
      <t>イジョウ</t>
    </rPh>
    <rPh sb="5" eb="8">
      <t>ガツミマン</t>
    </rPh>
    <phoneticPr fontId="4"/>
  </si>
  <si>
    <t>期間開始↓年月日</t>
    <rPh sb="0" eb="2">
      <t>キカン</t>
    </rPh>
    <rPh sb="2" eb="4">
      <t>カイシ</t>
    </rPh>
    <rPh sb="5" eb="8">
      <t>ネンガッピ</t>
    </rPh>
    <phoneticPr fontId="4"/>
  </si>
  <si>
    <t>期間終了↓年月日</t>
    <rPh sb="0" eb="2">
      <t>キカン</t>
    </rPh>
    <rPh sb="2" eb="4">
      <t>シュウリョウ</t>
    </rPh>
    <rPh sb="5" eb="8">
      <t>ネンガッピ</t>
    </rPh>
    <phoneticPr fontId="4"/>
  </si>
  <si>
    <t>↓</t>
    <phoneticPr fontId="4"/>
  </si>
  <si>
    <t>↓病休の場合は「８」(以外は，空白）</t>
    <rPh sb="1" eb="3">
      <t>ビョウキュウ</t>
    </rPh>
    <rPh sb="4" eb="6">
      <t>バアイ</t>
    </rPh>
    <rPh sb="11" eb="13">
      <t>イガイ</t>
    </rPh>
    <rPh sb="15" eb="17">
      <t>クウハク</t>
    </rPh>
    <phoneticPr fontId="4"/>
  </si>
  <si>
    <t>↓基準日超過有無</t>
    <rPh sb="1" eb="4">
      <t>キジュンビ</t>
    </rPh>
    <rPh sb="4" eb="6">
      <t>チョウカ</t>
    </rPh>
    <rPh sb="6" eb="8">
      <t>ウム</t>
    </rPh>
    <phoneticPr fontId="4"/>
  </si>
  <si>
    <t>↓余剰日数</t>
    <rPh sb="1" eb="3">
      <t>ヨジョウ</t>
    </rPh>
    <rPh sb="3" eb="5">
      <t>ニッスウ</t>
    </rPh>
    <phoneticPr fontId="10"/>
  </si>
  <si>
    <t>病休↓切り捨て合算</t>
    <rPh sb="0" eb="2">
      <t>ビョウキュウ</t>
    </rPh>
    <rPh sb="3" eb="4">
      <t>キ</t>
    </rPh>
    <rPh sb="5" eb="6">
      <t>ス</t>
    </rPh>
    <rPh sb="7" eb="9">
      <t>ガッサン</t>
    </rPh>
    <phoneticPr fontId="4"/>
  </si>
  <si>
    <t>3月未満</t>
    <rPh sb="1" eb="2">
      <t>ガツ</t>
    </rPh>
    <rPh sb="2" eb="4">
      <t>ミマン</t>
    </rPh>
    <phoneticPr fontId="4"/>
  </si>
  <si>
    <t>減額期間１→</t>
    <rPh sb="0" eb="2">
      <t>ゲンガク</t>
    </rPh>
    <rPh sb="2" eb="4">
      <t>キカン</t>
    </rPh>
    <phoneticPr fontId="10"/>
  </si>
  <si>
    <t>～</t>
    <phoneticPr fontId="10"/>
  </si>
  <si>
    <t>←期末手当計算</t>
    <rPh sb="1" eb="3">
      <t>キマツ</t>
    </rPh>
    <rPh sb="3" eb="5">
      <t>テアテ</t>
    </rPh>
    <rPh sb="5" eb="7">
      <t>ケイサン</t>
    </rPh>
    <phoneticPr fontId="4"/>
  </si>
  <si>
    <t>←勤勉手当計算</t>
    <rPh sb="1" eb="3">
      <t>キンベン</t>
    </rPh>
    <rPh sb="3" eb="5">
      <t>テアテ</t>
    </rPh>
    <rPh sb="5" eb="7">
      <t>ケイサン</t>
    </rPh>
    <phoneticPr fontId="4"/>
  </si>
  <si>
    <t>減額期間２→</t>
    <rPh sb="0" eb="2">
      <t>ゲンガク</t>
    </rPh>
    <rPh sb="2" eb="4">
      <t>キカン</t>
    </rPh>
    <phoneticPr fontId="10"/>
  </si>
  <si>
    <t>在職期間(勤務期間等）</t>
    <rPh sb="0" eb="2">
      <t>ザイショク</t>
    </rPh>
    <rPh sb="2" eb="4">
      <t>キカン</t>
    </rPh>
    <rPh sb="5" eb="7">
      <t>キンム</t>
    </rPh>
    <rPh sb="7" eb="9">
      <t>キカン</t>
    </rPh>
    <rPh sb="9" eb="10">
      <t>トウ</t>
    </rPh>
    <phoneticPr fontId="4"/>
  </si>
  <si>
    <t>支給割合</t>
    <rPh sb="0" eb="2">
      <t>シキュウ</t>
    </rPh>
    <rPh sb="2" eb="4">
      <t>ワリアイ</t>
    </rPh>
    <phoneticPr fontId="4"/>
  </si>
  <si>
    <t>減額期間３→</t>
    <rPh sb="0" eb="2">
      <t>ゲンガク</t>
    </rPh>
    <rPh sb="2" eb="4">
      <t>キカン</t>
    </rPh>
    <phoneticPr fontId="10"/>
  </si>
  <si>
    <t>5月15日以上6月未満</t>
    <rPh sb="1" eb="2">
      <t>ガツ</t>
    </rPh>
    <rPh sb="4" eb="5">
      <t>ニチ</t>
    </rPh>
    <rPh sb="5" eb="7">
      <t>イジョウ</t>
    </rPh>
    <rPh sb="8" eb="11">
      <t>ガツミマン</t>
    </rPh>
    <phoneticPr fontId="4"/>
  </si>
  <si>
    <t>減額期間４→</t>
    <rPh sb="0" eb="2">
      <t>ゲンガク</t>
    </rPh>
    <rPh sb="2" eb="4">
      <t>キカン</t>
    </rPh>
    <phoneticPr fontId="10"/>
  </si>
  <si>
    <t>5月以上5月15日未満</t>
    <rPh sb="1" eb="2">
      <t>ガツ</t>
    </rPh>
    <rPh sb="2" eb="4">
      <t>イジョウ</t>
    </rPh>
    <rPh sb="5" eb="6">
      <t>ガツ</t>
    </rPh>
    <rPh sb="8" eb="9">
      <t>ニチ</t>
    </rPh>
    <rPh sb="9" eb="11">
      <t>ミマン</t>
    </rPh>
    <phoneticPr fontId="4"/>
  </si>
  <si>
    <t>4月15日以上5月未満</t>
    <rPh sb="1" eb="2">
      <t>ガツ</t>
    </rPh>
    <rPh sb="4" eb="5">
      <t>ニチ</t>
    </rPh>
    <rPh sb="5" eb="7">
      <t>イジョウ</t>
    </rPh>
    <rPh sb="8" eb="11">
      <t>ガツミマン</t>
    </rPh>
    <phoneticPr fontId="4"/>
  </si>
  <si>
    <t>↑病休切り捨てを合算する必要有無判断16以上が合算必要と判断</t>
    <rPh sb="1" eb="3">
      <t>ビョウキュウ</t>
    </rPh>
    <rPh sb="3" eb="4">
      <t>キ</t>
    </rPh>
    <rPh sb="5" eb="6">
      <t>ス</t>
    </rPh>
    <rPh sb="8" eb="10">
      <t>ガッサン</t>
    </rPh>
    <rPh sb="12" eb="14">
      <t>ヒツヨウ</t>
    </rPh>
    <rPh sb="14" eb="16">
      <t>ウム</t>
    </rPh>
    <rPh sb="16" eb="18">
      <t>ハンダン</t>
    </rPh>
    <rPh sb="20" eb="22">
      <t>イジョウ</t>
    </rPh>
    <rPh sb="23" eb="25">
      <t>ガッサン</t>
    </rPh>
    <rPh sb="25" eb="27">
      <t>ヒツヨウ</t>
    </rPh>
    <rPh sb="28" eb="30">
      <t>ハンダン</t>
    </rPh>
    <phoneticPr fontId="4"/>
  </si>
  <si>
    <t>↑月換算前の素の単純日数</t>
    <rPh sb="1" eb="2">
      <t>ツキ</t>
    </rPh>
    <rPh sb="2" eb="4">
      <t>カンサン</t>
    </rPh>
    <rPh sb="4" eb="5">
      <t>マエ</t>
    </rPh>
    <rPh sb="6" eb="7">
      <t>ス</t>
    </rPh>
    <rPh sb="8" eb="10">
      <t>タンジュン</t>
    </rPh>
    <rPh sb="10" eb="12">
      <t>ニッスウ</t>
    </rPh>
    <phoneticPr fontId="4"/>
  </si>
  <si>
    <t>4月以上4月15日未満</t>
    <rPh sb="1" eb="2">
      <t>ガツ</t>
    </rPh>
    <rPh sb="2" eb="4">
      <t>イジョウ</t>
    </rPh>
    <rPh sb="5" eb="6">
      <t>ガツ</t>
    </rPh>
    <rPh sb="8" eb="9">
      <t>ニチ</t>
    </rPh>
    <rPh sb="9" eb="11">
      <t>ミマン</t>
    </rPh>
    <phoneticPr fontId="4"/>
  </si>
  <si>
    <t>↓休みの単純合計</t>
    <rPh sb="1" eb="2">
      <t>ヤス</t>
    </rPh>
    <rPh sb="4" eb="6">
      <t>タンジュン</t>
    </rPh>
    <rPh sb="6" eb="8">
      <t>ゴウケイ</t>
    </rPh>
    <phoneticPr fontId="4"/>
  </si>
  <si>
    <t>↓差引後</t>
    <rPh sb="1" eb="3">
      <t>サシヒキ</t>
    </rPh>
    <rPh sb="3" eb="4">
      <t>ゴ</t>
    </rPh>
    <phoneticPr fontId="4"/>
  </si>
  <si>
    <t>3月15日以上4月未満</t>
    <rPh sb="1" eb="2">
      <t>ガツ</t>
    </rPh>
    <rPh sb="4" eb="5">
      <t>ニチ</t>
    </rPh>
    <rPh sb="5" eb="7">
      <t>イジョウ</t>
    </rPh>
    <rPh sb="8" eb="11">
      <t>ガツミマン</t>
    </rPh>
    <phoneticPr fontId="4"/>
  </si>
  <si>
    <t>期末手当在職期間→</t>
    <rPh sb="0" eb="2">
      <t>キマツ</t>
    </rPh>
    <rPh sb="2" eb="4">
      <t>テアテ</t>
    </rPh>
    <rPh sb="4" eb="6">
      <t>ザイショク</t>
    </rPh>
    <rPh sb="6" eb="8">
      <t>キカン</t>
    </rPh>
    <phoneticPr fontId="10"/>
  </si>
  <si>
    <t>←支給割合</t>
    <rPh sb="1" eb="3">
      <t>シキュウ</t>
    </rPh>
    <rPh sb="3" eb="5">
      <t>ワリアイ</t>
    </rPh>
    <phoneticPr fontId="4"/>
  </si>
  <si>
    <t>期末手当計算→</t>
    <rPh sb="0" eb="2">
      <t>キマツ</t>
    </rPh>
    <rPh sb="2" eb="4">
      <t>テアテ</t>
    </rPh>
    <rPh sb="4" eb="6">
      <t>ケイサン</t>
    </rPh>
    <phoneticPr fontId="4"/>
  </si>
  <si>
    <t>↓在職月数</t>
    <rPh sb="1" eb="3">
      <t>ザイショク</t>
    </rPh>
    <rPh sb="3" eb="5">
      <t>ツキスウ</t>
    </rPh>
    <phoneticPr fontId="4"/>
  </si>
  <si>
    <t>↓在職日数</t>
    <rPh sb="1" eb="3">
      <t>ザイショク</t>
    </rPh>
    <rPh sb="3" eb="5">
      <t>ニッスウ</t>
    </rPh>
    <phoneticPr fontId="4"/>
  </si>
  <si>
    <t>3月以上3月15日未満</t>
    <rPh sb="1" eb="2">
      <t>ガツ</t>
    </rPh>
    <rPh sb="2" eb="4">
      <t>イジョウ</t>
    </rPh>
    <rPh sb="5" eb="6">
      <t>ガツ</t>
    </rPh>
    <rPh sb="8" eb="9">
      <t>ニチ</t>
    </rPh>
    <rPh sb="9" eb="11">
      <t>ミマン</t>
    </rPh>
    <phoneticPr fontId="4"/>
  </si>
  <si>
    <t>在職期間→</t>
    <rPh sb="0" eb="2">
      <t>ザイショク</t>
    </rPh>
    <rPh sb="2" eb="4">
      <t>キカン</t>
    </rPh>
    <phoneticPr fontId="4"/>
  </si>
  <si>
    <t>2月15日以上3月未満</t>
    <rPh sb="1" eb="2">
      <t>ガツ</t>
    </rPh>
    <rPh sb="4" eb="5">
      <t>ニチ</t>
    </rPh>
    <rPh sb="5" eb="7">
      <t>イジョウ</t>
    </rPh>
    <rPh sb="8" eb="11">
      <t>ガツミマン</t>
    </rPh>
    <phoneticPr fontId="4"/>
  </si>
  <si>
    <t>勤勉手当勤務期間→</t>
    <rPh sb="0" eb="2">
      <t>キンベン</t>
    </rPh>
    <rPh sb="2" eb="4">
      <t>テアテ</t>
    </rPh>
    <rPh sb="4" eb="6">
      <t>キンム</t>
    </rPh>
    <rPh sb="6" eb="8">
      <t>キカン</t>
    </rPh>
    <phoneticPr fontId="10"/>
  </si>
  <si>
    <t>勤勉手当計算→</t>
    <rPh sb="0" eb="2">
      <t>キンベン</t>
    </rPh>
    <rPh sb="2" eb="4">
      <t>テアテ</t>
    </rPh>
    <rPh sb="4" eb="6">
      <t>ケイサン</t>
    </rPh>
    <phoneticPr fontId="4"/>
  </si>
  <si>
    <t>↓勤務月</t>
    <rPh sb="1" eb="3">
      <t>キンム</t>
    </rPh>
    <rPh sb="3" eb="4">
      <t>ゲツ</t>
    </rPh>
    <phoneticPr fontId="4"/>
  </si>
  <si>
    <t>↓勤務日数</t>
    <rPh sb="1" eb="3">
      <t>キンム</t>
    </rPh>
    <rPh sb="3" eb="5">
      <t>ニッスウ</t>
    </rPh>
    <phoneticPr fontId="4"/>
  </si>
  <si>
    <t>2月以上2月15日未満</t>
    <rPh sb="1" eb="2">
      <t>ガツ</t>
    </rPh>
    <rPh sb="2" eb="4">
      <t>イジョウ</t>
    </rPh>
    <rPh sb="5" eb="6">
      <t>ガツ</t>
    </rPh>
    <rPh sb="8" eb="9">
      <t>ニチ</t>
    </rPh>
    <rPh sb="9" eb="11">
      <t>ミマン</t>
    </rPh>
    <phoneticPr fontId="4"/>
  </si>
  <si>
    <t>勤務期間→</t>
    <rPh sb="0" eb="2">
      <t>キンム</t>
    </rPh>
    <rPh sb="2" eb="4">
      <t>キカン</t>
    </rPh>
    <phoneticPr fontId="4"/>
  </si>
  <si>
    <t>1月15日以上2月未満</t>
    <rPh sb="1" eb="2">
      <t>ガツ</t>
    </rPh>
    <rPh sb="4" eb="5">
      <t>ニチ</t>
    </rPh>
    <rPh sb="5" eb="7">
      <t>イジョウ</t>
    </rPh>
    <rPh sb="8" eb="11">
      <t>ガツミマン</t>
    </rPh>
    <phoneticPr fontId="4"/>
  </si>
  <si>
    <t>1月以上1月15日未満</t>
    <rPh sb="1" eb="2">
      <t>ガツ</t>
    </rPh>
    <rPh sb="2" eb="4">
      <t>イジョウ</t>
    </rPh>
    <rPh sb="5" eb="6">
      <t>ガツ</t>
    </rPh>
    <rPh sb="8" eb="9">
      <t>ニチ</t>
    </rPh>
    <rPh sb="9" eb="11">
      <t>ミマン</t>
    </rPh>
    <phoneticPr fontId="4"/>
  </si>
  <si>
    <t>15日以上1月未満</t>
    <rPh sb="2" eb="3">
      <t>ニチ</t>
    </rPh>
    <rPh sb="3" eb="5">
      <t>イジョウ</t>
    </rPh>
    <rPh sb="6" eb="9">
      <t>ガツミマン</t>
    </rPh>
    <phoneticPr fontId="4"/>
  </si>
  <si>
    <t>15日未満</t>
    <rPh sb="2" eb="3">
      <t>ニチ</t>
    </rPh>
    <rPh sb="3" eb="5">
      <t>ミマン</t>
    </rPh>
    <phoneticPr fontId="4"/>
  </si>
  <si>
    <t>○　期限付職員の前歴加算･新採前歴有者　等　加算専用</t>
    <rPh sb="2" eb="4">
      <t>キゲン</t>
    </rPh>
    <rPh sb="4" eb="5">
      <t>ツ</t>
    </rPh>
    <rPh sb="5" eb="7">
      <t>ショクイン</t>
    </rPh>
    <rPh sb="8" eb="10">
      <t>ゼンレキ</t>
    </rPh>
    <rPh sb="10" eb="12">
      <t>カサン</t>
    </rPh>
    <rPh sb="13" eb="15">
      <t>シンサイ</t>
    </rPh>
    <rPh sb="15" eb="17">
      <t>ゼンレキ</t>
    </rPh>
    <rPh sb="17" eb="18">
      <t>ア</t>
    </rPh>
    <rPh sb="18" eb="19">
      <t>シャ</t>
    </rPh>
    <rPh sb="20" eb="21">
      <t>トウ</t>
    </rPh>
    <rPh sb="22" eb="24">
      <t>カサン</t>
    </rPh>
    <rPh sb="24" eb="26">
      <t>センヨウ</t>
    </rPh>
    <phoneticPr fontId="4"/>
  </si>
  <si>
    <t>0日</t>
    <rPh sb="1" eb="2">
      <t>ニチ</t>
    </rPh>
    <phoneticPr fontId="4"/>
  </si>
  <si>
    <t>↓基準日に関係なく辞令どおりでｏｋ</t>
    <rPh sb="1" eb="4">
      <t>キジュンビ</t>
    </rPh>
    <rPh sb="5" eb="7">
      <t>カンケイ</t>
    </rPh>
    <rPh sb="9" eb="11">
      <t>ジレイ</t>
    </rPh>
    <phoneticPr fontId="4"/>
  </si>
  <si>
    <t>任用期間１→</t>
    <rPh sb="0" eb="2">
      <t>ニンヨウ</t>
    </rPh>
    <rPh sb="2" eb="4">
      <t>キカン</t>
    </rPh>
    <phoneticPr fontId="10"/>
  </si>
  <si>
    <t>任用期間２→</t>
    <rPh sb="0" eb="2">
      <t>ニンヨウ</t>
    </rPh>
    <rPh sb="2" eb="4">
      <t>キカン</t>
    </rPh>
    <phoneticPr fontId="10"/>
  </si>
  <si>
    <t>任用期間３→</t>
    <rPh sb="0" eb="2">
      <t>ニンヨウ</t>
    </rPh>
    <rPh sb="2" eb="4">
      <t>キカン</t>
    </rPh>
    <phoneticPr fontId="10"/>
  </si>
  <si>
    <t>↓採用期間単純合計</t>
    <rPh sb="1" eb="3">
      <t>サイヨウ</t>
    </rPh>
    <rPh sb="3" eb="5">
      <t>キカン</t>
    </rPh>
    <rPh sb="5" eb="7">
      <t>タンジュン</t>
    </rPh>
    <rPh sb="7" eb="9">
      <t>ゴウケイ</t>
    </rPh>
    <phoneticPr fontId="4"/>
  </si>
  <si>
    <t>各県立学校事務長</t>
    <rPh sb="0" eb="1">
      <t>カク</t>
    </rPh>
    <rPh sb="1" eb="3">
      <t>ケンリツ</t>
    </rPh>
    <rPh sb="3" eb="5">
      <t>ガッコウ</t>
    </rPh>
    <rPh sb="5" eb="8">
      <t>ジムチョウ</t>
    </rPh>
    <phoneticPr fontId="4"/>
  </si>
  <si>
    <t>各教育事務所(局)総務課長</t>
    <rPh sb="0" eb="1">
      <t>カク</t>
    </rPh>
    <rPh sb="1" eb="3">
      <t>キョウイク</t>
    </rPh>
    <rPh sb="3" eb="6">
      <t>ジムショ</t>
    </rPh>
    <rPh sb="7" eb="8">
      <t>キョク</t>
    </rPh>
    <rPh sb="9" eb="11">
      <t>ソウム</t>
    </rPh>
    <rPh sb="11" eb="13">
      <t>カチョウ</t>
    </rPh>
    <phoneticPr fontId="4"/>
  </si>
  <si>
    <t>殿</t>
    <rPh sb="0" eb="1">
      <t>ドノ</t>
    </rPh>
    <phoneticPr fontId="4"/>
  </si>
  <si>
    <t>鹿児島給与支払事務所総務課長</t>
    <rPh sb="0" eb="3">
      <t>カゴシマ</t>
    </rPh>
    <rPh sb="3" eb="5">
      <t>キュウヨ</t>
    </rPh>
    <rPh sb="5" eb="7">
      <t>シハライ</t>
    </rPh>
    <rPh sb="7" eb="10">
      <t>ジムショ</t>
    </rPh>
    <rPh sb="10" eb="12">
      <t>ソウム</t>
    </rPh>
    <rPh sb="12" eb="14">
      <t>カチョウ</t>
    </rPh>
    <phoneticPr fontId="4"/>
  </si>
  <si>
    <t>教職員課給与係長</t>
    <rPh sb="0" eb="3">
      <t>キョウショクイン</t>
    </rPh>
    <rPh sb="3" eb="4">
      <t>カ</t>
    </rPh>
    <rPh sb="4" eb="6">
      <t>キュウヨ</t>
    </rPh>
    <rPh sb="6" eb="8">
      <t>カカリチョウ</t>
    </rPh>
    <phoneticPr fontId="4"/>
  </si>
  <si>
    <t>育児休業者への期末・勤勉手当支給の取扱いについて（通知）</t>
    <rPh sb="0" eb="2">
      <t>イクジ</t>
    </rPh>
    <rPh sb="2" eb="5">
      <t>キュウギョウシャ</t>
    </rPh>
    <rPh sb="7" eb="9">
      <t>キマツ</t>
    </rPh>
    <rPh sb="10" eb="12">
      <t>キンベン</t>
    </rPh>
    <rPh sb="12" eb="14">
      <t>テアテ</t>
    </rPh>
    <rPh sb="14" eb="16">
      <t>シキュウ</t>
    </rPh>
    <rPh sb="17" eb="19">
      <t>トリアツカ</t>
    </rPh>
    <rPh sb="25" eb="27">
      <t>ツウチ</t>
    </rPh>
    <phoneticPr fontId="4"/>
  </si>
  <si>
    <t>　平成11年12月24日付け鹿教教第525号通知「鹿児島県学校職員の給与に関する条例等の一部改正について」において、基準日に育児休業をしている職員に対する期末・勤勉手当の支給について通知されています（通知文2頁の（２）諸手当の中のイの(ｲ)が、この取扱いについて基本的な例を下記に示しますので、参考にしてください。</t>
    <rPh sb="1" eb="3">
      <t>ヘイセイ</t>
    </rPh>
    <rPh sb="5" eb="6">
      <t>ネン</t>
    </rPh>
    <rPh sb="8" eb="9">
      <t>ガツ</t>
    </rPh>
    <rPh sb="11" eb="12">
      <t>ニチ</t>
    </rPh>
    <rPh sb="12" eb="13">
      <t>ツ</t>
    </rPh>
    <rPh sb="14" eb="15">
      <t>シカ</t>
    </rPh>
    <rPh sb="15" eb="16">
      <t>キョウ</t>
    </rPh>
    <rPh sb="16" eb="17">
      <t>キョウ</t>
    </rPh>
    <rPh sb="17" eb="18">
      <t>ダイ</t>
    </rPh>
    <rPh sb="21" eb="22">
      <t>ゴウ</t>
    </rPh>
    <rPh sb="22" eb="24">
      <t>ツウチ</t>
    </rPh>
    <rPh sb="25" eb="29">
      <t>カゴシマケン</t>
    </rPh>
    <rPh sb="29" eb="31">
      <t>ガッコウ</t>
    </rPh>
    <rPh sb="31" eb="33">
      <t>ショクイン</t>
    </rPh>
    <rPh sb="34" eb="36">
      <t>キュウヨ</t>
    </rPh>
    <rPh sb="37" eb="38">
      <t>カン</t>
    </rPh>
    <rPh sb="40" eb="42">
      <t>ジョウレイ</t>
    </rPh>
    <rPh sb="42" eb="43">
      <t>トウ</t>
    </rPh>
    <rPh sb="44" eb="46">
      <t>イチブ</t>
    </rPh>
    <rPh sb="46" eb="48">
      <t>カイセイ</t>
    </rPh>
    <rPh sb="58" eb="61">
      <t>キジュンビ</t>
    </rPh>
    <rPh sb="62" eb="64">
      <t>イクジ</t>
    </rPh>
    <rPh sb="64" eb="66">
      <t>キュウギョウ</t>
    </rPh>
    <rPh sb="71" eb="73">
      <t>ショクイン</t>
    </rPh>
    <rPh sb="74" eb="75">
      <t>タイ</t>
    </rPh>
    <rPh sb="77" eb="79">
      <t>キマツ</t>
    </rPh>
    <rPh sb="80" eb="82">
      <t>キンベン</t>
    </rPh>
    <rPh sb="82" eb="84">
      <t>テアテ</t>
    </rPh>
    <rPh sb="85" eb="87">
      <t>シキュウ</t>
    </rPh>
    <rPh sb="91" eb="93">
      <t>ツウチ</t>
    </rPh>
    <rPh sb="100" eb="103">
      <t>ツウチブン</t>
    </rPh>
    <rPh sb="104" eb="105">
      <t>ページ</t>
    </rPh>
    <rPh sb="109" eb="112">
      <t>ショテアテ</t>
    </rPh>
    <rPh sb="113" eb="114">
      <t>ナカ</t>
    </rPh>
    <rPh sb="124" eb="126">
      <t>トリアツカ</t>
    </rPh>
    <rPh sb="131" eb="134">
      <t>キホンテキ</t>
    </rPh>
    <rPh sb="135" eb="136">
      <t>レイ</t>
    </rPh>
    <rPh sb="137" eb="139">
      <t>カキ</t>
    </rPh>
    <rPh sb="140" eb="141">
      <t>シメ</t>
    </rPh>
    <rPh sb="147" eb="149">
      <t>サンコウ</t>
    </rPh>
    <phoneticPr fontId="4"/>
  </si>
  <si>
    <t>参考例(基準日がいずれも12月1日の場合）</t>
    <rPh sb="0" eb="2">
      <t>サンコウ</t>
    </rPh>
    <rPh sb="2" eb="3">
      <t>レイ</t>
    </rPh>
    <rPh sb="4" eb="7">
      <t>キジュンビ</t>
    </rPh>
    <rPh sb="14" eb="15">
      <t>ガツ</t>
    </rPh>
    <rPh sb="16" eb="17">
      <t>ニチ</t>
    </rPh>
    <rPh sb="18" eb="20">
      <t>バアイ</t>
    </rPh>
    <phoneticPr fontId="4"/>
  </si>
  <si>
    <t>ア</t>
    <phoneticPr fontId="4"/>
  </si>
  <si>
    <t>基準日以前６ヶ月全ての期間が該当するので</t>
    <rPh sb="0" eb="3">
      <t>キジュンビ</t>
    </rPh>
    <rPh sb="3" eb="5">
      <t>イゼン</t>
    </rPh>
    <rPh sb="7" eb="8">
      <t>ゲツ</t>
    </rPh>
    <rPh sb="8" eb="9">
      <t>スベ</t>
    </rPh>
    <rPh sb="11" eb="13">
      <t>キカン</t>
    </rPh>
    <rPh sb="14" eb="16">
      <t>ガイトウ</t>
    </rPh>
    <phoneticPr fontId="4"/>
  </si>
  <si>
    <t>支給しない</t>
    <rPh sb="0" eb="2">
      <t>シキュウ</t>
    </rPh>
    <phoneticPr fontId="4"/>
  </si>
  <si>
    <t>５／１０</t>
    <phoneticPr fontId="4"/>
  </si>
  <si>
    <t>６／２</t>
    <phoneticPr fontId="4"/>
  </si>
  <si>
    <t>１２／１(基準日）</t>
    <rPh sb="5" eb="8">
      <t>キジュンビ</t>
    </rPh>
    <phoneticPr fontId="4"/>
  </si>
  <si>
    <t>期末手当・・・支給されない</t>
    <rPh sb="0" eb="2">
      <t>キマツ</t>
    </rPh>
    <rPh sb="2" eb="4">
      <t>テアテ</t>
    </rPh>
    <rPh sb="7" eb="9">
      <t>シキュウ</t>
    </rPh>
    <phoneticPr fontId="4"/>
  </si>
  <si>
    <t>基準日現在該当する場合・基準日前６ヶ月に含まれる場合共に</t>
    <rPh sb="0" eb="3">
      <t>キジュンビ</t>
    </rPh>
    <rPh sb="3" eb="5">
      <t>ゲンザイ</t>
    </rPh>
    <rPh sb="5" eb="7">
      <t>ガイトウ</t>
    </rPh>
    <rPh sb="9" eb="11">
      <t>バアイ</t>
    </rPh>
    <rPh sb="12" eb="15">
      <t>キジュンビ</t>
    </rPh>
    <rPh sb="15" eb="16">
      <t>マエ</t>
    </rPh>
    <rPh sb="18" eb="19">
      <t>ゲツ</t>
    </rPh>
    <rPh sb="20" eb="21">
      <t>フク</t>
    </rPh>
    <rPh sb="24" eb="26">
      <t>バアイ</t>
    </rPh>
    <rPh sb="26" eb="27">
      <t>トモ</t>
    </rPh>
    <phoneticPr fontId="4"/>
  </si>
  <si>
    <t>勤勉手当・・・支給されない</t>
    <rPh sb="0" eb="2">
      <t>キンベン</t>
    </rPh>
    <rPh sb="2" eb="4">
      <t>テアテ</t>
    </rPh>
    <rPh sb="7" eb="9">
      <t>シキュウ</t>
    </rPh>
    <phoneticPr fontId="4"/>
  </si>
  <si>
    <r>
      <t>期間の１／２</t>
    </r>
    <r>
      <rPr>
        <sz val="10"/>
        <color indexed="10"/>
        <rFont val="ＭＳ 明朝"/>
        <family val="1"/>
        <charset val="128"/>
      </rPr>
      <t>除算</t>
    </r>
    <rPh sb="0" eb="2">
      <t>キカン</t>
    </rPh>
    <rPh sb="6" eb="8">
      <t>ジョサン</t>
    </rPh>
    <phoneticPr fontId="4"/>
  </si>
  <si>
    <t>※</t>
    <phoneticPr fontId="4"/>
  </si>
  <si>
    <r>
      <t>この場合は、「</t>
    </r>
    <r>
      <rPr>
        <sz val="10"/>
        <color indexed="10"/>
        <rFont val="ＭＳ 明朝"/>
        <family val="1"/>
        <charset val="128"/>
      </rPr>
      <t>含まれる</t>
    </r>
    <r>
      <rPr>
        <sz val="10"/>
        <rFont val="ＭＳ 明朝"/>
        <family val="1"/>
        <charset val="128"/>
      </rPr>
      <t>」ではなく「</t>
    </r>
    <r>
      <rPr>
        <sz val="10"/>
        <color indexed="10"/>
        <rFont val="ＭＳ 明朝"/>
        <family val="1"/>
        <charset val="128"/>
      </rPr>
      <t>全期間が育休</t>
    </r>
    <r>
      <rPr>
        <sz val="10"/>
        <rFont val="ＭＳ 明朝"/>
        <family val="1"/>
        <charset val="128"/>
      </rPr>
      <t>」なので、</t>
    </r>
    <rPh sb="2" eb="4">
      <t>バアイ</t>
    </rPh>
    <rPh sb="7" eb="8">
      <t>フク</t>
    </rPh>
    <rPh sb="17" eb="20">
      <t>ゼンキカン</t>
    </rPh>
    <rPh sb="21" eb="23">
      <t>イクキュウ</t>
    </rPh>
    <phoneticPr fontId="4"/>
  </si>
  <si>
    <t>産後休暇</t>
    <rPh sb="0" eb="2">
      <t>サンゴ</t>
    </rPh>
    <rPh sb="2" eb="4">
      <t>キュウカ</t>
    </rPh>
    <phoneticPr fontId="4"/>
  </si>
  <si>
    <t>7/4</t>
    <phoneticPr fontId="4"/>
  </si>
  <si>
    <t>7/5</t>
    <phoneticPr fontId="4"/>
  </si>
  <si>
    <t>Ａ</t>
    <phoneticPr fontId="4"/>
  </si>
  <si>
    <t>期末手当・・・支給される</t>
    <rPh sb="0" eb="2">
      <t>キマツ</t>
    </rPh>
    <rPh sb="2" eb="4">
      <t>テアテ</t>
    </rPh>
    <rPh sb="7" eb="9">
      <t>シキュウ</t>
    </rPh>
    <phoneticPr fontId="4"/>
  </si>
  <si>
    <r>
      <t>６ヶ月－（７月５日～１２月１日）</t>
    </r>
    <r>
      <rPr>
        <b/>
        <sz val="10"/>
        <color indexed="10"/>
        <rFont val="ＭＳ 明朝"/>
        <family val="1"/>
        <charset val="128"/>
      </rPr>
      <t>／２</t>
    </r>
    <rPh sb="2" eb="3">
      <t>ゲツ</t>
    </rPh>
    <rPh sb="6" eb="7">
      <t>ガツ</t>
    </rPh>
    <rPh sb="8" eb="9">
      <t>ニチ</t>
    </rPh>
    <rPh sb="12" eb="13">
      <t>ガツ</t>
    </rPh>
    <rPh sb="14" eb="15">
      <t>ニチ</t>
    </rPh>
    <phoneticPr fontId="4"/>
  </si>
  <si>
    <r>
      <rPr>
        <sz val="11"/>
        <color indexed="10"/>
        <rFont val="ＭＳ 明朝"/>
        <family val="1"/>
        <charset val="128"/>
      </rPr>
      <t>在職</t>
    </r>
    <r>
      <rPr>
        <sz val="10"/>
        <color theme="1"/>
        <rFont val="ＭＳ Ｐゴシック"/>
        <family val="2"/>
        <charset val="128"/>
        <scheme val="minor"/>
      </rPr>
      <t>期間の算定(現行どおり）　　　　6ヶ月－（</t>
    </r>
    <r>
      <rPr>
        <sz val="11"/>
        <color indexed="10"/>
        <rFont val="ＭＳ 明朝"/>
        <family val="1"/>
        <charset val="128"/>
      </rPr>
      <t>Ａ</t>
    </r>
    <r>
      <rPr>
        <sz val="10"/>
        <color theme="1"/>
        <rFont val="ＭＳ Ｐゴシック"/>
        <family val="2"/>
        <charset val="128"/>
        <scheme val="minor"/>
      </rPr>
      <t>×１／２）</t>
    </r>
    <rPh sb="0" eb="2">
      <t>ザイショク</t>
    </rPh>
    <rPh sb="2" eb="4">
      <t>キカン</t>
    </rPh>
    <rPh sb="5" eb="7">
      <t>サンテイ</t>
    </rPh>
    <rPh sb="8" eb="10">
      <t>ゲンコウ</t>
    </rPh>
    <rPh sb="20" eb="21">
      <t>ゲツ</t>
    </rPh>
    <phoneticPr fontId="4"/>
  </si>
  <si>
    <t>実際に勤務した期間がないため</t>
    <rPh sb="0" eb="2">
      <t>ジッサイ</t>
    </rPh>
    <rPh sb="3" eb="5">
      <t>キンム</t>
    </rPh>
    <rPh sb="7" eb="9">
      <t>キカン</t>
    </rPh>
    <phoneticPr fontId="4"/>
  </si>
  <si>
    <r>
      <t>勤勉手当・・・実際に</t>
    </r>
    <r>
      <rPr>
        <sz val="11"/>
        <color indexed="10"/>
        <rFont val="ＭＳ 明朝"/>
        <family val="1"/>
        <charset val="128"/>
      </rPr>
      <t>勤務</t>
    </r>
    <r>
      <rPr>
        <sz val="10"/>
        <color theme="1"/>
        <rFont val="ＭＳ Ｐゴシック"/>
        <family val="2"/>
        <charset val="128"/>
        <scheme val="minor"/>
      </rPr>
      <t>した期間がないため支給されない。</t>
    </r>
    <rPh sb="0" eb="2">
      <t>キンベン</t>
    </rPh>
    <rPh sb="2" eb="4">
      <t>テアテ</t>
    </rPh>
    <rPh sb="7" eb="9">
      <t>ジッサイ</t>
    </rPh>
    <rPh sb="10" eb="12">
      <t>キンム</t>
    </rPh>
    <rPh sb="14" eb="16">
      <t>キカン</t>
    </rPh>
    <rPh sb="21" eb="23">
      <t>シキュウ</t>
    </rPh>
    <phoneticPr fontId="4"/>
  </si>
  <si>
    <t>ウ</t>
    <phoneticPr fontId="4"/>
  </si>
  <si>
    <t>出勤</t>
    <rPh sb="0" eb="2">
      <t>シュッキン</t>
    </rPh>
    <phoneticPr fontId="4"/>
  </si>
  <si>
    <t>産前・産後休暇</t>
    <rPh sb="0" eb="2">
      <t>サンゼン</t>
    </rPh>
    <rPh sb="3" eb="5">
      <t>サンゴ</t>
    </rPh>
    <rPh sb="5" eb="7">
      <t>キュウカ</t>
    </rPh>
    <phoneticPr fontId="4"/>
  </si>
  <si>
    <t>6/18</t>
    <phoneticPr fontId="4"/>
  </si>
  <si>
    <t>6/19</t>
    <phoneticPr fontId="4"/>
  </si>
  <si>
    <t>10/8</t>
    <phoneticPr fontId="4"/>
  </si>
  <si>
    <t>10/9</t>
    <phoneticPr fontId="4"/>
  </si>
  <si>
    <t>Ｂ</t>
    <phoneticPr fontId="4"/>
  </si>
  <si>
    <t>６ヶ月－（１０／９～１２／１）／２</t>
    <rPh sb="2" eb="3">
      <t>ゲツ</t>
    </rPh>
    <phoneticPr fontId="4"/>
  </si>
  <si>
    <t>勤勉手当・・・支給される。</t>
    <rPh sb="0" eb="2">
      <t>キンベン</t>
    </rPh>
    <rPh sb="2" eb="4">
      <t>テアテ</t>
    </rPh>
    <rPh sb="7" eb="9">
      <t>シキュウ</t>
    </rPh>
    <phoneticPr fontId="4"/>
  </si>
  <si>
    <t>（注）</t>
    <rPh sb="1" eb="2">
      <t>チュウ</t>
    </rPh>
    <phoneticPr fontId="4"/>
  </si>
  <si>
    <r>
      <rPr>
        <sz val="11"/>
        <color indexed="10"/>
        <rFont val="ＭＳ 明朝"/>
        <family val="1"/>
        <charset val="128"/>
      </rPr>
      <t>Ｂ</t>
    </r>
    <r>
      <rPr>
        <sz val="10"/>
        <color theme="1"/>
        <rFont val="ＭＳ Ｐゴシック"/>
        <family val="2"/>
        <charset val="128"/>
        <scheme val="minor"/>
      </rPr>
      <t>の期間に、実際に出勤した日がない場合は勤勉手当は支給されない。</t>
    </r>
    <rPh sb="2" eb="4">
      <t>キカン</t>
    </rPh>
    <rPh sb="6" eb="8">
      <t>ジッサイ</t>
    </rPh>
    <rPh sb="9" eb="11">
      <t>シュッキン</t>
    </rPh>
    <rPh sb="13" eb="14">
      <t>ニチ</t>
    </rPh>
    <rPh sb="17" eb="19">
      <t>バアイ</t>
    </rPh>
    <rPh sb="20" eb="22">
      <t>キンベン</t>
    </rPh>
    <rPh sb="22" eb="24">
      <t>テアテ</t>
    </rPh>
    <rPh sb="25" eb="27">
      <t>シキュウ</t>
    </rPh>
    <phoneticPr fontId="4"/>
  </si>
  <si>
    <t>（Ｂの期間が病休・年休・週休日・祝日等であっても、実際に出勤した日がない場合は支給されない。）</t>
    <rPh sb="3" eb="5">
      <t>キカン</t>
    </rPh>
    <rPh sb="6" eb="8">
      <t>ビョウキュウ</t>
    </rPh>
    <rPh sb="9" eb="11">
      <t>ネンキュウ</t>
    </rPh>
    <rPh sb="12" eb="14">
      <t>シュウキュウ</t>
    </rPh>
    <rPh sb="14" eb="15">
      <t>ビ</t>
    </rPh>
    <rPh sb="16" eb="18">
      <t>シュクジツ</t>
    </rPh>
    <rPh sb="18" eb="19">
      <t>トウ</t>
    </rPh>
    <rPh sb="25" eb="27">
      <t>ジッサイ</t>
    </rPh>
    <rPh sb="28" eb="30">
      <t>シュッキン</t>
    </rPh>
    <rPh sb="32" eb="33">
      <t>ニチ</t>
    </rPh>
    <rPh sb="36" eb="38">
      <t>バアイ</t>
    </rPh>
    <rPh sb="39" eb="41">
      <t>シキュウ</t>
    </rPh>
    <phoneticPr fontId="4"/>
  </si>
  <si>
    <t>※　勤務と在職の違いに気をつけよう。</t>
    <rPh sb="2" eb="4">
      <t>キンム</t>
    </rPh>
    <rPh sb="5" eb="7">
      <t>ザイショク</t>
    </rPh>
    <rPh sb="8" eb="9">
      <t>チガ</t>
    </rPh>
    <rPh sb="11" eb="12">
      <t>キ</t>
    </rPh>
    <phoneticPr fontId="4"/>
  </si>
  <si>
    <t>鹿教教第31号</t>
    <rPh sb="0" eb="1">
      <t>シカ</t>
    </rPh>
    <rPh sb="1" eb="2">
      <t>キョウ</t>
    </rPh>
    <rPh sb="2" eb="3">
      <t>キョウ</t>
    </rPh>
    <rPh sb="3" eb="4">
      <t>ダイ</t>
    </rPh>
    <rPh sb="6" eb="7">
      <t>ゴウ</t>
    </rPh>
    <phoneticPr fontId="34"/>
  </si>
  <si>
    <t>２００８．４．１</t>
    <phoneticPr fontId="34"/>
  </si>
  <si>
    <t>（教職員課扱い）</t>
    <rPh sb="1" eb="5">
      <t>キョウショクインカ</t>
    </rPh>
    <rPh sb="5" eb="6">
      <t>アツカ</t>
    </rPh>
    <phoneticPr fontId="34"/>
  </si>
  <si>
    <t>各市町村教育委員会教育長殿</t>
    <rPh sb="0" eb="1">
      <t>カク</t>
    </rPh>
    <rPh sb="1" eb="4">
      <t>シチョウソン</t>
    </rPh>
    <rPh sb="4" eb="6">
      <t>キョウイク</t>
    </rPh>
    <rPh sb="6" eb="9">
      <t>イインカイ</t>
    </rPh>
    <rPh sb="9" eb="12">
      <t>キョウイクチョウ</t>
    </rPh>
    <rPh sb="12" eb="13">
      <t>ドノ</t>
    </rPh>
    <phoneticPr fontId="34"/>
  </si>
  <si>
    <t>ほか略</t>
    <rPh sb="2" eb="3">
      <t>リャク</t>
    </rPh>
    <phoneticPr fontId="34"/>
  </si>
  <si>
    <t>鹿児島県教育委員会教育長</t>
    <rPh sb="0" eb="4">
      <t>カゴシマケン</t>
    </rPh>
    <rPh sb="4" eb="6">
      <t>キョウイク</t>
    </rPh>
    <rPh sb="6" eb="9">
      <t>イインカイ</t>
    </rPh>
    <rPh sb="9" eb="12">
      <t>キョウイクチョウ</t>
    </rPh>
    <phoneticPr fontId="34"/>
  </si>
  <si>
    <r>
      <rPr>
        <sz val="11"/>
        <color indexed="10"/>
        <rFont val="ＭＳ 明朝"/>
        <family val="1"/>
        <charset val="128"/>
      </rPr>
      <t>育児</t>
    </r>
    <r>
      <rPr>
        <sz val="10"/>
        <color theme="1"/>
        <rFont val="ＭＳ Ｐゴシック"/>
        <family val="2"/>
        <charset val="128"/>
        <scheme val="minor"/>
      </rPr>
      <t>のための短時間勤務制度について（通知）</t>
    </r>
    <rPh sb="0" eb="2">
      <t>イクジ</t>
    </rPh>
    <rPh sb="6" eb="9">
      <t>タンジカン</t>
    </rPh>
    <rPh sb="9" eb="11">
      <t>キンム</t>
    </rPh>
    <rPh sb="11" eb="13">
      <t>セイド</t>
    </rPh>
    <rPh sb="18" eb="20">
      <t>ツウチ</t>
    </rPh>
    <phoneticPr fontId="34"/>
  </si>
  <si>
    <t>第１</t>
    <rPh sb="0" eb="1">
      <t>ダイ</t>
    </rPh>
    <phoneticPr fontId="34"/>
  </si>
  <si>
    <t>略</t>
    <rPh sb="0" eb="1">
      <t>リャク</t>
    </rPh>
    <phoneticPr fontId="4"/>
  </si>
  <si>
    <t>第２</t>
    <rPh sb="0" eb="1">
      <t>ダイ</t>
    </rPh>
    <phoneticPr fontId="34"/>
  </si>
  <si>
    <t>第３</t>
    <rPh sb="0" eb="1">
      <t>ダイ</t>
    </rPh>
    <phoneticPr fontId="34"/>
  </si>
  <si>
    <t>育児短時間勤務職員の給与</t>
    <rPh sb="0" eb="2">
      <t>イクジ</t>
    </rPh>
    <rPh sb="2" eb="5">
      <t>タンジカン</t>
    </rPh>
    <rPh sb="5" eb="7">
      <t>キンム</t>
    </rPh>
    <rPh sb="7" eb="9">
      <t>ショクイン</t>
    </rPh>
    <rPh sb="10" eb="12">
      <t>キュウヨ</t>
    </rPh>
    <phoneticPr fontId="34"/>
  </si>
  <si>
    <t>給料</t>
    <rPh sb="0" eb="2">
      <t>キュウリョウ</t>
    </rPh>
    <phoneticPr fontId="34"/>
  </si>
  <si>
    <r>
      <t>　育児短時間勤務をしている期間については、フルタイム勤務時の給料月額に、育児短時間勤務職員の1週間当たりの勤務時間を40時間で除して得た数（以下</t>
    </r>
    <r>
      <rPr>
        <b/>
        <sz val="10"/>
        <color indexed="10"/>
        <rFont val="ＭＳ Ｐゴシック"/>
        <family val="3"/>
        <charset val="128"/>
      </rPr>
      <t>「算出率」</t>
    </r>
    <r>
      <rPr>
        <sz val="10"/>
        <rFont val="ＭＳ Ｐゴシック"/>
        <family val="3"/>
        <charset val="128"/>
      </rPr>
      <t>という。）を乗じて得た額とする。（条例第15条）</t>
    </r>
    <rPh sb="1" eb="3">
      <t>イクジ</t>
    </rPh>
    <rPh sb="3" eb="6">
      <t>タンジカン</t>
    </rPh>
    <rPh sb="6" eb="8">
      <t>キンム</t>
    </rPh>
    <rPh sb="13" eb="15">
      <t>キカン</t>
    </rPh>
    <rPh sb="26" eb="28">
      <t>キンム</t>
    </rPh>
    <rPh sb="28" eb="29">
      <t>トキ</t>
    </rPh>
    <rPh sb="30" eb="32">
      <t>キュウリョウ</t>
    </rPh>
    <rPh sb="32" eb="34">
      <t>ゲツガク</t>
    </rPh>
    <rPh sb="36" eb="38">
      <t>イクジ</t>
    </rPh>
    <rPh sb="38" eb="41">
      <t>タンジカン</t>
    </rPh>
    <rPh sb="41" eb="43">
      <t>キンム</t>
    </rPh>
    <rPh sb="43" eb="45">
      <t>ショクイン</t>
    </rPh>
    <rPh sb="47" eb="49">
      <t>シュウカン</t>
    </rPh>
    <rPh sb="49" eb="50">
      <t>ア</t>
    </rPh>
    <rPh sb="53" eb="55">
      <t>キンム</t>
    </rPh>
    <rPh sb="55" eb="57">
      <t>ジカン</t>
    </rPh>
    <rPh sb="60" eb="62">
      <t>ジカン</t>
    </rPh>
    <rPh sb="63" eb="64">
      <t>ジョ</t>
    </rPh>
    <rPh sb="66" eb="67">
      <t>エ</t>
    </rPh>
    <rPh sb="68" eb="69">
      <t>スウ</t>
    </rPh>
    <rPh sb="70" eb="72">
      <t>イカ</t>
    </rPh>
    <rPh sb="73" eb="75">
      <t>サンシュツ</t>
    </rPh>
    <rPh sb="75" eb="76">
      <t>リツ</t>
    </rPh>
    <rPh sb="83" eb="84">
      <t>ジョウ</t>
    </rPh>
    <rPh sb="86" eb="87">
      <t>エ</t>
    </rPh>
    <rPh sb="88" eb="89">
      <t>ガク</t>
    </rPh>
    <rPh sb="94" eb="96">
      <t>ジョウレイ</t>
    </rPh>
    <rPh sb="96" eb="97">
      <t>ダイ</t>
    </rPh>
    <rPh sb="99" eb="100">
      <t>ジョウ</t>
    </rPh>
    <phoneticPr fontId="34"/>
  </si>
  <si>
    <t>　また、平成18年4月1日施行の給料表の切替に伴う差額の支給については、平成18年3月31日において受けていた給料月額は、その額に算出率を乗じて得た額とする。</t>
    <rPh sb="4" eb="6">
      <t>ヘイセイ</t>
    </rPh>
    <rPh sb="8" eb="9">
      <t>ネン</t>
    </rPh>
    <rPh sb="10" eb="11">
      <t>ガツ</t>
    </rPh>
    <rPh sb="12" eb="13">
      <t>ニチ</t>
    </rPh>
    <rPh sb="13" eb="15">
      <t>シコウ</t>
    </rPh>
    <rPh sb="16" eb="18">
      <t>キュウリョウ</t>
    </rPh>
    <rPh sb="18" eb="19">
      <t>ヒョウ</t>
    </rPh>
    <rPh sb="20" eb="22">
      <t>キリカエ</t>
    </rPh>
    <rPh sb="23" eb="24">
      <t>トモナ</t>
    </rPh>
    <rPh sb="25" eb="27">
      <t>サガク</t>
    </rPh>
    <rPh sb="28" eb="30">
      <t>シキュウ</t>
    </rPh>
    <rPh sb="36" eb="38">
      <t>ヘイセイ</t>
    </rPh>
    <rPh sb="40" eb="41">
      <t>ネン</t>
    </rPh>
    <rPh sb="42" eb="43">
      <t>ガツ</t>
    </rPh>
    <rPh sb="45" eb="46">
      <t>ニチ</t>
    </rPh>
    <rPh sb="50" eb="51">
      <t>ウ</t>
    </rPh>
    <rPh sb="55" eb="57">
      <t>キュウリョウ</t>
    </rPh>
    <rPh sb="57" eb="59">
      <t>ゲツガク</t>
    </rPh>
    <rPh sb="63" eb="64">
      <t>ガク</t>
    </rPh>
    <rPh sb="65" eb="67">
      <t>サンシュツ</t>
    </rPh>
    <rPh sb="67" eb="68">
      <t>リツ</t>
    </rPh>
    <rPh sb="69" eb="70">
      <t>ジョウ</t>
    </rPh>
    <rPh sb="72" eb="73">
      <t>エ</t>
    </rPh>
    <rPh sb="74" eb="75">
      <t>ガク</t>
    </rPh>
    <phoneticPr fontId="34"/>
  </si>
  <si>
    <t>　なお、教職調整額、給料の調整額も同様とする。</t>
    <rPh sb="4" eb="6">
      <t>キョウショク</t>
    </rPh>
    <rPh sb="6" eb="9">
      <t>チョウセイガク</t>
    </rPh>
    <rPh sb="10" eb="12">
      <t>キュウリョウ</t>
    </rPh>
    <rPh sb="13" eb="16">
      <t>チョウセイガク</t>
    </rPh>
    <rPh sb="17" eb="19">
      <t>ドウヨウ</t>
    </rPh>
    <phoneticPr fontId="34"/>
  </si>
  <si>
    <t>手当</t>
    <rPh sb="0" eb="2">
      <t>テアテ</t>
    </rPh>
    <phoneticPr fontId="34"/>
  </si>
  <si>
    <t>①</t>
    <phoneticPr fontId="34"/>
  </si>
  <si>
    <t>　次の手当については、勤務時間に応じた額を支給する。</t>
    <rPh sb="1" eb="2">
      <t>ツギ</t>
    </rPh>
    <rPh sb="3" eb="5">
      <t>テアテ</t>
    </rPh>
    <rPh sb="11" eb="13">
      <t>キンム</t>
    </rPh>
    <rPh sb="13" eb="15">
      <t>ジカン</t>
    </rPh>
    <rPh sb="16" eb="17">
      <t>オウ</t>
    </rPh>
    <rPh sb="19" eb="20">
      <t>ガク</t>
    </rPh>
    <rPh sb="21" eb="23">
      <t>シキュウ</t>
    </rPh>
    <phoneticPr fontId="34"/>
  </si>
  <si>
    <t>　義務教育等教員特別手当、管理職手当、産業教育手当、定時制通信教育手当、特地勤務手当、特地勤務手当に準ずる手当、へき地手当、へき地手当に準ずる手当。</t>
    <rPh sb="1" eb="3">
      <t>ギム</t>
    </rPh>
    <rPh sb="3" eb="5">
      <t>キョウイク</t>
    </rPh>
    <rPh sb="5" eb="6">
      <t>トウ</t>
    </rPh>
    <rPh sb="6" eb="8">
      <t>キョウイン</t>
    </rPh>
    <rPh sb="8" eb="10">
      <t>トクベツ</t>
    </rPh>
    <rPh sb="10" eb="12">
      <t>テアテ</t>
    </rPh>
    <rPh sb="13" eb="16">
      <t>カンリショク</t>
    </rPh>
    <rPh sb="16" eb="18">
      <t>テアテ</t>
    </rPh>
    <rPh sb="19" eb="21">
      <t>サンギョウ</t>
    </rPh>
    <rPh sb="21" eb="23">
      <t>キョウイク</t>
    </rPh>
    <rPh sb="23" eb="25">
      <t>テアテ</t>
    </rPh>
    <rPh sb="26" eb="29">
      <t>テイジセイ</t>
    </rPh>
    <rPh sb="29" eb="31">
      <t>ツウシン</t>
    </rPh>
    <rPh sb="31" eb="33">
      <t>キョウイク</t>
    </rPh>
    <rPh sb="33" eb="35">
      <t>テアテ</t>
    </rPh>
    <rPh sb="36" eb="37">
      <t>トク</t>
    </rPh>
    <rPh sb="37" eb="38">
      <t>チ</t>
    </rPh>
    <rPh sb="38" eb="40">
      <t>キンム</t>
    </rPh>
    <rPh sb="40" eb="42">
      <t>テアテ</t>
    </rPh>
    <rPh sb="43" eb="45">
      <t>トクチ</t>
    </rPh>
    <rPh sb="45" eb="47">
      <t>キンム</t>
    </rPh>
    <rPh sb="47" eb="49">
      <t>テアテ</t>
    </rPh>
    <rPh sb="50" eb="51">
      <t>ジュン</t>
    </rPh>
    <rPh sb="53" eb="55">
      <t>テアテ</t>
    </rPh>
    <rPh sb="58" eb="59">
      <t>チ</t>
    </rPh>
    <rPh sb="59" eb="61">
      <t>テアテ</t>
    </rPh>
    <rPh sb="64" eb="65">
      <t>チ</t>
    </rPh>
    <rPh sb="65" eb="67">
      <t>テアテ</t>
    </rPh>
    <rPh sb="68" eb="69">
      <t>ジュン</t>
    </rPh>
    <rPh sb="71" eb="73">
      <t>テアテ</t>
    </rPh>
    <phoneticPr fontId="34"/>
  </si>
  <si>
    <t>②</t>
    <phoneticPr fontId="34"/>
  </si>
  <si>
    <t>　次の手当については、フルタイム勤務時の額を支給する。</t>
    <rPh sb="1" eb="2">
      <t>ツギ</t>
    </rPh>
    <rPh sb="3" eb="5">
      <t>テアテ</t>
    </rPh>
    <rPh sb="16" eb="18">
      <t>キンム</t>
    </rPh>
    <rPh sb="18" eb="19">
      <t>ジ</t>
    </rPh>
    <rPh sb="20" eb="21">
      <t>ガク</t>
    </rPh>
    <rPh sb="22" eb="24">
      <t>シキュウ</t>
    </rPh>
    <phoneticPr fontId="34"/>
  </si>
  <si>
    <t>　扶養手当、住居手当、単身赴任手当、特殊勤務手当、宿日直手当、管理職員特別勤務手当。</t>
    <rPh sb="1" eb="3">
      <t>フヨウ</t>
    </rPh>
    <rPh sb="3" eb="5">
      <t>テアテ</t>
    </rPh>
    <rPh sb="6" eb="8">
      <t>ジュウキョ</t>
    </rPh>
    <rPh sb="8" eb="10">
      <t>テアテ</t>
    </rPh>
    <rPh sb="11" eb="13">
      <t>タンシン</t>
    </rPh>
    <rPh sb="13" eb="15">
      <t>フニン</t>
    </rPh>
    <rPh sb="15" eb="17">
      <t>テアテ</t>
    </rPh>
    <rPh sb="18" eb="20">
      <t>トクシュ</t>
    </rPh>
    <rPh sb="20" eb="22">
      <t>キンム</t>
    </rPh>
    <rPh sb="22" eb="24">
      <t>テアテ</t>
    </rPh>
    <rPh sb="25" eb="26">
      <t>シュク</t>
    </rPh>
    <rPh sb="26" eb="28">
      <t>ニッチョク</t>
    </rPh>
    <rPh sb="28" eb="30">
      <t>テアテ</t>
    </rPh>
    <rPh sb="31" eb="33">
      <t>カンリ</t>
    </rPh>
    <rPh sb="33" eb="35">
      <t>ショクイン</t>
    </rPh>
    <rPh sb="35" eb="37">
      <t>トクベツ</t>
    </rPh>
    <rPh sb="37" eb="39">
      <t>キンム</t>
    </rPh>
    <rPh sb="39" eb="41">
      <t>テアテ</t>
    </rPh>
    <phoneticPr fontId="34"/>
  </si>
  <si>
    <t>③</t>
    <phoneticPr fontId="34"/>
  </si>
  <si>
    <t>　通勤手当については、フルタイム勤務時と同様に支給する．（交通機関利用の場合は定期券又は勤務回数に応じた回数乗車券等の額、交通用具使用の場合は距離に応じた定額）。ただし、交通用具に係る額は、平均1箇月当たりの勤務日数が10回未満となる場合には100分の５０とする。（条例第15条）</t>
    <rPh sb="1" eb="3">
      <t>ツウキン</t>
    </rPh>
    <rPh sb="3" eb="5">
      <t>テアテ</t>
    </rPh>
    <rPh sb="16" eb="18">
      <t>キンム</t>
    </rPh>
    <rPh sb="18" eb="19">
      <t>ジ</t>
    </rPh>
    <rPh sb="20" eb="22">
      <t>ドウヨウ</t>
    </rPh>
    <rPh sb="23" eb="25">
      <t>シキュウ</t>
    </rPh>
    <rPh sb="29" eb="31">
      <t>コウツウ</t>
    </rPh>
    <rPh sb="31" eb="33">
      <t>キカン</t>
    </rPh>
    <rPh sb="33" eb="35">
      <t>リヨウ</t>
    </rPh>
    <rPh sb="36" eb="38">
      <t>バアイ</t>
    </rPh>
    <rPh sb="39" eb="42">
      <t>テイキケン</t>
    </rPh>
    <rPh sb="42" eb="43">
      <t>マタ</t>
    </rPh>
    <rPh sb="44" eb="46">
      <t>キンム</t>
    </rPh>
    <rPh sb="46" eb="48">
      <t>カイスウ</t>
    </rPh>
    <rPh sb="49" eb="50">
      <t>オウ</t>
    </rPh>
    <rPh sb="52" eb="54">
      <t>カイスウ</t>
    </rPh>
    <rPh sb="54" eb="57">
      <t>ジョウシャケン</t>
    </rPh>
    <rPh sb="57" eb="58">
      <t>トウ</t>
    </rPh>
    <rPh sb="59" eb="60">
      <t>ガク</t>
    </rPh>
    <rPh sb="61" eb="63">
      <t>コウツウ</t>
    </rPh>
    <rPh sb="63" eb="65">
      <t>ヨウグ</t>
    </rPh>
    <rPh sb="65" eb="67">
      <t>シヨウ</t>
    </rPh>
    <rPh sb="68" eb="70">
      <t>バアイ</t>
    </rPh>
    <rPh sb="71" eb="73">
      <t>キョリ</t>
    </rPh>
    <rPh sb="74" eb="75">
      <t>オウ</t>
    </rPh>
    <rPh sb="77" eb="79">
      <t>テイガク</t>
    </rPh>
    <rPh sb="85" eb="87">
      <t>コウツウ</t>
    </rPh>
    <rPh sb="87" eb="89">
      <t>ヨウグ</t>
    </rPh>
    <rPh sb="90" eb="91">
      <t>カカ</t>
    </rPh>
    <rPh sb="92" eb="93">
      <t>ガク</t>
    </rPh>
    <rPh sb="95" eb="97">
      <t>ヘイキン</t>
    </rPh>
    <rPh sb="98" eb="100">
      <t>カゲツ</t>
    </rPh>
    <rPh sb="100" eb="101">
      <t>ア</t>
    </rPh>
    <rPh sb="104" eb="106">
      <t>キンム</t>
    </rPh>
    <rPh sb="106" eb="108">
      <t>ニッスウ</t>
    </rPh>
    <rPh sb="111" eb="112">
      <t>カイ</t>
    </rPh>
    <rPh sb="112" eb="114">
      <t>ミマン</t>
    </rPh>
    <rPh sb="117" eb="119">
      <t>バアイ</t>
    </rPh>
    <rPh sb="124" eb="125">
      <t>フン</t>
    </rPh>
    <rPh sb="133" eb="135">
      <t>ジョウレイ</t>
    </rPh>
    <rPh sb="135" eb="136">
      <t>ダイ</t>
    </rPh>
    <rPh sb="138" eb="139">
      <t>ジョウ</t>
    </rPh>
    <phoneticPr fontId="34"/>
  </si>
  <si>
    <t>④</t>
    <phoneticPr fontId="34"/>
  </si>
  <si>
    <t>　期末手当及び勤勉手当の基準日に育児短時間勤務をしている職員の期末手当及び勤勉手当の基礎額は、育児短時間勤務職員の給料の月額を算出率で割り戻した額を基礎として計算する。（条例第16条及び第17条）</t>
    <rPh sb="1" eb="3">
      <t>キマツ</t>
    </rPh>
    <rPh sb="3" eb="5">
      <t>テアテ</t>
    </rPh>
    <rPh sb="5" eb="6">
      <t>オヨ</t>
    </rPh>
    <rPh sb="7" eb="9">
      <t>キンベン</t>
    </rPh>
    <rPh sb="9" eb="11">
      <t>テアテ</t>
    </rPh>
    <rPh sb="12" eb="15">
      <t>キジュンビ</t>
    </rPh>
    <rPh sb="16" eb="18">
      <t>イクジ</t>
    </rPh>
    <rPh sb="18" eb="21">
      <t>タンジカン</t>
    </rPh>
    <rPh sb="21" eb="23">
      <t>キンム</t>
    </rPh>
    <rPh sb="28" eb="30">
      <t>ショクイン</t>
    </rPh>
    <rPh sb="31" eb="33">
      <t>キマツ</t>
    </rPh>
    <rPh sb="33" eb="35">
      <t>テアテ</t>
    </rPh>
    <rPh sb="35" eb="36">
      <t>オヨ</t>
    </rPh>
    <rPh sb="37" eb="39">
      <t>キンベン</t>
    </rPh>
    <rPh sb="39" eb="41">
      <t>テアテ</t>
    </rPh>
    <rPh sb="42" eb="45">
      <t>キソガク</t>
    </rPh>
    <rPh sb="47" eb="49">
      <t>イクジ</t>
    </rPh>
    <rPh sb="49" eb="52">
      <t>タンジカン</t>
    </rPh>
    <rPh sb="52" eb="54">
      <t>キンム</t>
    </rPh>
    <rPh sb="54" eb="56">
      <t>ショクイン</t>
    </rPh>
    <rPh sb="57" eb="59">
      <t>キュウリョウ</t>
    </rPh>
    <rPh sb="60" eb="62">
      <t>ゲツガク</t>
    </rPh>
    <rPh sb="63" eb="65">
      <t>サンシュツ</t>
    </rPh>
    <rPh sb="65" eb="66">
      <t>リツ</t>
    </rPh>
    <rPh sb="67" eb="68">
      <t>ワ</t>
    </rPh>
    <rPh sb="69" eb="70">
      <t>モド</t>
    </rPh>
    <rPh sb="72" eb="73">
      <t>ガク</t>
    </rPh>
    <rPh sb="74" eb="76">
      <t>キソ</t>
    </rPh>
    <rPh sb="79" eb="81">
      <t>ケイサン</t>
    </rPh>
    <rPh sb="85" eb="87">
      <t>ジョウレイ</t>
    </rPh>
    <rPh sb="87" eb="88">
      <t>ダイ</t>
    </rPh>
    <rPh sb="90" eb="91">
      <t>ジョウ</t>
    </rPh>
    <rPh sb="91" eb="92">
      <t>オヨ</t>
    </rPh>
    <rPh sb="93" eb="94">
      <t>ダイ</t>
    </rPh>
    <rPh sb="96" eb="97">
      <t>ジョウ</t>
    </rPh>
    <phoneticPr fontId="34"/>
  </si>
  <si>
    <t>⑤</t>
    <phoneticPr fontId="34"/>
  </si>
  <si>
    <t>　期末手当については、期末手当の額の算定の基礎となる在職期間から育児短時間勤務をした期間に算出率を乗じて得た期間の2分の１に相当する期間を除算する。（鹿児島県職員の期末手当の支給に関する条例（昭和26年鹿児島県条例第69号）第4条第2項）</t>
    <rPh sb="1" eb="3">
      <t>キマツ</t>
    </rPh>
    <rPh sb="3" eb="5">
      <t>テアテ</t>
    </rPh>
    <rPh sb="11" eb="13">
      <t>キマツ</t>
    </rPh>
    <rPh sb="13" eb="15">
      <t>テアテ</t>
    </rPh>
    <rPh sb="16" eb="17">
      <t>ガク</t>
    </rPh>
    <rPh sb="18" eb="20">
      <t>サンテイ</t>
    </rPh>
    <rPh sb="21" eb="23">
      <t>キソ</t>
    </rPh>
    <rPh sb="26" eb="28">
      <t>ザイショク</t>
    </rPh>
    <rPh sb="28" eb="30">
      <t>キカン</t>
    </rPh>
    <rPh sb="32" eb="34">
      <t>イクジ</t>
    </rPh>
    <rPh sb="34" eb="37">
      <t>タンジカン</t>
    </rPh>
    <rPh sb="37" eb="39">
      <t>キンム</t>
    </rPh>
    <rPh sb="42" eb="44">
      <t>キカン</t>
    </rPh>
    <rPh sb="45" eb="47">
      <t>サンシュツ</t>
    </rPh>
    <rPh sb="47" eb="48">
      <t>リツ</t>
    </rPh>
    <rPh sb="49" eb="50">
      <t>ジョウ</t>
    </rPh>
    <rPh sb="52" eb="53">
      <t>エ</t>
    </rPh>
    <rPh sb="54" eb="56">
      <t>キカン</t>
    </rPh>
    <rPh sb="58" eb="59">
      <t>ブン</t>
    </rPh>
    <rPh sb="62" eb="64">
      <t>ソウトウ</t>
    </rPh>
    <rPh sb="66" eb="68">
      <t>キカン</t>
    </rPh>
    <rPh sb="69" eb="71">
      <t>ジョサン</t>
    </rPh>
    <rPh sb="75" eb="79">
      <t>カゴシマケン</t>
    </rPh>
    <rPh sb="79" eb="81">
      <t>ショクイン</t>
    </rPh>
    <rPh sb="82" eb="84">
      <t>キマツ</t>
    </rPh>
    <rPh sb="84" eb="86">
      <t>テアテ</t>
    </rPh>
    <rPh sb="87" eb="89">
      <t>シキュウ</t>
    </rPh>
    <rPh sb="90" eb="91">
      <t>カン</t>
    </rPh>
    <rPh sb="93" eb="95">
      <t>ジョウレイ</t>
    </rPh>
    <rPh sb="96" eb="98">
      <t>ショウワ</t>
    </rPh>
    <rPh sb="100" eb="101">
      <t>ネン</t>
    </rPh>
    <rPh sb="101" eb="105">
      <t>カゴシマケン</t>
    </rPh>
    <rPh sb="105" eb="107">
      <t>ジョウレイ</t>
    </rPh>
    <rPh sb="107" eb="108">
      <t>ダイ</t>
    </rPh>
    <rPh sb="110" eb="111">
      <t>ゴウ</t>
    </rPh>
    <rPh sb="112" eb="113">
      <t>ダイ</t>
    </rPh>
    <rPh sb="114" eb="115">
      <t>ジョウ</t>
    </rPh>
    <rPh sb="115" eb="116">
      <t>ダイ</t>
    </rPh>
    <rPh sb="117" eb="118">
      <t>コウ</t>
    </rPh>
    <phoneticPr fontId="34"/>
  </si>
  <si>
    <t>⑥</t>
    <phoneticPr fontId="34"/>
  </si>
  <si>
    <t>　勤勉手当については、勤勉手当の額の算定の基礎となる勤務時間から育児短時間勤務をした期間に算出率を乗じて得た期間を除算する。（鹿児島県職員の期末手当及び勤勉手当支給規則（昭和44年鹿児島県規則第50号）第12条第2項）</t>
    <rPh sb="1" eb="3">
      <t>キンベン</t>
    </rPh>
    <rPh sb="3" eb="5">
      <t>テアテ</t>
    </rPh>
    <rPh sb="11" eb="13">
      <t>キンベン</t>
    </rPh>
    <rPh sb="13" eb="15">
      <t>テアテ</t>
    </rPh>
    <rPh sb="16" eb="17">
      <t>ガク</t>
    </rPh>
    <rPh sb="18" eb="20">
      <t>サンテイ</t>
    </rPh>
    <rPh sb="21" eb="23">
      <t>キソ</t>
    </rPh>
    <rPh sb="26" eb="28">
      <t>キンム</t>
    </rPh>
    <rPh sb="28" eb="30">
      <t>ジカン</t>
    </rPh>
    <rPh sb="32" eb="34">
      <t>イクジ</t>
    </rPh>
    <rPh sb="34" eb="37">
      <t>タンジカン</t>
    </rPh>
    <rPh sb="37" eb="39">
      <t>キンム</t>
    </rPh>
    <rPh sb="42" eb="44">
      <t>キカン</t>
    </rPh>
    <rPh sb="45" eb="47">
      <t>サンシュツ</t>
    </rPh>
    <rPh sb="47" eb="48">
      <t>リツ</t>
    </rPh>
    <rPh sb="49" eb="50">
      <t>ジョウ</t>
    </rPh>
    <rPh sb="52" eb="53">
      <t>エ</t>
    </rPh>
    <rPh sb="54" eb="56">
      <t>キカン</t>
    </rPh>
    <rPh sb="57" eb="59">
      <t>ジョサン</t>
    </rPh>
    <rPh sb="63" eb="67">
      <t>カゴシマケン</t>
    </rPh>
    <rPh sb="67" eb="69">
      <t>ショクイン</t>
    </rPh>
    <rPh sb="70" eb="72">
      <t>キマツ</t>
    </rPh>
    <rPh sb="72" eb="74">
      <t>テアテ</t>
    </rPh>
    <rPh sb="74" eb="75">
      <t>オヨ</t>
    </rPh>
    <rPh sb="76" eb="78">
      <t>キンベン</t>
    </rPh>
    <rPh sb="78" eb="80">
      <t>テアテ</t>
    </rPh>
    <rPh sb="80" eb="82">
      <t>シキュウ</t>
    </rPh>
    <rPh sb="82" eb="84">
      <t>キソク</t>
    </rPh>
    <rPh sb="85" eb="87">
      <t>ショウワ</t>
    </rPh>
    <rPh sb="89" eb="90">
      <t>ネン</t>
    </rPh>
    <rPh sb="90" eb="94">
      <t>カゴシマケン</t>
    </rPh>
    <rPh sb="94" eb="96">
      <t>キソク</t>
    </rPh>
    <rPh sb="96" eb="97">
      <t>ダイ</t>
    </rPh>
    <rPh sb="99" eb="100">
      <t>ゴウ</t>
    </rPh>
    <rPh sb="101" eb="102">
      <t>ダイ</t>
    </rPh>
    <rPh sb="104" eb="105">
      <t>ジョウ</t>
    </rPh>
    <rPh sb="105" eb="106">
      <t>ダイ</t>
    </rPh>
    <rPh sb="107" eb="108">
      <t>コウ</t>
    </rPh>
    <phoneticPr fontId="34"/>
  </si>
  <si>
    <t>⑦</t>
    <phoneticPr fontId="34"/>
  </si>
  <si>
    <t>　育児短時間勤務をした職員が退職した場合には、退職手当の算定の基礎となる在職期間から育児短時間をした期間の３分の１に相当する期間を除算する。（条例第22条）</t>
    <rPh sb="1" eb="3">
      <t>イクジ</t>
    </rPh>
    <rPh sb="3" eb="6">
      <t>タンジカン</t>
    </rPh>
    <rPh sb="6" eb="8">
      <t>キンム</t>
    </rPh>
    <rPh sb="11" eb="13">
      <t>ショクイン</t>
    </rPh>
    <rPh sb="14" eb="16">
      <t>タイショク</t>
    </rPh>
    <rPh sb="18" eb="20">
      <t>バアイ</t>
    </rPh>
    <rPh sb="23" eb="25">
      <t>タイショク</t>
    </rPh>
    <rPh sb="25" eb="27">
      <t>テアテ</t>
    </rPh>
    <rPh sb="28" eb="30">
      <t>サンテイ</t>
    </rPh>
    <rPh sb="31" eb="33">
      <t>キソ</t>
    </rPh>
    <rPh sb="36" eb="38">
      <t>ザイショク</t>
    </rPh>
    <rPh sb="38" eb="40">
      <t>キカン</t>
    </rPh>
    <rPh sb="42" eb="44">
      <t>イクジ</t>
    </rPh>
    <rPh sb="44" eb="47">
      <t>タンジカン</t>
    </rPh>
    <rPh sb="50" eb="52">
      <t>キカン</t>
    </rPh>
    <rPh sb="54" eb="55">
      <t>フン</t>
    </rPh>
    <rPh sb="58" eb="60">
      <t>ソウトウ</t>
    </rPh>
    <rPh sb="62" eb="64">
      <t>キカン</t>
    </rPh>
    <rPh sb="65" eb="67">
      <t>ジョサン</t>
    </rPh>
    <rPh sb="71" eb="73">
      <t>ジョウレイ</t>
    </rPh>
    <rPh sb="73" eb="74">
      <t>ダイ</t>
    </rPh>
    <rPh sb="76" eb="77">
      <t>ジョウ</t>
    </rPh>
    <phoneticPr fontId="34"/>
  </si>
  <si>
    <t>※「勤務」の文字が抜けてる！？ 原本どおり！</t>
    <rPh sb="2" eb="4">
      <t>キンム</t>
    </rPh>
    <rPh sb="6" eb="8">
      <t>モジ</t>
    </rPh>
    <rPh sb="9" eb="10">
      <t>ヌ</t>
    </rPh>
    <rPh sb="16" eb="18">
      <t>ゲンポン</t>
    </rPh>
    <phoneticPr fontId="34"/>
  </si>
  <si>
    <t>｢期末勤勉期間」，期限付職員の前歴有りにも対応できるようにした。</t>
    <rPh sb="1" eb="3">
      <t>キマツ</t>
    </rPh>
    <rPh sb="3" eb="5">
      <t>キンベン</t>
    </rPh>
    <rPh sb="5" eb="7">
      <t>キカン</t>
    </rPh>
    <rPh sb="9" eb="11">
      <t>キゲン</t>
    </rPh>
    <rPh sb="11" eb="12">
      <t>ツ</t>
    </rPh>
    <rPh sb="12" eb="14">
      <t>ショクイン</t>
    </rPh>
    <rPh sb="15" eb="17">
      <t>ゼンレキ</t>
    </rPh>
    <rPh sb="17" eb="18">
      <t>ア</t>
    </rPh>
    <rPh sb="21" eb="23">
      <t>タイオウ</t>
    </rPh>
    <phoneticPr fontId="4"/>
  </si>
  <si>
    <t>｢期末勤勉期間」，病休合算関係式1個修正，見栄え修正</t>
    <rPh sb="1" eb="3">
      <t>キマツ</t>
    </rPh>
    <rPh sb="3" eb="5">
      <t>キンベン</t>
    </rPh>
    <rPh sb="5" eb="7">
      <t>キカン</t>
    </rPh>
    <rPh sb="9" eb="11">
      <t>ビョウキュウ</t>
    </rPh>
    <rPh sb="11" eb="13">
      <t>ガッサン</t>
    </rPh>
    <rPh sb="13" eb="15">
      <t>カンケイ</t>
    </rPh>
    <rPh sb="15" eb="16">
      <t>シキ</t>
    </rPh>
    <rPh sb="17" eb="18">
      <t>コ</t>
    </rPh>
    <rPh sb="18" eb="20">
      <t>シュウセイ</t>
    </rPh>
    <rPh sb="21" eb="23">
      <t>ミバ</t>
    </rPh>
    <rPh sb="24" eb="26">
      <t>シュウセイ</t>
    </rPh>
    <phoneticPr fontId="4"/>
  </si>
  <si>
    <t>｢期末勤勉期間」，病休を何度も何度もとる場合に備えて1行追加。「期末勤勉２」追加</t>
    <rPh sb="1" eb="3">
      <t>キマツ</t>
    </rPh>
    <rPh sb="3" eb="5">
      <t>キンベン</t>
    </rPh>
    <rPh sb="5" eb="7">
      <t>キカン</t>
    </rPh>
    <rPh sb="9" eb="11">
      <t>ビョウキュウ</t>
    </rPh>
    <rPh sb="12" eb="14">
      <t>ナンド</t>
    </rPh>
    <rPh sb="15" eb="17">
      <t>ナンド</t>
    </rPh>
    <rPh sb="20" eb="22">
      <t>バアイ</t>
    </rPh>
    <rPh sb="23" eb="24">
      <t>ソナ</t>
    </rPh>
    <rPh sb="27" eb="30">
      <t>ギョウツイカ</t>
    </rPh>
    <rPh sb="32" eb="34">
      <t>キマツ</t>
    </rPh>
    <rPh sb="34" eb="36">
      <t>キンベン</t>
    </rPh>
    <rPh sb="38" eb="40">
      <t>ツイカ</t>
    </rPh>
    <phoneticPr fontId="4"/>
  </si>
  <si>
    <t>計算式の関係で，Excel2007以上でないと使用不可</t>
    <rPh sb="0" eb="3">
      <t>ケイサンシキ</t>
    </rPh>
    <rPh sb="4" eb="6">
      <t>カンケイ</t>
    </rPh>
    <rPh sb="17" eb="19">
      <t>イジョウ</t>
    </rPh>
    <rPh sb="23" eb="25">
      <t>シヨウ</t>
    </rPh>
    <rPh sb="25" eb="27">
      <t>フカ</t>
    </rPh>
    <phoneticPr fontId="2"/>
  </si>
  <si>
    <t>｢期末勤勉期間」</t>
    <rPh sb="1" eb="3">
      <t>キマツ</t>
    </rPh>
    <rPh sb="3" eb="5">
      <t>キンベン</t>
    </rPh>
    <rPh sb="5" eb="7">
      <t>キカン</t>
    </rPh>
    <phoneticPr fontId="4"/>
  </si>
  <si>
    <t>全額支給</t>
    <rPh sb="0" eb="2">
      <t>ゼンガク</t>
    </rPh>
    <rPh sb="2" eb="4">
      <t>シキュウ</t>
    </rPh>
    <phoneticPr fontId="2"/>
  </si>
  <si>
    <t>支給しない</t>
    <rPh sb="0" eb="2">
      <t>シキュウ</t>
    </rPh>
    <phoneticPr fontId="2"/>
  </si>
  <si>
    <t>期間の1/2除算</t>
    <rPh sb="0" eb="2">
      <t>キカン</t>
    </rPh>
    <rPh sb="6" eb="8">
      <t>ジョサン</t>
    </rPh>
    <phoneticPr fontId="2"/>
  </si>
  <si>
    <t>期間除算</t>
    <rPh sb="0" eb="2">
      <t>キカン</t>
    </rPh>
    <rPh sb="2" eb="4">
      <t>ジョサン</t>
    </rPh>
    <phoneticPr fontId="2"/>
  </si>
  <si>
    <t>←基準日現在該当する場合の給与は80/100</t>
    <rPh sb="1" eb="4">
      <t>キジュンビ</t>
    </rPh>
    <rPh sb="4" eb="6">
      <t>ゲンザイ</t>
    </rPh>
    <rPh sb="6" eb="8">
      <t>ガイトウ</t>
    </rPh>
    <rPh sb="10" eb="12">
      <t>バアイ</t>
    </rPh>
    <rPh sb="13" eb="15">
      <t>キュウヨ</t>
    </rPh>
    <phoneticPr fontId="2"/>
  </si>
  <si>
    <t>停 　 職</t>
    <rPh sb="0" eb="1">
      <t>テイ</t>
    </rPh>
    <rPh sb="4" eb="5">
      <t>ショク</t>
    </rPh>
    <phoneticPr fontId="4"/>
  </si>
  <si>
    <t>期間の1/2除算(※1)</t>
    <rPh sb="0" eb="2">
      <t>キカン</t>
    </rPh>
    <rPh sb="6" eb="8">
      <t>ジョサン</t>
    </rPh>
    <phoneticPr fontId="2"/>
  </si>
  <si>
    <t>期間内に出勤した日が無い場合は｢支給しない」</t>
    <rPh sb="16" eb="18">
      <t>シキュウ</t>
    </rPh>
    <phoneticPr fontId="2"/>
  </si>
  <si>
    <t>全期間が育児休業等の場合は「支給しない」</t>
    <rPh sb="14" eb="16">
      <t>シキュウ</t>
    </rPh>
    <phoneticPr fontId="2"/>
  </si>
  <si>
    <t>←※1・・・</t>
    <phoneticPr fontId="2"/>
  </si>
  <si>
    <t>←※2・・・</t>
    <phoneticPr fontId="2"/>
  </si>
  <si>
    <t>←30日以内は除く</t>
    <rPh sb="3" eb="4">
      <t>ニチ</t>
    </rPh>
    <rPh sb="4" eb="6">
      <t>イナイ</t>
    </rPh>
    <rPh sb="7" eb="8">
      <t>ノゾ</t>
    </rPh>
    <phoneticPr fontId="2"/>
  </si>
  <si>
    <t>育児短時間勤務</t>
    <rPh sb="0" eb="2">
      <t>イクジ</t>
    </rPh>
    <rPh sb="2" eb="5">
      <t>タンジカン</t>
    </rPh>
    <rPh sb="5" eb="7">
      <t>キンム</t>
    </rPh>
    <phoneticPr fontId="4"/>
  </si>
  <si>
    <t>勤務の短縮分除算</t>
    <rPh sb="0" eb="2">
      <t>キンム</t>
    </rPh>
    <rPh sb="3" eb="6">
      <t>タンシュクブン</t>
    </rPh>
    <rPh sb="6" eb="8">
      <t>ジョサン</t>
    </rPh>
    <phoneticPr fontId="2"/>
  </si>
  <si>
    <t>勤務時間短縮分除算</t>
    <rPh sb="0" eb="2">
      <t>キンム</t>
    </rPh>
    <rPh sb="2" eb="4">
      <t>ジカン</t>
    </rPh>
    <rPh sb="4" eb="7">
      <t>タンシュクブン</t>
    </rPh>
    <rPh sb="7" eb="9">
      <t>ジョサン</t>
    </rPh>
    <phoneticPr fontId="2"/>
  </si>
  <si>
    <t>(20０0/5/10通知参照）</t>
    <rPh sb="10" eb="12">
      <t>ツウチ</t>
    </rPh>
    <rPh sb="12" eb="14">
      <t>サンショウ</t>
    </rPh>
    <phoneticPr fontId="2"/>
  </si>
  <si>
    <t>↓どこにも影響ない数字</t>
    <rPh sb="5" eb="7">
      <t>エイキョウ</t>
    </rPh>
    <rPh sb="9" eb="11">
      <t>スウジ</t>
    </rPh>
    <phoneticPr fontId="2"/>
  </si>
  <si>
    <t>｢期末勤勉2」にちょっと表追加。｢期末勤勉期間」にとんでもない日付を入れたときに対応するように修正。期限付き加算期間欄削除。</t>
    <rPh sb="1" eb="3">
      <t>キマツ</t>
    </rPh>
    <rPh sb="3" eb="5">
      <t>キンベン</t>
    </rPh>
    <rPh sb="12" eb="13">
      <t>ヒョウ</t>
    </rPh>
    <rPh sb="13" eb="15">
      <t>ツイカ</t>
    </rPh>
    <rPh sb="17" eb="19">
      <t>キマツ</t>
    </rPh>
    <rPh sb="19" eb="21">
      <t>キンベン</t>
    </rPh>
    <rPh sb="21" eb="23">
      <t>キカン</t>
    </rPh>
    <rPh sb="31" eb="33">
      <t>ヒヅケ</t>
    </rPh>
    <rPh sb="34" eb="35">
      <t>イ</t>
    </rPh>
    <rPh sb="40" eb="42">
      <t>タイオウ</t>
    </rPh>
    <rPh sb="47" eb="49">
      <t>シュウセイ</t>
    </rPh>
    <rPh sb="50" eb="52">
      <t>キゲン</t>
    </rPh>
    <rPh sb="52" eb="53">
      <t>ツ</t>
    </rPh>
    <rPh sb="54" eb="56">
      <t>カサン</t>
    </rPh>
    <rPh sb="56" eb="58">
      <t>キカン</t>
    </rPh>
    <rPh sb="58" eb="59">
      <t>ラン</t>
    </rPh>
    <rPh sb="59" eb="61">
      <t>サクジョ</t>
    </rPh>
    <phoneticPr fontId="2"/>
  </si>
  <si>
    <t>期限付期間除算</t>
    <rPh sb="0" eb="2">
      <t>キゲン</t>
    </rPh>
    <rPh sb="2" eb="3">
      <t>ツ</t>
    </rPh>
    <rPh sb="3" eb="5">
      <t>キカン</t>
    </rPh>
    <rPh sb="5" eb="7">
      <t>ジョサン</t>
    </rPh>
    <phoneticPr fontId="4"/>
  </si>
  <si>
    <t>新採等期間除算</t>
    <rPh sb="0" eb="2">
      <t>シンサイ</t>
    </rPh>
    <rPh sb="2" eb="3">
      <t>トウ</t>
    </rPh>
    <rPh sb="3" eb="5">
      <t>キカン</t>
    </rPh>
    <rPh sb="5" eb="7">
      <t>ジョサン</t>
    </rPh>
    <phoneticPr fontId="4"/>
  </si>
  <si>
    <t>新採等期間除算</t>
    <rPh sb="0" eb="2">
      <t>シンサイ</t>
    </rPh>
    <rPh sb="2" eb="3">
      <t>ナド</t>
    </rPh>
    <rPh sb="3" eb="5">
      <t>キカン</t>
    </rPh>
    <rPh sb="5" eb="7">
      <t>ジョサン</t>
    </rPh>
    <phoneticPr fontId="4"/>
  </si>
  <si>
    <r>
      <t>2</t>
    </r>
    <r>
      <rPr>
        <sz val="11"/>
        <rFont val="HG明朝B"/>
        <family val="1"/>
        <charset val="128"/>
      </rPr>
      <t>　(注1)</t>
    </r>
    <rPh sb="3" eb="4">
      <t>チュウ</t>
    </rPh>
    <phoneticPr fontId="4"/>
  </si>
  <si>
    <r>
      <t>4</t>
    </r>
    <r>
      <rPr>
        <sz val="11"/>
        <rFont val="HG明朝B"/>
        <family val="1"/>
        <charset val="128"/>
      </rPr>
      <t>　(注2)</t>
    </r>
    <rPh sb="3" eb="4">
      <t>チュウ</t>
    </rPh>
    <phoneticPr fontId="4"/>
  </si>
  <si>
    <r>
      <t>注1　全期間が育児休業等の場合は</t>
    </r>
    <r>
      <rPr>
        <b/>
        <sz val="10"/>
        <rFont val="ＭＳ 明朝"/>
        <family val="1"/>
        <charset val="128"/>
      </rPr>
      <t>「１」</t>
    </r>
    <rPh sb="0" eb="1">
      <t>チュウ</t>
    </rPh>
    <rPh sb="3" eb="6">
      <t>ゼンキカン</t>
    </rPh>
    <rPh sb="7" eb="9">
      <t>イクジ</t>
    </rPh>
    <rPh sb="9" eb="11">
      <t>キュウギョウ</t>
    </rPh>
    <rPh sb="11" eb="12">
      <t>トウ</t>
    </rPh>
    <rPh sb="13" eb="15">
      <t>バアイ</t>
    </rPh>
    <phoneticPr fontId="4"/>
  </si>
  <si>
    <r>
      <t>注2　期間内に出勤した日が無い場合は</t>
    </r>
    <r>
      <rPr>
        <b/>
        <sz val="10"/>
        <rFont val="ＭＳ 明朝"/>
        <family val="1"/>
        <charset val="128"/>
      </rPr>
      <t>「１」</t>
    </r>
    <rPh sb="0" eb="1">
      <t>チュウ</t>
    </rPh>
    <rPh sb="3" eb="6">
      <t>キカンナイ</t>
    </rPh>
    <rPh sb="7" eb="9">
      <t>シュッキン</t>
    </rPh>
    <rPh sb="11" eb="12">
      <t>ニチ</t>
    </rPh>
    <rPh sb="13" eb="14">
      <t>ナ</t>
    </rPh>
    <rPh sb="15" eb="17">
      <t>バアイ</t>
    </rPh>
    <phoneticPr fontId="4"/>
  </si>
  <si>
    <r>
      <rPr>
        <sz val="12"/>
        <rFont val="ＭＳ 明朝"/>
        <family val="1"/>
        <charset val="128"/>
      </rPr>
      <t>コード表から必ず選択</t>
    </r>
    <r>
      <rPr>
        <sz val="11"/>
        <rFont val="ＭＳ 明朝"/>
        <family val="1"/>
        <charset val="128"/>
      </rPr>
      <t>↓</t>
    </r>
    <rPh sb="3" eb="4">
      <t>ヒョウ</t>
    </rPh>
    <rPh sb="6" eb="7">
      <t>カナラ</t>
    </rPh>
    <rPh sb="8" eb="10">
      <t>センタク</t>
    </rPh>
    <phoneticPr fontId="4"/>
  </si>
  <si>
    <r>
      <t>↓</t>
    </r>
    <r>
      <rPr>
        <sz val="12"/>
        <rFont val="ＭＳ 明朝"/>
        <family val="1"/>
        <charset val="128"/>
      </rPr>
      <t>コード表から必ず選択</t>
    </r>
    <rPh sb="4" eb="5">
      <t>ヒョウ</t>
    </rPh>
    <rPh sb="7" eb="8">
      <t>カナラ</t>
    </rPh>
    <rPh sb="9" eb="11">
      <t>センタク</t>
    </rPh>
    <phoneticPr fontId="4"/>
  </si>
  <si>
    <t>２０１１．４．１付け新規採用の場合（本県職員としての前歴が無いとき）</t>
    <rPh sb="8" eb="9">
      <t>ツ</t>
    </rPh>
    <rPh sb="10" eb="12">
      <t>シンキ</t>
    </rPh>
    <rPh sb="12" eb="14">
      <t>サイヨウ</t>
    </rPh>
    <rPh sb="15" eb="17">
      <t>バアイ</t>
    </rPh>
    <rPh sb="18" eb="20">
      <t>ホンケン</t>
    </rPh>
    <rPh sb="20" eb="22">
      <t>ショクイン</t>
    </rPh>
    <rPh sb="26" eb="28">
      <t>ゼンレキ</t>
    </rPh>
    <rPh sb="29" eb="30">
      <t>ナ</t>
    </rPh>
    <phoneticPr fontId="2"/>
  </si>
  <si>
    <t>1日</t>
    <rPh sb="1" eb="2">
      <t>ニチ</t>
    </rPh>
    <phoneticPr fontId="2"/>
  </si>
  <si>
    <t>30日</t>
    <rPh sb="2" eb="3">
      <t>ニチ</t>
    </rPh>
    <phoneticPr fontId="2"/>
  </si>
  <si>
    <t>年</t>
    <rPh sb="0" eb="1">
      <t>ネン</t>
    </rPh>
    <phoneticPr fontId="2"/>
  </si>
  <si>
    <t>月</t>
    <rPh sb="0" eb="1">
      <t>ガツ</t>
    </rPh>
    <phoneticPr fontId="2"/>
  </si>
  <si>
    <t>日</t>
    <rPh sb="0" eb="1">
      <t>ニチ</t>
    </rPh>
    <phoneticPr fontId="2"/>
  </si>
  <si>
    <t>平成23年3月29日まで期限付職員であった職員が，平成23年4月1日付け新規採用された場合</t>
    <rPh sb="0" eb="2">
      <t>ヘイセイ</t>
    </rPh>
    <rPh sb="4" eb="5">
      <t>ネン</t>
    </rPh>
    <rPh sb="6" eb="7">
      <t>ガツ</t>
    </rPh>
    <rPh sb="9" eb="10">
      <t>ニチ</t>
    </rPh>
    <rPh sb="12" eb="14">
      <t>キゲン</t>
    </rPh>
    <rPh sb="14" eb="15">
      <t>ツ</t>
    </rPh>
    <rPh sb="15" eb="17">
      <t>ショクイン</t>
    </rPh>
    <rPh sb="21" eb="23">
      <t>ショクイン</t>
    </rPh>
    <rPh sb="25" eb="27">
      <t>ヘイセイ</t>
    </rPh>
    <rPh sb="29" eb="30">
      <t>ネン</t>
    </rPh>
    <rPh sb="31" eb="32">
      <t>ガツ</t>
    </rPh>
    <rPh sb="33" eb="34">
      <t>ニチ</t>
    </rPh>
    <rPh sb="34" eb="35">
      <t>ツ</t>
    </rPh>
    <rPh sb="36" eb="38">
      <t>シンキ</t>
    </rPh>
    <rPh sb="38" eb="40">
      <t>サイヨウ</t>
    </rPh>
    <rPh sb="43" eb="45">
      <t>バアイ</t>
    </rPh>
    <phoneticPr fontId="2"/>
  </si>
  <si>
    <t>1ヶ月</t>
    <rPh sb="2" eb="3">
      <t>ゲツ</t>
    </rPh>
    <phoneticPr fontId="2"/>
  </si>
  <si>
    <t>２８日</t>
    <rPh sb="2" eb="3">
      <t>ニチ</t>
    </rPh>
    <phoneticPr fontId="2"/>
  </si>
  <si>
    <t>→</t>
    <phoneticPr fontId="2"/>
  </si>
  <si>
    <t>←</t>
    <phoneticPr fontId="2"/>
  </si>
  <si>
    <t>3ヶ月　２８　日</t>
    <rPh sb="2" eb="3">
      <t>ゲツ</t>
    </rPh>
    <rPh sb="7" eb="8">
      <t>ニチ</t>
    </rPh>
    <phoneticPr fontId="2"/>
  </si>
  <si>
    <t>2ヶ月　1日</t>
    <rPh sb="2" eb="3">
      <t>ゲツ</t>
    </rPh>
    <rPh sb="5" eb="6">
      <t>ニチ</t>
    </rPh>
    <phoneticPr fontId="2"/>
  </si>
  <si>
    <t>3ヶ月28日　＋　　2ヶ月1日　　＝　　5ヶ月　29日</t>
    <rPh sb="2" eb="3">
      <t>ゲツ</t>
    </rPh>
    <rPh sb="5" eb="6">
      <t>ニチ</t>
    </rPh>
    <rPh sb="12" eb="13">
      <t>ゲツ</t>
    </rPh>
    <rPh sb="14" eb="15">
      <t>ニチ</t>
    </rPh>
    <rPh sb="22" eb="23">
      <t>ゲツ</t>
    </rPh>
    <rPh sb="26" eb="27">
      <t>ニチ</t>
    </rPh>
    <phoneticPr fontId="2"/>
  </si>
  <si>
    <t>在職期間</t>
    <rPh sb="0" eb="2">
      <t>ザイショク</t>
    </rPh>
    <rPh sb="2" eb="4">
      <t>キカン</t>
    </rPh>
    <phoneticPr fontId="2"/>
  </si>
  <si>
    <t>∴</t>
    <phoneticPr fontId="2"/>
  </si>
  <si>
    <t>平成23年3月29日まで期限付職員であった職員が，平成23年4月6日付け期限付採用された場合</t>
    <rPh sb="0" eb="2">
      <t>ヘイセイ</t>
    </rPh>
    <rPh sb="4" eb="5">
      <t>ネン</t>
    </rPh>
    <rPh sb="6" eb="7">
      <t>ガツ</t>
    </rPh>
    <rPh sb="9" eb="10">
      <t>ニチ</t>
    </rPh>
    <rPh sb="12" eb="14">
      <t>キゲン</t>
    </rPh>
    <rPh sb="14" eb="15">
      <t>ツ</t>
    </rPh>
    <rPh sb="15" eb="17">
      <t>ショクイン</t>
    </rPh>
    <rPh sb="21" eb="23">
      <t>ショクイン</t>
    </rPh>
    <rPh sb="25" eb="27">
      <t>ヘイセイ</t>
    </rPh>
    <rPh sb="29" eb="30">
      <t>ネン</t>
    </rPh>
    <rPh sb="31" eb="32">
      <t>ガツ</t>
    </rPh>
    <rPh sb="33" eb="34">
      <t>ニチ</t>
    </rPh>
    <rPh sb="34" eb="35">
      <t>ツ</t>
    </rPh>
    <rPh sb="36" eb="38">
      <t>キゲン</t>
    </rPh>
    <rPh sb="38" eb="39">
      <t>ツ</t>
    </rPh>
    <rPh sb="39" eb="41">
      <t>サイヨウ</t>
    </rPh>
    <rPh sb="44" eb="46">
      <t>バアイ</t>
    </rPh>
    <phoneticPr fontId="2"/>
  </si>
  <si>
    <t>27日</t>
    <rPh sb="2" eb="3">
      <t>ニチ</t>
    </rPh>
    <phoneticPr fontId="2"/>
  </si>
  <si>
    <t>1ヶ月２７日</t>
    <rPh sb="2" eb="3">
      <t>ゲツ</t>
    </rPh>
    <rPh sb="5" eb="6">
      <t>ニチ</t>
    </rPh>
    <phoneticPr fontId="2"/>
  </si>
  <si>
    <t>3ヶ月28日　＋　　1ヶ月27日　　＝　　４ヶ月　５５日　＝　5ヶ月25日</t>
    <rPh sb="2" eb="3">
      <t>ゲツ</t>
    </rPh>
    <rPh sb="5" eb="6">
      <t>ニチ</t>
    </rPh>
    <rPh sb="12" eb="13">
      <t>ゲツ</t>
    </rPh>
    <rPh sb="15" eb="16">
      <t>ニチ</t>
    </rPh>
    <rPh sb="23" eb="24">
      <t>ゲツ</t>
    </rPh>
    <rPh sb="27" eb="28">
      <t>ニチ</t>
    </rPh>
    <rPh sb="33" eb="34">
      <t>ゲツ</t>
    </rPh>
    <rPh sb="36" eb="37">
      <t>ニチ</t>
    </rPh>
    <phoneticPr fontId="2"/>
  </si>
  <si>
    <t>育児休業　3ヶ月3０日</t>
    <rPh sb="0" eb="2">
      <t>イクジ</t>
    </rPh>
    <rPh sb="2" eb="4">
      <t>キュウギョウ</t>
    </rPh>
    <rPh sb="7" eb="8">
      <t>ゲツ</t>
    </rPh>
    <rPh sb="10" eb="11">
      <t>ニチ</t>
    </rPh>
    <phoneticPr fontId="2"/>
  </si>
  <si>
    <t>→　復帰　→　→　→</t>
    <rPh sb="2" eb="4">
      <t>フッキ</t>
    </rPh>
    <phoneticPr fontId="2"/>
  </si>
  <si>
    <t>＝　6ヶ月　－　4ヶ月／２</t>
    <phoneticPr fontId="2"/>
  </si>
  <si>
    <t>＝　6ヶ月　－　２ヶ月</t>
    <rPh sb="4" eb="5">
      <t>ゲツ</t>
    </rPh>
    <rPh sb="10" eb="11">
      <t>ゲツ</t>
    </rPh>
    <phoneticPr fontId="2"/>
  </si>
  <si>
    <t>＝　4ヶ月　０日</t>
    <rPh sb="4" eb="5">
      <t>ゲツ</t>
    </rPh>
    <rPh sb="7" eb="8">
      <t>ニチ</t>
    </rPh>
    <phoneticPr fontId="2"/>
  </si>
  <si>
    <t>期末手当期間</t>
    <rPh sb="0" eb="2">
      <t>キマツ</t>
    </rPh>
    <rPh sb="2" eb="4">
      <t>テアテ</t>
    </rPh>
    <rPh sb="4" eb="6">
      <t>キカン</t>
    </rPh>
    <phoneticPr fontId="2"/>
  </si>
  <si>
    <t>※育児休業期間は，2分の1除算</t>
    <rPh sb="1" eb="3">
      <t>イクジ</t>
    </rPh>
    <rPh sb="3" eb="5">
      <t>キュウギョウ</t>
    </rPh>
    <rPh sb="5" eb="7">
      <t>キカン</t>
    </rPh>
    <rPh sb="10" eb="11">
      <t>ブン</t>
    </rPh>
    <rPh sb="13" eb="15">
      <t>ジョサン</t>
    </rPh>
    <phoneticPr fontId="2"/>
  </si>
  <si>
    <t>※残余期間は３０日を1ヶ月として計算するので，55日＝30日＋25日＝1ヶ月25日</t>
    <rPh sb="1" eb="3">
      <t>ザンヨ</t>
    </rPh>
    <rPh sb="3" eb="5">
      <t>キカン</t>
    </rPh>
    <rPh sb="8" eb="9">
      <t>ニチ</t>
    </rPh>
    <rPh sb="12" eb="13">
      <t>ゲツ</t>
    </rPh>
    <rPh sb="16" eb="18">
      <t>ケイサン</t>
    </rPh>
    <rPh sb="25" eb="26">
      <t>ニチ</t>
    </rPh>
    <rPh sb="29" eb="30">
      <t>ニチ</t>
    </rPh>
    <rPh sb="33" eb="34">
      <t>ニチ</t>
    </rPh>
    <rPh sb="37" eb="38">
      <t>ゲツ</t>
    </rPh>
    <rPh sb="40" eb="41">
      <t>ニチ</t>
    </rPh>
    <phoneticPr fontId="2"/>
  </si>
  <si>
    <t>勤勉手当期間</t>
    <rPh sb="0" eb="2">
      <t>キンベン</t>
    </rPh>
    <rPh sb="2" eb="4">
      <t>テアテ</t>
    </rPh>
    <rPh sb="4" eb="6">
      <t>キカン</t>
    </rPh>
    <phoneticPr fontId="2"/>
  </si>
  <si>
    <t>6ヶ月　－　（3ヶ月30日）／２　</t>
    <rPh sb="2" eb="3">
      <t>ゲツ</t>
    </rPh>
    <rPh sb="9" eb="10">
      <t>ゲツ</t>
    </rPh>
    <rPh sb="12" eb="13">
      <t>ニチ</t>
    </rPh>
    <phoneticPr fontId="2"/>
  </si>
  <si>
    <t>6ヶ月　－　３ヶ月30日</t>
    <rPh sb="2" eb="3">
      <t>ゲツ</t>
    </rPh>
    <rPh sb="8" eb="9">
      <t>ゲツ</t>
    </rPh>
    <rPh sb="11" eb="12">
      <t>ニチ</t>
    </rPh>
    <phoneticPr fontId="2"/>
  </si>
  <si>
    <t>＝　2ヶ月　0日</t>
    <rPh sb="4" eb="5">
      <t>ゲツ</t>
    </rPh>
    <rPh sb="7" eb="8">
      <t>ニチ</t>
    </rPh>
    <phoneticPr fontId="2"/>
  </si>
  <si>
    <t>＝　6ヶ月　－　4ヶ月</t>
    <rPh sb="4" eb="5">
      <t>ゲツ</t>
    </rPh>
    <rPh sb="10" eb="11">
      <t>ゲツ</t>
    </rPh>
    <phoneticPr fontId="2"/>
  </si>
  <si>
    <t>※期間を「除算」するので，4月1日復帰以降の期間を算出する必要はない。</t>
    <rPh sb="1" eb="3">
      <t>キカン</t>
    </rPh>
    <rPh sb="5" eb="7">
      <t>ジョサン</t>
    </rPh>
    <rPh sb="14" eb="15">
      <t>ガツ</t>
    </rPh>
    <rPh sb="16" eb="17">
      <t>ニチ</t>
    </rPh>
    <rPh sb="17" eb="19">
      <t>フッキ</t>
    </rPh>
    <rPh sb="19" eb="21">
      <t>イコウ</t>
    </rPh>
    <rPh sb="22" eb="24">
      <t>キカン</t>
    </rPh>
    <rPh sb="25" eb="27">
      <t>サンシュツ</t>
    </rPh>
    <rPh sb="29" eb="31">
      <t>ヒツヨウ</t>
    </rPh>
    <phoneticPr fontId="2"/>
  </si>
  <si>
    <t>平成22年11月30日から平成23年3月23日まで産前産後休暇，引き続き，平成23年3月24日から平成25年3月31日まで育児休業の場合（基準日現在，育児休業中）</t>
    <rPh sb="0" eb="2">
      <t>ヘイセイ</t>
    </rPh>
    <rPh sb="4" eb="5">
      <t>ネン</t>
    </rPh>
    <rPh sb="7" eb="8">
      <t>ガツ</t>
    </rPh>
    <rPh sb="10" eb="11">
      <t>ニチ</t>
    </rPh>
    <rPh sb="13" eb="15">
      <t>ヘイセイ</t>
    </rPh>
    <rPh sb="17" eb="18">
      <t>ネン</t>
    </rPh>
    <rPh sb="19" eb="20">
      <t>ガツ</t>
    </rPh>
    <rPh sb="22" eb="23">
      <t>ニチ</t>
    </rPh>
    <rPh sb="25" eb="29">
      <t>サンゼンサンゴ</t>
    </rPh>
    <rPh sb="29" eb="31">
      <t>キュウカ</t>
    </rPh>
    <rPh sb="32" eb="33">
      <t>ヒ</t>
    </rPh>
    <rPh sb="34" eb="35">
      <t>ツヅ</t>
    </rPh>
    <rPh sb="37" eb="39">
      <t>ヘイセイ</t>
    </rPh>
    <rPh sb="41" eb="42">
      <t>ネン</t>
    </rPh>
    <rPh sb="43" eb="44">
      <t>ガツ</t>
    </rPh>
    <rPh sb="46" eb="47">
      <t>ニチ</t>
    </rPh>
    <rPh sb="49" eb="51">
      <t>ヘイセイ</t>
    </rPh>
    <rPh sb="53" eb="54">
      <t>ネン</t>
    </rPh>
    <rPh sb="55" eb="56">
      <t>ガツ</t>
    </rPh>
    <rPh sb="58" eb="59">
      <t>ニチ</t>
    </rPh>
    <rPh sb="61" eb="63">
      <t>イクジ</t>
    </rPh>
    <rPh sb="63" eb="65">
      <t>キュウギョウ</t>
    </rPh>
    <rPh sb="66" eb="68">
      <t>バアイ</t>
    </rPh>
    <rPh sb="69" eb="72">
      <t>キジュンビ</t>
    </rPh>
    <rPh sb="72" eb="74">
      <t>ゲンザイ</t>
    </rPh>
    <rPh sb="75" eb="77">
      <t>イクジ</t>
    </rPh>
    <rPh sb="77" eb="80">
      <t>キュウギョウチュウ</t>
    </rPh>
    <phoneticPr fontId="2"/>
  </si>
  <si>
    <t>産前産後休暇</t>
    <rPh sb="0" eb="4">
      <t>サンゼンサンゴ</t>
    </rPh>
    <rPh sb="4" eb="6">
      <t>キュウカ</t>
    </rPh>
    <phoneticPr fontId="2"/>
  </si>
  <si>
    <t>基</t>
    <rPh sb="0" eb="1">
      <t>モト</t>
    </rPh>
    <phoneticPr fontId="2"/>
  </si>
  <si>
    <t>準</t>
    <rPh sb="0" eb="1">
      <t>ジュン</t>
    </rPh>
    <phoneticPr fontId="2"/>
  </si>
  <si>
    <t>9日</t>
    <rPh sb="1" eb="2">
      <t>ニチ</t>
    </rPh>
    <phoneticPr fontId="2"/>
  </si>
  <si>
    <t>育児休業　　2ヶ月　9日</t>
    <rPh sb="0" eb="2">
      <t>イクジ</t>
    </rPh>
    <rPh sb="2" eb="4">
      <t>キュウギョウ</t>
    </rPh>
    <rPh sb="8" eb="9">
      <t>ゲツ</t>
    </rPh>
    <rPh sb="11" eb="12">
      <t>ニチ</t>
    </rPh>
    <phoneticPr fontId="2"/>
  </si>
  <si>
    <t>6ヶ月　－　（2ヶ月9日）／２</t>
    <rPh sb="2" eb="3">
      <t>ゲツ</t>
    </rPh>
    <rPh sb="9" eb="10">
      <t>ゲツ</t>
    </rPh>
    <rPh sb="11" eb="12">
      <t>ニチ</t>
    </rPh>
    <phoneticPr fontId="2"/>
  </si>
  <si>
    <t>＝　6ヶ月　－　1ヶ月　４．５日</t>
    <rPh sb="4" eb="5">
      <t>ゲツ</t>
    </rPh>
    <rPh sb="10" eb="11">
      <t>ゲツ</t>
    </rPh>
    <rPh sb="15" eb="16">
      <t>ニチ</t>
    </rPh>
    <phoneticPr fontId="2"/>
  </si>
  <si>
    <t>＝　5ヶ月30日　－　1ヶ月４．５日</t>
    <rPh sb="4" eb="5">
      <t>ゲツ</t>
    </rPh>
    <rPh sb="7" eb="8">
      <t>ニチ</t>
    </rPh>
    <rPh sb="13" eb="14">
      <t>ゲツ</t>
    </rPh>
    <rPh sb="17" eb="18">
      <t>ニチ</t>
    </rPh>
    <phoneticPr fontId="2"/>
  </si>
  <si>
    <t>＝　4ヶ月２５．５日</t>
    <rPh sb="4" eb="5">
      <t>ゲツ</t>
    </rPh>
    <rPh sb="9" eb="10">
      <t>ニチ</t>
    </rPh>
    <phoneticPr fontId="2"/>
  </si>
  <si>
    <t>※1ヶ月を30日に一旦崩してから「４．5日」を引く。（6ヶ月＝5ヶ月30日）</t>
    <rPh sb="3" eb="4">
      <t>ゲツ</t>
    </rPh>
    <rPh sb="7" eb="8">
      <t>ニチ</t>
    </rPh>
    <rPh sb="9" eb="11">
      <t>イッタン</t>
    </rPh>
    <rPh sb="11" eb="12">
      <t>クズ</t>
    </rPh>
    <rPh sb="20" eb="21">
      <t>ニチ</t>
    </rPh>
    <rPh sb="23" eb="24">
      <t>ヒ</t>
    </rPh>
    <rPh sb="29" eb="30">
      <t>ゲツ</t>
    </rPh>
    <rPh sb="33" eb="34">
      <t>ゲツ</t>
    </rPh>
    <rPh sb="36" eb="37">
      <t>ニチ</t>
    </rPh>
    <phoneticPr fontId="2"/>
  </si>
  <si>
    <t>6ヶ月間，実際に勤務した日がないため支給されない。</t>
    <rPh sb="2" eb="4">
      <t>ゲツカン</t>
    </rPh>
    <rPh sb="5" eb="7">
      <t>ジッサイ</t>
    </rPh>
    <rPh sb="8" eb="10">
      <t>キンム</t>
    </rPh>
    <rPh sb="12" eb="13">
      <t>ニチ</t>
    </rPh>
    <rPh sb="18" eb="20">
      <t>シキュウ</t>
    </rPh>
    <phoneticPr fontId="2"/>
  </si>
  <si>
    <t>平成22年11月8日から平成23年3月31日まで病気休暇の場合　（平成23年4月1日付け復職）</t>
    <rPh sb="0" eb="2">
      <t>ヘイセイ</t>
    </rPh>
    <rPh sb="4" eb="5">
      <t>ネン</t>
    </rPh>
    <rPh sb="7" eb="8">
      <t>ガツ</t>
    </rPh>
    <rPh sb="9" eb="10">
      <t>ニチ</t>
    </rPh>
    <rPh sb="12" eb="14">
      <t>ヘイセイ</t>
    </rPh>
    <rPh sb="16" eb="17">
      <t>ネン</t>
    </rPh>
    <rPh sb="18" eb="19">
      <t>ガツ</t>
    </rPh>
    <rPh sb="21" eb="22">
      <t>ニチ</t>
    </rPh>
    <rPh sb="24" eb="26">
      <t>ビョウキ</t>
    </rPh>
    <rPh sb="26" eb="28">
      <t>キュウカ</t>
    </rPh>
    <rPh sb="29" eb="31">
      <t>バアイ</t>
    </rPh>
    <rPh sb="33" eb="35">
      <t>ヘイセイ</t>
    </rPh>
    <rPh sb="37" eb="38">
      <t>ネン</t>
    </rPh>
    <rPh sb="39" eb="40">
      <t>ガツ</t>
    </rPh>
    <rPh sb="41" eb="42">
      <t>ニチ</t>
    </rPh>
    <rPh sb="42" eb="43">
      <t>ツ</t>
    </rPh>
    <rPh sb="44" eb="46">
      <t>フクショク</t>
    </rPh>
    <phoneticPr fontId="2"/>
  </si>
  <si>
    <t>病気休暇</t>
    <rPh sb="0" eb="2">
      <t>ビョウキ</t>
    </rPh>
    <rPh sb="2" eb="4">
      <t>キュウカ</t>
    </rPh>
    <phoneticPr fontId="2"/>
  </si>
  <si>
    <t>3ヶ月30日</t>
    <rPh sb="2" eb="3">
      <t>ゲツ</t>
    </rPh>
    <rPh sb="5" eb="6">
      <t>ニチ</t>
    </rPh>
    <phoneticPr fontId="2"/>
  </si>
  <si>
    <t>→　復職　→　→　→</t>
    <rPh sb="2" eb="4">
      <t>フクショク</t>
    </rPh>
    <phoneticPr fontId="2"/>
  </si>
  <si>
    <t>全額支給　（除算無し）</t>
    <rPh sb="0" eb="2">
      <t>ゼンガク</t>
    </rPh>
    <rPh sb="2" eb="4">
      <t>シキュウ</t>
    </rPh>
    <rPh sb="6" eb="8">
      <t>ジョサン</t>
    </rPh>
    <rPh sb="8" eb="9">
      <t>ナ</t>
    </rPh>
    <phoneticPr fontId="2"/>
  </si>
  <si>
    <t>6ヶ月　－　（3ヶ月30日）／２</t>
    <rPh sb="2" eb="3">
      <t>ゲツ</t>
    </rPh>
    <rPh sb="9" eb="10">
      <t>ゲツ</t>
    </rPh>
    <rPh sb="12" eb="13">
      <t>ニチ</t>
    </rPh>
    <phoneticPr fontId="2"/>
  </si>
  <si>
    <t>＝　6ヶ月　－　4ヶ月／２</t>
    <rPh sb="4" eb="5">
      <t>ゲツ</t>
    </rPh>
    <rPh sb="10" eb="11">
      <t>ゲツ</t>
    </rPh>
    <phoneticPr fontId="2"/>
  </si>
  <si>
    <t>＝　6ヶ月　－　2ヶ月</t>
    <rPh sb="4" eb="5">
      <t>ゲツ</t>
    </rPh>
    <rPh sb="10" eb="11">
      <t>ゲツ</t>
    </rPh>
    <phoneticPr fontId="2"/>
  </si>
  <si>
    <t>＝　4ヶ月　0日</t>
    <rPh sb="4" eb="5">
      <t>ゲツ</t>
    </rPh>
    <rPh sb="7" eb="8">
      <t>ニチ</t>
    </rPh>
    <phoneticPr fontId="2"/>
  </si>
  <si>
    <t>※2分の1除算</t>
    <rPh sb="2" eb="3">
      <t>ブン</t>
    </rPh>
    <rPh sb="5" eb="7">
      <t>ジョサン</t>
    </rPh>
    <phoneticPr fontId="2"/>
  </si>
  <si>
    <t>月と月の対応日で計算していく！</t>
    <rPh sb="0" eb="1">
      <t>ツキ</t>
    </rPh>
    <rPh sb="2" eb="3">
      <t>ツキ</t>
    </rPh>
    <rPh sb="4" eb="6">
      <t>タイオウ</t>
    </rPh>
    <rPh sb="6" eb="7">
      <t>ニチ</t>
    </rPh>
    <rPh sb="8" eb="10">
      <t>ケイサン</t>
    </rPh>
    <phoneticPr fontId="2"/>
  </si>
  <si>
    <t>平成22年8月1日から平成23年1月31日まで病気休暇，引き続き，平成23年2月1日から平成23年3月31日まで普通休職の場合　（平成23年4月1日付け復職）</t>
    <rPh sb="0" eb="2">
      <t>ヘイセイ</t>
    </rPh>
    <rPh sb="4" eb="5">
      <t>ネン</t>
    </rPh>
    <rPh sb="6" eb="7">
      <t>ガツ</t>
    </rPh>
    <rPh sb="8" eb="9">
      <t>ニチ</t>
    </rPh>
    <rPh sb="11" eb="13">
      <t>ヘイセイ</t>
    </rPh>
    <rPh sb="15" eb="16">
      <t>ネン</t>
    </rPh>
    <rPh sb="17" eb="18">
      <t>ガツ</t>
    </rPh>
    <rPh sb="20" eb="21">
      <t>ニチ</t>
    </rPh>
    <rPh sb="23" eb="25">
      <t>ビョウキ</t>
    </rPh>
    <rPh sb="25" eb="27">
      <t>キュウカ</t>
    </rPh>
    <rPh sb="28" eb="29">
      <t>ヒ</t>
    </rPh>
    <rPh sb="30" eb="31">
      <t>ツヅ</t>
    </rPh>
    <rPh sb="33" eb="35">
      <t>ヘイセイ</t>
    </rPh>
    <rPh sb="37" eb="38">
      <t>ネン</t>
    </rPh>
    <rPh sb="39" eb="40">
      <t>ガツ</t>
    </rPh>
    <rPh sb="41" eb="42">
      <t>ニチ</t>
    </rPh>
    <rPh sb="44" eb="46">
      <t>ヘイセイ</t>
    </rPh>
    <rPh sb="48" eb="49">
      <t>ネン</t>
    </rPh>
    <rPh sb="50" eb="51">
      <t>ガツ</t>
    </rPh>
    <rPh sb="53" eb="54">
      <t>ニチ</t>
    </rPh>
    <rPh sb="56" eb="58">
      <t>フツウ</t>
    </rPh>
    <rPh sb="58" eb="60">
      <t>キュウショク</t>
    </rPh>
    <rPh sb="61" eb="63">
      <t>バアイ</t>
    </rPh>
    <rPh sb="65" eb="67">
      <t>ヘイセイ</t>
    </rPh>
    <rPh sb="69" eb="70">
      <t>ネン</t>
    </rPh>
    <rPh sb="71" eb="72">
      <t>ガツ</t>
    </rPh>
    <rPh sb="73" eb="74">
      <t>ニチ</t>
    </rPh>
    <rPh sb="74" eb="75">
      <t>ツ</t>
    </rPh>
    <rPh sb="76" eb="78">
      <t>フクショク</t>
    </rPh>
    <phoneticPr fontId="2"/>
  </si>
  <si>
    <t>病気休暇　1ヶ月30日</t>
    <rPh sb="0" eb="2">
      <t>ビョウキ</t>
    </rPh>
    <rPh sb="2" eb="4">
      <t>キュウカ</t>
    </rPh>
    <rPh sb="7" eb="8">
      <t>ゲツ</t>
    </rPh>
    <rPh sb="10" eb="11">
      <t>ニチ</t>
    </rPh>
    <phoneticPr fontId="2"/>
  </si>
  <si>
    <t>普通休職　2ヶ月</t>
    <rPh sb="0" eb="2">
      <t>フツウ</t>
    </rPh>
    <rPh sb="2" eb="4">
      <t>キュウショク</t>
    </rPh>
    <rPh sb="7" eb="8">
      <t>ゲツ</t>
    </rPh>
    <phoneticPr fontId="2"/>
  </si>
  <si>
    <t>6ヶ月　－　2ヶ月／２</t>
    <rPh sb="2" eb="3">
      <t>ゲツ</t>
    </rPh>
    <rPh sb="8" eb="9">
      <t>ゲツ</t>
    </rPh>
    <phoneticPr fontId="2"/>
  </si>
  <si>
    <t>＝　6ヶ月　－　1ヶ月</t>
    <rPh sb="4" eb="5">
      <t>ゲツ</t>
    </rPh>
    <rPh sb="10" eb="11">
      <t>ゲツ</t>
    </rPh>
    <phoneticPr fontId="2"/>
  </si>
  <si>
    <t>※休職期間の2分の1除算</t>
    <rPh sb="1" eb="3">
      <t>キュウショク</t>
    </rPh>
    <rPh sb="3" eb="5">
      <t>キカン</t>
    </rPh>
    <rPh sb="7" eb="8">
      <t>ブン</t>
    </rPh>
    <rPh sb="10" eb="12">
      <t>ジョサン</t>
    </rPh>
    <phoneticPr fontId="2"/>
  </si>
  <si>
    <t>6ヶ月　－　（1ヶ月30日）／２　－　2ヶ月</t>
    <rPh sb="2" eb="3">
      <t>ゲツ</t>
    </rPh>
    <rPh sb="9" eb="10">
      <t>ゲツ</t>
    </rPh>
    <rPh sb="12" eb="13">
      <t>ニチ</t>
    </rPh>
    <rPh sb="21" eb="22">
      <t>ゲツ</t>
    </rPh>
    <phoneticPr fontId="2"/>
  </si>
  <si>
    <t>＝　6ヶ月　－　2ヶ月／２　－　2ヶ月</t>
    <rPh sb="4" eb="5">
      <t>ゲツ</t>
    </rPh>
    <rPh sb="10" eb="11">
      <t>ゲツ</t>
    </rPh>
    <rPh sb="18" eb="19">
      <t>ゲツ</t>
    </rPh>
    <phoneticPr fontId="2"/>
  </si>
  <si>
    <t>＝　3ヶ月　0日</t>
    <rPh sb="4" eb="5">
      <t>ゲツ</t>
    </rPh>
    <rPh sb="7" eb="8">
      <t>ニチ</t>
    </rPh>
    <phoneticPr fontId="2"/>
  </si>
  <si>
    <t>平成23年4月4日から平成23年10月3日まで介護休暇の場合　（基準日現在，介護休暇中）</t>
    <rPh sb="0" eb="2">
      <t>ヘイセイ</t>
    </rPh>
    <rPh sb="4" eb="5">
      <t>ネン</t>
    </rPh>
    <rPh sb="6" eb="7">
      <t>ガツ</t>
    </rPh>
    <rPh sb="8" eb="9">
      <t>ニチ</t>
    </rPh>
    <rPh sb="11" eb="13">
      <t>ヘイセイ</t>
    </rPh>
    <rPh sb="15" eb="16">
      <t>ネン</t>
    </rPh>
    <rPh sb="18" eb="19">
      <t>ガツ</t>
    </rPh>
    <rPh sb="20" eb="21">
      <t>ニチ</t>
    </rPh>
    <rPh sb="23" eb="25">
      <t>カイゴ</t>
    </rPh>
    <rPh sb="25" eb="27">
      <t>キュウカ</t>
    </rPh>
    <rPh sb="28" eb="30">
      <t>バアイ</t>
    </rPh>
    <rPh sb="32" eb="35">
      <t>キジュンビ</t>
    </rPh>
    <rPh sb="35" eb="37">
      <t>ゲンザイ</t>
    </rPh>
    <rPh sb="38" eb="40">
      <t>カイゴ</t>
    </rPh>
    <rPh sb="40" eb="42">
      <t>キュウカ</t>
    </rPh>
    <rPh sb="42" eb="43">
      <t>ナカ</t>
    </rPh>
    <phoneticPr fontId="2"/>
  </si>
  <si>
    <t>29日</t>
    <rPh sb="2" eb="3">
      <t>ニチ</t>
    </rPh>
    <phoneticPr fontId="2"/>
  </si>
  <si>
    <t>介護休暇　　1ヶ月　29日</t>
    <rPh sb="0" eb="2">
      <t>カイゴ</t>
    </rPh>
    <rPh sb="2" eb="4">
      <t>キュウカ</t>
    </rPh>
    <rPh sb="8" eb="9">
      <t>ゲツ</t>
    </rPh>
    <rPh sb="12" eb="13">
      <t>ニチ</t>
    </rPh>
    <phoneticPr fontId="2"/>
  </si>
  <si>
    <t>→　</t>
    <phoneticPr fontId="2"/>
  </si>
  <si>
    <t>※便宜上， 「月（つき）」 を 「ヶ月」 で表示</t>
    <rPh sb="1" eb="4">
      <t>ベンギジョウ</t>
    </rPh>
    <rPh sb="7" eb="8">
      <t>ゲツ</t>
    </rPh>
    <rPh sb="18" eb="19">
      <t>ゲツ</t>
    </rPh>
    <rPh sb="22" eb="24">
      <t>ヒョウジ</t>
    </rPh>
    <phoneticPr fontId="2"/>
  </si>
  <si>
    <t>∴</t>
    <phoneticPr fontId="2"/>
  </si>
  <si>
    <t>期末手当期間</t>
    <rPh sb="0" eb="2">
      <t>キマツ</t>
    </rPh>
    <rPh sb="2" eb="4">
      <t>テアテ</t>
    </rPh>
    <rPh sb="4" eb="6">
      <t>キカン</t>
    </rPh>
    <phoneticPr fontId="2"/>
  </si>
  <si>
    <t>全額支給（除算無し）</t>
    <rPh sb="0" eb="2">
      <t>ゼンガク</t>
    </rPh>
    <rPh sb="2" eb="4">
      <t>シキュウ</t>
    </rPh>
    <rPh sb="5" eb="7">
      <t>ジョサン</t>
    </rPh>
    <rPh sb="7" eb="8">
      <t>ナ</t>
    </rPh>
    <phoneticPr fontId="2"/>
  </si>
  <si>
    <t>勤勉手当期間</t>
    <rPh sb="0" eb="2">
      <t>キンベン</t>
    </rPh>
    <rPh sb="2" eb="4">
      <t>テアテ</t>
    </rPh>
    <rPh sb="4" eb="6">
      <t>キカン</t>
    </rPh>
    <phoneticPr fontId="2"/>
  </si>
  <si>
    <t>６ヶ月　－　１ヶ月２９日</t>
    <rPh sb="2" eb="3">
      <t>ゲツ</t>
    </rPh>
    <rPh sb="8" eb="9">
      <t>ゲツ</t>
    </rPh>
    <rPh sb="11" eb="12">
      <t>ニチ</t>
    </rPh>
    <phoneticPr fontId="2"/>
  </si>
  <si>
    <t>＝　５ヶ月３０日　－　１ヶ月２９日</t>
    <rPh sb="4" eb="5">
      <t>ゲツ</t>
    </rPh>
    <rPh sb="7" eb="8">
      <t>ニチ</t>
    </rPh>
    <rPh sb="13" eb="14">
      <t>ゲツ</t>
    </rPh>
    <rPh sb="16" eb="17">
      <t>ニチ</t>
    </rPh>
    <phoneticPr fontId="2"/>
  </si>
  <si>
    <t>＝　４ヶ月　１日</t>
    <rPh sb="4" eb="5">
      <t>ゲツ</t>
    </rPh>
    <rPh sb="7" eb="8">
      <t>ニチ</t>
    </rPh>
    <phoneticPr fontId="2"/>
  </si>
  <si>
    <t>１ヶ月</t>
    <rPh sb="2" eb="3">
      <t>ゲツ</t>
    </rPh>
    <phoneticPr fontId="2"/>
  </si>
  <si>
    <t>在職期間</t>
    <rPh sb="0" eb="2">
      <t>ザイショク</t>
    </rPh>
    <rPh sb="2" eb="4">
      <t>キカン</t>
    </rPh>
    <phoneticPr fontId="2"/>
  </si>
  <si>
    <t>２ヶ月１日</t>
    <rPh sb="2" eb="3">
      <t>ゲツ</t>
    </rPh>
    <rPh sb="4" eb="5">
      <t>ニチ</t>
    </rPh>
    <phoneticPr fontId="2"/>
  </si>
  <si>
    <t>平成23年3月31日まで育児休業　(平成23年4月1日付け復帰）</t>
    <rPh sb="0" eb="2">
      <t>ヘイセイ</t>
    </rPh>
    <rPh sb="4" eb="5">
      <t>ネン</t>
    </rPh>
    <rPh sb="6" eb="7">
      <t>ガツ</t>
    </rPh>
    <rPh sb="9" eb="10">
      <t>ニチ</t>
    </rPh>
    <rPh sb="12" eb="14">
      <t>イクジ</t>
    </rPh>
    <rPh sb="14" eb="16">
      <t>キュウギョウ</t>
    </rPh>
    <rPh sb="18" eb="20">
      <t>ヘイセイ</t>
    </rPh>
    <rPh sb="22" eb="23">
      <t>ネン</t>
    </rPh>
    <rPh sb="24" eb="25">
      <t>ガツ</t>
    </rPh>
    <rPh sb="26" eb="27">
      <t>ニチ</t>
    </rPh>
    <rPh sb="27" eb="28">
      <t>ツ</t>
    </rPh>
    <rPh sb="29" eb="31">
      <t>フッキ</t>
    </rPh>
    <phoneticPr fontId="2"/>
  </si>
  <si>
    <t>｢期間の取り方２」追加，「期末勤勉２」を「期間の取り方１」に名称変更。</t>
    <rPh sb="1" eb="3">
      <t>キカン</t>
    </rPh>
    <rPh sb="4" eb="5">
      <t>ト</t>
    </rPh>
    <rPh sb="6" eb="7">
      <t>カタ</t>
    </rPh>
    <rPh sb="9" eb="11">
      <t>ツイカ</t>
    </rPh>
    <rPh sb="13" eb="15">
      <t>キマツ</t>
    </rPh>
    <rPh sb="15" eb="17">
      <t>キンベン</t>
    </rPh>
    <rPh sb="21" eb="23">
      <t>キカン</t>
    </rPh>
    <rPh sb="24" eb="25">
      <t>ト</t>
    </rPh>
    <rPh sb="26" eb="27">
      <t>カタ</t>
    </rPh>
    <rPh sb="30" eb="32">
      <t>メイショウ</t>
    </rPh>
    <rPh sb="32" eb="34">
      <t>ヘンコウ</t>
    </rPh>
    <phoneticPr fontId="2"/>
  </si>
  <si>
    <t>任用期間4→</t>
    <rPh sb="0" eb="2">
      <t>ニンヨウ</t>
    </rPh>
    <rPh sb="2" eb="4">
      <t>キカン</t>
    </rPh>
    <phoneticPr fontId="10"/>
  </si>
  <si>
    <t>→日数を月に換算</t>
    <rPh sb="1" eb="3">
      <t>ニッスウ</t>
    </rPh>
    <rPh sb="4" eb="5">
      <t>ツキ</t>
    </rPh>
    <rPh sb="6" eb="8">
      <t>カンサン</t>
    </rPh>
    <phoneticPr fontId="2"/>
  </si>
  <si>
    <t>→月に換算した残り</t>
    <rPh sb="1" eb="2">
      <t>ツキ</t>
    </rPh>
    <rPh sb="3" eb="5">
      <t>カンサン</t>
    </rPh>
    <rPh sb="7" eb="8">
      <t>ノコ</t>
    </rPh>
    <phoneticPr fontId="2"/>
  </si>
  <si>
    <t>平成22年5月11日から平成22年11月10日まで介護休暇の場合（基準日現在，復職）</t>
    <rPh sb="0" eb="2">
      <t>ヘイセイ</t>
    </rPh>
    <rPh sb="4" eb="5">
      <t>ネン</t>
    </rPh>
    <rPh sb="6" eb="7">
      <t>ガツ</t>
    </rPh>
    <rPh sb="9" eb="10">
      <t>ニチ</t>
    </rPh>
    <rPh sb="12" eb="14">
      <t>ヘイセイ</t>
    </rPh>
    <rPh sb="16" eb="17">
      <t>ネン</t>
    </rPh>
    <rPh sb="19" eb="20">
      <t>ガツ</t>
    </rPh>
    <rPh sb="22" eb="23">
      <t>ニチ</t>
    </rPh>
    <rPh sb="25" eb="27">
      <t>カイゴ</t>
    </rPh>
    <rPh sb="27" eb="29">
      <t>キュウカ</t>
    </rPh>
    <rPh sb="30" eb="32">
      <t>バアイ</t>
    </rPh>
    <rPh sb="33" eb="36">
      <t>キジュンビ</t>
    </rPh>
    <rPh sb="36" eb="38">
      <t>ゲンザイ</t>
    </rPh>
    <rPh sb="39" eb="41">
      <t>フクショク</t>
    </rPh>
    <phoneticPr fontId="2"/>
  </si>
  <si>
    <t>介護休暇</t>
    <rPh sb="0" eb="2">
      <t>カイゴ</t>
    </rPh>
    <rPh sb="2" eb="4">
      <t>キュウカ</t>
    </rPh>
    <phoneticPr fontId="2"/>
  </si>
  <si>
    <t>9日</t>
    <rPh sb="1" eb="2">
      <t>ニチ</t>
    </rPh>
    <phoneticPr fontId="2"/>
  </si>
  <si>
    <t>5ヶ月　9日</t>
    <rPh sb="2" eb="3">
      <t>ゲツ</t>
    </rPh>
    <rPh sb="5" eb="6">
      <t>ニチ</t>
    </rPh>
    <phoneticPr fontId="2"/>
  </si>
  <si>
    <t>6ヶ月　－　０　ヶ月</t>
    <rPh sb="2" eb="3">
      <t>ゲツ</t>
    </rPh>
    <rPh sb="9" eb="10">
      <t>ゲツ</t>
    </rPh>
    <phoneticPr fontId="2"/>
  </si>
  <si>
    <t>＝　6ヶ月</t>
    <rPh sb="4" eb="5">
      <t>ゲツ</t>
    </rPh>
    <phoneticPr fontId="2"/>
  </si>
  <si>
    <t>6ヶ月　－　5ヶ月９日</t>
    <rPh sb="2" eb="3">
      <t>ゲツ</t>
    </rPh>
    <rPh sb="8" eb="9">
      <t>ゲツ</t>
    </rPh>
    <rPh sb="10" eb="11">
      <t>ニチ</t>
    </rPh>
    <phoneticPr fontId="2"/>
  </si>
  <si>
    <t>＝　０　ヶ月　２１日</t>
    <rPh sb="5" eb="6">
      <t>ゲツ</t>
    </rPh>
    <rPh sb="9" eb="10">
      <t>ニチ</t>
    </rPh>
    <phoneticPr fontId="2"/>
  </si>
  <si>
    <t>※　除算無し</t>
    <rPh sb="2" eb="4">
      <t>ジョサン</t>
    </rPh>
    <rPh sb="4" eb="5">
      <t>ナ</t>
    </rPh>
    <phoneticPr fontId="2"/>
  </si>
  <si>
    <t>※　6月2日～11月10日を除算</t>
    <rPh sb="3" eb="4">
      <t>ガツ</t>
    </rPh>
    <rPh sb="5" eb="6">
      <t>ニチ</t>
    </rPh>
    <rPh sb="9" eb="10">
      <t>ガツ</t>
    </rPh>
    <rPh sb="12" eb="13">
      <t>ニチ</t>
    </rPh>
    <rPh sb="14" eb="16">
      <t>ジョサン</t>
    </rPh>
    <phoneticPr fontId="2"/>
  </si>
  <si>
    <t>∴</t>
    <phoneticPr fontId="2"/>
  </si>
  <si>
    <t>期末手当期間</t>
    <rPh sb="0" eb="2">
      <t>キマツ</t>
    </rPh>
    <rPh sb="2" eb="4">
      <t>テアテ</t>
    </rPh>
    <rPh sb="4" eb="6">
      <t>キカン</t>
    </rPh>
    <phoneticPr fontId="2"/>
  </si>
  <si>
    <t>6ヶ月　－　（３ヶ月　6日）／２</t>
    <rPh sb="2" eb="3">
      <t>ゲツ</t>
    </rPh>
    <rPh sb="9" eb="10">
      <t>ゲツ</t>
    </rPh>
    <rPh sb="12" eb="13">
      <t>ニチ</t>
    </rPh>
    <phoneticPr fontId="2"/>
  </si>
  <si>
    <t>＝　6ヶ月　－　（２ヶ月36日）／２</t>
    <rPh sb="4" eb="5">
      <t>ゲツ</t>
    </rPh>
    <rPh sb="11" eb="12">
      <t>ゲツ</t>
    </rPh>
    <rPh sb="14" eb="15">
      <t>ニチ</t>
    </rPh>
    <phoneticPr fontId="2"/>
  </si>
  <si>
    <t>＝　4ヶ月12日</t>
    <rPh sb="4" eb="5">
      <t>ゲツ</t>
    </rPh>
    <rPh sb="7" eb="8">
      <t>ニチ</t>
    </rPh>
    <phoneticPr fontId="2"/>
  </si>
  <si>
    <t>＝　5ヶ月30日　－　1ヶ月１８日</t>
    <rPh sb="4" eb="5">
      <t>ゲツ</t>
    </rPh>
    <rPh sb="7" eb="8">
      <t>ニチ</t>
    </rPh>
    <rPh sb="13" eb="14">
      <t>ゲツ</t>
    </rPh>
    <rPh sb="16" eb="17">
      <t>ニチ</t>
    </rPh>
    <phoneticPr fontId="2"/>
  </si>
  <si>
    <t>※　1ヶ月は30日で計算</t>
    <rPh sb="4" eb="5">
      <t>ゲツ</t>
    </rPh>
    <rPh sb="8" eb="9">
      <t>ニチ</t>
    </rPh>
    <rPh sb="10" eb="12">
      <t>ケイサン</t>
    </rPh>
    <phoneticPr fontId="2"/>
  </si>
  <si>
    <t>6日</t>
    <rPh sb="1" eb="2">
      <t>ニチ</t>
    </rPh>
    <phoneticPr fontId="2"/>
  </si>
  <si>
    <t>1ヶ月</t>
    <rPh sb="2" eb="3">
      <t>ゲツ</t>
    </rPh>
    <phoneticPr fontId="2"/>
  </si>
  <si>
    <t>普通休職　3ヶ月　6日</t>
    <rPh sb="0" eb="2">
      <t>フツウ</t>
    </rPh>
    <rPh sb="2" eb="4">
      <t>キュウショク</t>
    </rPh>
    <rPh sb="7" eb="8">
      <t>ゲツ</t>
    </rPh>
    <rPh sb="10" eb="11">
      <t>ニチ</t>
    </rPh>
    <phoneticPr fontId="2"/>
  </si>
  <si>
    <t>勤勉手当期間</t>
    <rPh sb="0" eb="2">
      <t>キンベン</t>
    </rPh>
    <rPh sb="2" eb="4">
      <t>テアテ</t>
    </rPh>
    <rPh sb="4" eb="6">
      <t>キカン</t>
    </rPh>
    <phoneticPr fontId="2"/>
  </si>
  <si>
    <t>0ヶ月0日</t>
    <rPh sb="2" eb="3">
      <t>ゲツ</t>
    </rPh>
    <rPh sb="4" eb="5">
      <t>ニチ</t>
    </rPh>
    <phoneticPr fontId="2"/>
  </si>
  <si>
    <t>※</t>
    <phoneticPr fontId="2"/>
  </si>
  <si>
    <t>基準日現在，休職のため支給されない。</t>
    <rPh sb="0" eb="3">
      <t>キジュンビ</t>
    </rPh>
    <rPh sb="3" eb="5">
      <t>ゲンザイ</t>
    </rPh>
    <rPh sb="6" eb="8">
      <t>キュウショク</t>
    </rPh>
    <rPh sb="11" eb="13">
      <t>シキュウ</t>
    </rPh>
    <phoneticPr fontId="2"/>
  </si>
  <si>
    <t>平成22年5月11日から8月8日まで病気休暇の場合</t>
    <rPh sb="0" eb="2">
      <t>ヘイセイ</t>
    </rPh>
    <rPh sb="4" eb="5">
      <t>ネン</t>
    </rPh>
    <rPh sb="6" eb="7">
      <t>ガツ</t>
    </rPh>
    <rPh sb="9" eb="10">
      <t>ニチ</t>
    </rPh>
    <rPh sb="13" eb="14">
      <t>ガツ</t>
    </rPh>
    <rPh sb="15" eb="16">
      <t>ニチ</t>
    </rPh>
    <rPh sb="18" eb="20">
      <t>ビョウキ</t>
    </rPh>
    <rPh sb="20" eb="22">
      <t>キュウカ</t>
    </rPh>
    <rPh sb="23" eb="25">
      <t>バアイ</t>
    </rPh>
    <phoneticPr fontId="2"/>
  </si>
  <si>
    <t>7日</t>
    <rPh sb="1" eb="2">
      <t>ニチ</t>
    </rPh>
    <phoneticPr fontId="2"/>
  </si>
  <si>
    <t>6ヶ月　－　（2ヶ月7日）／２</t>
    <rPh sb="2" eb="3">
      <t>ゲツ</t>
    </rPh>
    <rPh sb="9" eb="10">
      <t>ゲツ</t>
    </rPh>
    <rPh sb="11" eb="12">
      <t>ニチ</t>
    </rPh>
    <phoneticPr fontId="2"/>
  </si>
  <si>
    <t>＝　6ヶ月　－　1ヶ月　３．５日</t>
    <rPh sb="4" eb="5">
      <t>ゲツ</t>
    </rPh>
    <rPh sb="10" eb="11">
      <t>ゲツ</t>
    </rPh>
    <rPh sb="15" eb="16">
      <t>ニチ</t>
    </rPh>
    <phoneticPr fontId="2"/>
  </si>
  <si>
    <t>＝　5ヶ月30日　－　1ヶ月３．５日</t>
    <rPh sb="4" eb="5">
      <t>ゲツ</t>
    </rPh>
    <rPh sb="7" eb="8">
      <t>ニチ</t>
    </rPh>
    <rPh sb="13" eb="14">
      <t>ゲツ</t>
    </rPh>
    <rPh sb="17" eb="18">
      <t>ニチ</t>
    </rPh>
    <phoneticPr fontId="2"/>
  </si>
  <si>
    <t>＝　4ヶ月２６．５日</t>
    <rPh sb="4" eb="5">
      <t>ゲツ</t>
    </rPh>
    <rPh sb="9" eb="10">
      <t>ニチ</t>
    </rPh>
    <phoneticPr fontId="2"/>
  </si>
  <si>
    <t>1ヶ月は30日で計算</t>
    <rPh sb="2" eb="3">
      <t>ゲツ</t>
    </rPh>
    <rPh sb="6" eb="7">
      <t>ニチ</t>
    </rPh>
    <rPh sb="8" eb="10">
      <t>ケイサン</t>
    </rPh>
    <phoneticPr fontId="2"/>
  </si>
  <si>
    <t>期間の2分の１除算</t>
    <rPh sb="0" eb="2">
      <t>キカン</t>
    </rPh>
    <rPh sb="4" eb="5">
      <t>ブン</t>
    </rPh>
    <rPh sb="7" eb="9">
      <t>ジョサン</t>
    </rPh>
    <phoneticPr fontId="2"/>
  </si>
  <si>
    <t>病気休暇　　2ヶ月7日</t>
    <rPh sb="0" eb="2">
      <t>ビョウキ</t>
    </rPh>
    <rPh sb="2" eb="4">
      <t>キュウカ</t>
    </rPh>
    <rPh sb="8" eb="9">
      <t>ゲツ</t>
    </rPh>
    <rPh sb="10" eb="11">
      <t>ニチ</t>
    </rPh>
    <phoneticPr fontId="2"/>
  </si>
  <si>
    <t>除算なし</t>
    <rPh sb="0" eb="2">
      <t>ジョサン</t>
    </rPh>
    <phoneticPr fontId="2"/>
  </si>
  <si>
    <t>6ヶ月　－　０ヶ月</t>
    <rPh sb="2" eb="3">
      <t>ゲツ</t>
    </rPh>
    <rPh sb="8" eb="9">
      <t>ゲツ</t>
    </rPh>
    <phoneticPr fontId="2"/>
  </si>
  <si>
    <t>平成22年6月6日～平成22年9月21日産休，平成22年9月22日から育児休業の場合</t>
    <rPh sb="0" eb="2">
      <t>ヘイセイ</t>
    </rPh>
    <rPh sb="4" eb="5">
      <t>ネン</t>
    </rPh>
    <rPh sb="6" eb="7">
      <t>ガツ</t>
    </rPh>
    <rPh sb="8" eb="9">
      <t>ニチ</t>
    </rPh>
    <rPh sb="10" eb="12">
      <t>ヘイセイ</t>
    </rPh>
    <rPh sb="14" eb="15">
      <t>ネン</t>
    </rPh>
    <rPh sb="16" eb="17">
      <t>ガツ</t>
    </rPh>
    <rPh sb="19" eb="20">
      <t>ニチ</t>
    </rPh>
    <rPh sb="20" eb="22">
      <t>サンキュウ</t>
    </rPh>
    <rPh sb="23" eb="25">
      <t>ヘイセイ</t>
    </rPh>
    <rPh sb="27" eb="28">
      <t>ネン</t>
    </rPh>
    <rPh sb="29" eb="30">
      <t>ガツ</t>
    </rPh>
    <rPh sb="32" eb="33">
      <t>ニチ</t>
    </rPh>
    <rPh sb="35" eb="37">
      <t>イクジ</t>
    </rPh>
    <rPh sb="37" eb="39">
      <t>キュウギョウ</t>
    </rPh>
    <rPh sb="40" eb="42">
      <t>バアイ</t>
    </rPh>
    <phoneticPr fontId="2"/>
  </si>
  <si>
    <t>月</t>
    <rPh sb="0" eb="1">
      <t>ガツ</t>
    </rPh>
    <phoneticPr fontId="2"/>
  </si>
  <si>
    <t>日</t>
    <rPh sb="0" eb="1">
      <t>ニチ</t>
    </rPh>
    <phoneticPr fontId="2"/>
  </si>
  <si>
    <t>病休</t>
    <rPh sb="0" eb="2">
      <t>ビョウキュウ</t>
    </rPh>
    <phoneticPr fontId="2"/>
  </si>
  <si>
    <t>50日</t>
    <rPh sb="2" eb="3">
      <t>ニチ</t>
    </rPh>
    <phoneticPr fontId="2"/>
  </si>
  <si>
    <t>以下　２０１０．１２．１　基準日の場合</t>
    <rPh sb="0" eb="2">
      <t>イカ</t>
    </rPh>
    <rPh sb="13" eb="16">
      <t>キジュンビ</t>
    </rPh>
    <rPh sb="17" eb="19">
      <t>バアイ</t>
    </rPh>
    <phoneticPr fontId="2"/>
  </si>
  <si>
    <t>平成22年7月7日～平成22年8月25日まで病気休暇，平成22年8月26日から普通休職の場合</t>
    <rPh sb="0" eb="2">
      <t>ヘイセイ</t>
    </rPh>
    <rPh sb="4" eb="5">
      <t>ネン</t>
    </rPh>
    <rPh sb="6" eb="7">
      <t>ガツ</t>
    </rPh>
    <rPh sb="8" eb="9">
      <t>ニチ</t>
    </rPh>
    <rPh sb="10" eb="12">
      <t>ヘイセイ</t>
    </rPh>
    <rPh sb="14" eb="15">
      <t>ネン</t>
    </rPh>
    <rPh sb="16" eb="17">
      <t>ガツ</t>
    </rPh>
    <rPh sb="19" eb="20">
      <t>ニチ</t>
    </rPh>
    <rPh sb="22" eb="24">
      <t>ビョウキ</t>
    </rPh>
    <rPh sb="24" eb="26">
      <t>キュウカ</t>
    </rPh>
    <rPh sb="27" eb="29">
      <t>ヘイセイ</t>
    </rPh>
    <rPh sb="31" eb="32">
      <t>ネン</t>
    </rPh>
    <rPh sb="33" eb="34">
      <t>ガツ</t>
    </rPh>
    <rPh sb="36" eb="37">
      <t>ニチ</t>
    </rPh>
    <rPh sb="39" eb="41">
      <t>フツウ</t>
    </rPh>
    <rPh sb="41" eb="43">
      <t>キュウショク</t>
    </rPh>
    <rPh sb="44" eb="46">
      <t>バアイ</t>
    </rPh>
    <phoneticPr fontId="2"/>
  </si>
  <si>
    <t>この場合の病休日数は，控除無し。（50日のため）</t>
    <rPh sb="2" eb="4">
      <t>バアイ</t>
    </rPh>
    <rPh sb="5" eb="7">
      <t>ビョウキュウ</t>
    </rPh>
    <rPh sb="7" eb="9">
      <t>ニッスウ</t>
    </rPh>
    <rPh sb="11" eb="13">
      <t>コウジョ</t>
    </rPh>
    <rPh sb="13" eb="14">
      <t>ナ</t>
    </rPh>
    <rPh sb="19" eb="20">
      <t>ニチ</t>
    </rPh>
    <phoneticPr fontId="2"/>
  </si>
  <si>
    <t>※　休職期間の2分の１除算</t>
    <rPh sb="2" eb="4">
      <t>キュウショク</t>
    </rPh>
    <rPh sb="4" eb="6">
      <t>キカン</t>
    </rPh>
    <rPh sb="8" eb="9">
      <t>ブン</t>
    </rPh>
    <rPh sb="11" eb="13">
      <t>ジョサン</t>
    </rPh>
    <phoneticPr fontId="2"/>
  </si>
  <si>
    <t>産休</t>
    <rPh sb="0" eb="2">
      <t>サンキュウ</t>
    </rPh>
    <phoneticPr fontId="2"/>
  </si>
  <si>
    <t>←</t>
    <phoneticPr fontId="2"/>
  </si>
  <si>
    <t>育児休業</t>
    <rPh sb="0" eb="2">
      <t>イクジ</t>
    </rPh>
    <rPh sb="2" eb="4">
      <t>キュウギョウ</t>
    </rPh>
    <phoneticPr fontId="2"/>
  </si>
  <si>
    <t>2ヶ月10日</t>
    <rPh sb="2" eb="3">
      <t>ゲツ</t>
    </rPh>
    <rPh sb="5" eb="6">
      <t>ニチ</t>
    </rPh>
    <phoneticPr fontId="2"/>
  </si>
  <si>
    <t>6ヶ月　－　2ヶ月10日</t>
    <rPh sb="2" eb="3">
      <t>ゲツ</t>
    </rPh>
    <rPh sb="8" eb="9">
      <t>ゲツ</t>
    </rPh>
    <rPh sb="11" eb="12">
      <t>ニチ</t>
    </rPh>
    <phoneticPr fontId="2"/>
  </si>
  <si>
    <t>6ヶ月　－　（2ヶ月10日）／２</t>
    <rPh sb="2" eb="3">
      <t>ゲツ</t>
    </rPh>
    <rPh sb="9" eb="10">
      <t>ゲツ</t>
    </rPh>
    <rPh sb="12" eb="13">
      <t>ニチ</t>
    </rPh>
    <phoneticPr fontId="2"/>
  </si>
  <si>
    <t>＝　6ヶ月　－　1ヶ月5日</t>
    <rPh sb="4" eb="5">
      <t>ゲツ</t>
    </rPh>
    <rPh sb="10" eb="11">
      <t>ゲツ</t>
    </rPh>
    <rPh sb="12" eb="13">
      <t>ニチ</t>
    </rPh>
    <phoneticPr fontId="2"/>
  </si>
  <si>
    <t>＝　4ヶ月25日</t>
    <rPh sb="4" eb="5">
      <t>ゲツ</t>
    </rPh>
    <rPh sb="7" eb="8">
      <t>ニチ</t>
    </rPh>
    <phoneticPr fontId="2"/>
  </si>
  <si>
    <t>10日</t>
    <rPh sb="2" eb="3">
      <t>ニチ</t>
    </rPh>
    <phoneticPr fontId="2"/>
  </si>
  <si>
    <t>出勤←</t>
    <rPh sb="0" eb="2">
      <t>シュッキン</t>
    </rPh>
    <phoneticPr fontId="2"/>
  </si>
  <si>
    <t>＝　3ヶ月20日</t>
    <rPh sb="4" eb="5">
      <t>ゲツ</t>
    </rPh>
    <rPh sb="7" eb="8">
      <t>ニチ</t>
    </rPh>
    <phoneticPr fontId="2"/>
  </si>
  <si>
    <t>＝　5ヶ月30日　－　2ヶ月10日</t>
    <rPh sb="4" eb="5">
      <t>ゲツ</t>
    </rPh>
    <rPh sb="7" eb="8">
      <t>ニチ</t>
    </rPh>
    <rPh sb="13" eb="14">
      <t>ゲツ</t>
    </rPh>
    <rPh sb="16" eb="17">
      <t>ニチ</t>
    </rPh>
    <phoneticPr fontId="2"/>
  </si>
  <si>
    <t>＝　5ヶ月30日　－　1ヶ月5日</t>
    <rPh sb="4" eb="5">
      <t>ゲツ</t>
    </rPh>
    <rPh sb="7" eb="8">
      <t>ニチ</t>
    </rPh>
    <rPh sb="13" eb="14">
      <t>ゲツ</t>
    </rPh>
    <rPh sb="15" eb="16">
      <t>ニチ</t>
    </rPh>
    <phoneticPr fontId="2"/>
  </si>
  <si>
    <t>期間除算</t>
    <rPh sb="0" eb="2">
      <t>キカン</t>
    </rPh>
    <rPh sb="2" eb="4">
      <t>ジョサン</t>
    </rPh>
    <phoneticPr fontId="2"/>
  </si>
  <si>
    <t>期間除算(※2)</t>
    <rPh sb="0" eb="2">
      <t>キカン</t>
    </rPh>
    <rPh sb="2" eb="4">
      <t>ジョサン</t>
    </rPh>
    <phoneticPr fontId="2"/>
  </si>
  <si>
    <r>
      <rPr>
        <sz val="11"/>
        <color indexed="10"/>
        <rFont val="ＭＳ 明朝"/>
        <family val="1"/>
        <charset val="128"/>
      </rPr>
      <t>勤務</t>
    </r>
    <r>
      <rPr>
        <sz val="10"/>
        <color theme="1"/>
        <rFont val="ＭＳ Ｐゴシック"/>
        <family val="2"/>
        <charset val="128"/>
        <scheme val="minor"/>
      </rPr>
      <t>期間の算定(現行どおり）　　　　6ヶ月－　</t>
    </r>
    <r>
      <rPr>
        <sz val="11"/>
        <color indexed="10"/>
        <rFont val="ＭＳ 明朝"/>
        <family val="1"/>
        <charset val="128"/>
      </rPr>
      <t>Ａ</t>
    </r>
    <rPh sb="0" eb="2">
      <t>キンム</t>
    </rPh>
    <rPh sb="2" eb="4">
      <t>キカン</t>
    </rPh>
    <rPh sb="5" eb="7">
      <t>サンテイ</t>
    </rPh>
    <rPh sb="8" eb="10">
      <t>ゲンコウ</t>
    </rPh>
    <rPh sb="20" eb="21">
      <t>ゲツ</t>
    </rPh>
    <phoneticPr fontId="4"/>
  </si>
  <si>
    <t>６ヶ月－（１０／９～１２／１）</t>
    <rPh sb="2" eb="3">
      <t>ゲツ</t>
    </rPh>
    <phoneticPr fontId="4"/>
  </si>
  <si>
    <t>イ</t>
    <phoneticPr fontId="4"/>
  </si>
  <si>
    <t>平成22年4月26日～平成22年8月1日産休，平成22年8月2日～平成25年6月5日育児休業の場合</t>
    <rPh sb="0" eb="2">
      <t>ヘイセイ</t>
    </rPh>
    <rPh sb="4" eb="5">
      <t>ネン</t>
    </rPh>
    <rPh sb="6" eb="7">
      <t>ガツ</t>
    </rPh>
    <rPh sb="9" eb="10">
      <t>ニチ</t>
    </rPh>
    <rPh sb="11" eb="13">
      <t>ヘイセイ</t>
    </rPh>
    <rPh sb="15" eb="16">
      <t>ネン</t>
    </rPh>
    <rPh sb="17" eb="18">
      <t>ガツ</t>
    </rPh>
    <rPh sb="19" eb="20">
      <t>ニチ</t>
    </rPh>
    <rPh sb="20" eb="22">
      <t>サンキュウ</t>
    </rPh>
    <rPh sb="23" eb="25">
      <t>ヘイセイ</t>
    </rPh>
    <rPh sb="27" eb="28">
      <t>ネン</t>
    </rPh>
    <rPh sb="29" eb="30">
      <t>ガツ</t>
    </rPh>
    <rPh sb="31" eb="32">
      <t>ニチ</t>
    </rPh>
    <rPh sb="33" eb="35">
      <t>ヘイセイ</t>
    </rPh>
    <rPh sb="37" eb="38">
      <t>ネン</t>
    </rPh>
    <rPh sb="39" eb="40">
      <t>ガツ</t>
    </rPh>
    <rPh sb="41" eb="42">
      <t>ニチ</t>
    </rPh>
    <rPh sb="42" eb="44">
      <t>イクジ</t>
    </rPh>
    <rPh sb="44" eb="46">
      <t>キュウギョウ</t>
    </rPh>
    <rPh sb="47" eb="49">
      <t>バアイ</t>
    </rPh>
    <phoneticPr fontId="2"/>
  </si>
  <si>
    <t>4ヶ月</t>
    <rPh sb="2" eb="3">
      <t>ゲツ</t>
    </rPh>
    <phoneticPr fontId="2"/>
  </si>
  <si>
    <t>6ヶ月　－　4ヶ月／２</t>
    <rPh sb="2" eb="3">
      <t>ゲツ</t>
    </rPh>
    <rPh sb="8" eb="9">
      <t>ゲツ</t>
    </rPh>
    <phoneticPr fontId="2"/>
  </si>
  <si>
    <t>＝　2ヶ月</t>
    <rPh sb="4" eb="5">
      <t>ゲツ</t>
    </rPh>
    <phoneticPr fontId="2"/>
  </si>
  <si>
    <t>勤勉手当危難</t>
    <rPh sb="0" eb="2">
      <t>キンベン</t>
    </rPh>
    <rPh sb="2" eb="4">
      <t>テアテ</t>
    </rPh>
    <rPh sb="4" eb="6">
      <t>キナン</t>
    </rPh>
    <phoneticPr fontId="2"/>
  </si>
  <si>
    <t>０ヶ月</t>
    <rPh sb="2" eb="3">
      <t>ゲツ</t>
    </rPh>
    <phoneticPr fontId="2"/>
  </si>
  <si>
    <t>実際に勤務した日が無いため支給されない。</t>
    <rPh sb="0" eb="2">
      <t>ジッサイ</t>
    </rPh>
    <rPh sb="3" eb="5">
      <t>キンム</t>
    </rPh>
    <rPh sb="7" eb="8">
      <t>ニチ</t>
    </rPh>
    <rPh sb="9" eb="10">
      <t>ナ</t>
    </rPh>
    <rPh sb="13" eb="15">
      <t>シキュウ</t>
    </rPh>
    <phoneticPr fontId="2"/>
  </si>
  <si>
    <t>＝　5ヶ月　0日</t>
    <rPh sb="4" eb="5">
      <t>ゲツ</t>
    </rPh>
    <rPh sb="7" eb="8">
      <t>ニチ</t>
    </rPh>
    <phoneticPr fontId="2"/>
  </si>
  <si>
    <t>別紙様式</t>
    <rPh sb="0" eb="2">
      <t>ベッシ</t>
    </rPh>
    <rPh sb="2" eb="4">
      <t>ヨウシキ</t>
    </rPh>
    <phoneticPr fontId="4"/>
  </si>
  <si>
    <t>※2010年度有効</t>
    <rPh sb="5" eb="7">
      <t>ネンド</t>
    </rPh>
    <rPh sb="7" eb="9">
      <t>ユウコウ</t>
    </rPh>
    <phoneticPr fontId="4"/>
  </si>
  <si>
    <t>学　 校　 名</t>
    <rPh sb="0" eb="1">
      <t>ガク</t>
    </rPh>
    <rPh sb="3" eb="4">
      <t>コウ</t>
    </rPh>
    <rPh sb="6" eb="7">
      <t>メイ</t>
    </rPh>
    <phoneticPr fontId="4"/>
  </si>
  <si>
    <t>基準日６月１日</t>
    <rPh sb="0" eb="3">
      <t>キジュンビ</t>
    </rPh>
    <rPh sb="4" eb="5">
      <t>ガツ</t>
    </rPh>
    <rPh sb="6" eb="7">
      <t>ニチ</t>
    </rPh>
    <phoneticPr fontId="4"/>
  </si>
  <si>
    <t>学校長氏名</t>
    <rPh sb="0" eb="3">
      <t>ガッコウチョウ</t>
    </rPh>
    <rPh sb="3" eb="5">
      <t>シメイ</t>
    </rPh>
    <phoneticPr fontId="4"/>
  </si>
  <si>
    <t>㊞</t>
    <phoneticPr fontId="4"/>
  </si>
  <si>
    <t>※姶良伊佐地区用</t>
    <rPh sb="1" eb="3">
      <t>アイラ</t>
    </rPh>
    <rPh sb="3" eb="5">
      <t>イサ</t>
    </rPh>
    <rPh sb="5" eb="7">
      <t>チク</t>
    </rPh>
    <rPh sb="7" eb="8">
      <t>ヨウ</t>
    </rPh>
    <phoneticPr fontId="4"/>
  </si>
  <si>
    <t>所属コード</t>
    <rPh sb="0" eb="2">
      <t>ショゾク</t>
    </rPh>
    <phoneticPr fontId="4"/>
  </si>
  <si>
    <t>作成者氏名</t>
    <rPh sb="0" eb="3">
      <t>サクセイシャ</t>
    </rPh>
    <rPh sb="3" eb="5">
      <t>シメイ</t>
    </rPh>
    <phoneticPr fontId="4"/>
  </si>
  <si>
    <t>職名</t>
    <rPh sb="0" eb="1">
      <t>ショク</t>
    </rPh>
    <rPh sb="1" eb="2">
      <t>メイ</t>
    </rPh>
    <phoneticPr fontId="4"/>
  </si>
  <si>
    <t>氏　　　 名</t>
    <rPh sb="0" eb="1">
      <t>シ</t>
    </rPh>
    <rPh sb="5" eb="6">
      <t>メイ</t>
    </rPh>
    <phoneticPr fontId="4"/>
  </si>
  <si>
    <t>31日以上の病休等</t>
    <rPh sb="2" eb="3">
      <t>ニチ</t>
    </rPh>
    <rPh sb="3" eb="5">
      <t>イジョウ</t>
    </rPh>
    <rPh sb="6" eb="7">
      <t>ヤマイ</t>
    </rPh>
    <rPh sb="7" eb="8">
      <t>キュウ</t>
    </rPh>
    <rPh sb="8" eb="9">
      <t>ナド</t>
    </rPh>
    <phoneticPr fontId="4"/>
  </si>
  <si>
    <t>期限付任用</t>
    <rPh sb="0" eb="2">
      <t>キゲン</t>
    </rPh>
    <rPh sb="2" eb="3">
      <t>ツ</t>
    </rPh>
    <rPh sb="3" eb="5">
      <t>ニンヨウ</t>
    </rPh>
    <phoneticPr fontId="4"/>
  </si>
  <si>
    <t>新規採用</t>
    <rPh sb="0" eb="2">
      <t>シンキ</t>
    </rPh>
    <rPh sb="2" eb="4">
      <t>サイヨウ</t>
    </rPh>
    <phoneticPr fontId="4"/>
  </si>
  <si>
    <t>休職</t>
    <rPh sb="0" eb="2">
      <t>キュウショク</t>
    </rPh>
    <phoneticPr fontId="4"/>
  </si>
  <si>
    <t>退職</t>
    <rPh sb="0" eb="2">
      <t>タイショク</t>
    </rPh>
    <phoneticPr fontId="4"/>
  </si>
  <si>
    <t>※
期間率</t>
    <rPh sb="2" eb="4">
      <t>キカン</t>
    </rPh>
    <rPh sb="4" eb="5">
      <t>リツ</t>
    </rPh>
    <phoneticPr fontId="4"/>
  </si>
  <si>
    <t>職員番号</t>
    <rPh sb="0" eb="2">
      <t>ショクイン</t>
    </rPh>
    <rPh sb="2" eb="4">
      <t>バンゴウ</t>
    </rPh>
    <phoneticPr fontId="4"/>
  </si>
  <si>
    <t>事実</t>
    <rPh sb="0" eb="2">
      <t>ジジツ</t>
    </rPh>
    <phoneticPr fontId="4"/>
  </si>
  <si>
    <t>任用期間</t>
    <rPh sb="0" eb="2">
      <t>ニンヨウ</t>
    </rPh>
    <rPh sb="2" eb="4">
      <t>キカン</t>
    </rPh>
    <phoneticPr fontId="4"/>
  </si>
  <si>
    <t>採用年月日</t>
    <rPh sb="0" eb="2">
      <t>サイヨウ</t>
    </rPh>
    <rPh sb="2" eb="5">
      <t>ネンガッピ</t>
    </rPh>
    <phoneticPr fontId="4"/>
  </si>
  <si>
    <t>自</t>
    <rPh sb="0" eb="1">
      <t>ジ</t>
    </rPh>
    <phoneticPr fontId="4"/>
  </si>
  <si>
    <t>年</t>
    <rPh sb="0" eb="1">
      <t>ネン</t>
    </rPh>
    <phoneticPr fontId="4"/>
  </si>
  <si>
    <t>月</t>
    <rPh sb="0" eb="1">
      <t>ガツ</t>
    </rPh>
    <phoneticPr fontId="4"/>
  </si>
  <si>
    <t>日</t>
    <rPh sb="0" eb="1">
      <t>ニチ</t>
    </rPh>
    <phoneticPr fontId="4"/>
  </si>
  <si>
    <t>～</t>
    <phoneticPr fontId="4"/>
  </si>
  <si>
    <t>期末</t>
    <rPh sb="0" eb="2">
      <t>キマツ</t>
    </rPh>
    <phoneticPr fontId="4"/>
  </si>
  <si>
    <t>有</t>
    <rPh sb="0" eb="1">
      <t>ウ</t>
    </rPh>
    <phoneticPr fontId="4"/>
  </si>
  <si>
    <t>至</t>
    <rPh sb="0" eb="1">
      <t>イタル</t>
    </rPh>
    <phoneticPr fontId="4"/>
  </si>
  <si>
    <t>従前の経験</t>
    <rPh sb="0" eb="2">
      <t>ジュウゼン</t>
    </rPh>
    <rPh sb="3" eb="5">
      <t>ケイケン</t>
    </rPh>
    <phoneticPr fontId="4"/>
  </si>
  <si>
    <t>学校</t>
    <rPh sb="0" eb="2">
      <t>ガッコウ</t>
    </rPh>
    <phoneticPr fontId="4"/>
  </si>
  <si>
    <t>・</t>
    <phoneticPr fontId="4"/>
  </si>
  <si>
    <t>退</t>
    <rPh sb="0" eb="1">
      <t>タイ</t>
    </rPh>
    <phoneticPr fontId="4"/>
  </si>
  <si>
    <t>職</t>
    <rPh sb="0" eb="1">
      <t>ショク</t>
    </rPh>
    <phoneticPr fontId="4"/>
  </si>
  <si>
    <t>勤勉</t>
    <rPh sb="0" eb="2">
      <t>キンベン</t>
    </rPh>
    <phoneticPr fontId="4"/>
  </si>
  <si>
    <t>無</t>
    <rPh sb="0" eb="1">
      <t>ム</t>
    </rPh>
    <phoneticPr fontId="4"/>
  </si>
  <si>
    <t>休暇日数</t>
    <rPh sb="0" eb="2">
      <t>キュウカ</t>
    </rPh>
    <rPh sb="2" eb="4">
      <t>ニッスウ</t>
    </rPh>
    <phoneticPr fontId="4"/>
  </si>
  <si>
    <t>勤務場所</t>
    <rPh sb="0" eb="2">
      <t>キンム</t>
    </rPh>
    <rPh sb="2" eb="4">
      <t>バショ</t>
    </rPh>
    <phoneticPr fontId="4"/>
  </si>
  <si>
    <t>～</t>
    <phoneticPr fontId="4"/>
  </si>
  <si>
    <t>～</t>
    <phoneticPr fontId="4"/>
  </si>
  <si>
    <t>・</t>
    <phoneticPr fontId="4"/>
  </si>
  <si>
    <t>～</t>
    <phoneticPr fontId="4"/>
  </si>
  <si>
    <t>（注）※印の欄は記入しない。</t>
    <rPh sb="1" eb="2">
      <t>チュウ</t>
    </rPh>
    <rPh sb="4" eb="5">
      <t>シルシ</t>
    </rPh>
    <rPh sb="6" eb="7">
      <t>ラン</t>
    </rPh>
    <rPh sb="8" eb="10">
      <t>キニュウ</t>
    </rPh>
    <phoneticPr fontId="4"/>
  </si>
  <si>
    <t>備考</t>
    <rPh sb="0" eb="2">
      <t>ビコウ</t>
    </rPh>
    <phoneticPr fontId="4"/>
  </si>
  <si>
    <r>
      <t>支給対象期間内</t>
    </r>
    <r>
      <rPr>
        <u/>
        <sz val="10"/>
        <rFont val="ＭＳ 明朝"/>
        <family val="1"/>
        <charset val="128"/>
      </rPr>
      <t>に下記に該当する事項</t>
    </r>
    <r>
      <rPr>
        <sz val="10"/>
        <rFont val="ＭＳ 明朝"/>
        <family val="1"/>
        <charset val="128"/>
      </rPr>
      <t>があれば，その期間等を記入する。</t>
    </r>
    <rPh sb="0" eb="2">
      <t>シキュウ</t>
    </rPh>
    <rPh sb="2" eb="4">
      <t>タイショウ</t>
    </rPh>
    <rPh sb="4" eb="7">
      <t>キカンナイ</t>
    </rPh>
    <rPh sb="8" eb="10">
      <t>カキ</t>
    </rPh>
    <rPh sb="11" eb="13">
      <t>ガイトウ</t>
    </rPh>
    <rPh sb="15" eb="17">
      <t>ジコウ</t>
    </rPh>
    <rPh sb="24" eb="27">
      <t>キカントウ</t>
    </rPh>
    <rPh sb="28" eb="30">
      <t>キニュウ</t>
    </rPh>
    <phoneticPr fontId="4"/>
  </si>
  <si>
    <r>
      <t>病気休暇・介護休暇 --- 病気休暇日数は３１日（</t>
    </r>
    <r>
      <rPr>
        <u/>
        <sz val="10"/>
        <rFont val="ＭＳ 明朝"/>
        <family val="1"/>
        <charset val="128"/>
      </rPr>
      <t>日曜日，休日を含む</t>
    </r>
    <r>
      <rPr>
        <sz val="10"/>
        <rFont val="ＭＳ 明朝"/>
        <family val="1"/>
        <charset val="128"/>
      </rPr>
      <t>）以上，介護休暇日数は３１日（</t>
    </r>
    <r>
      <rPr>
        <u/>
        <sz val="10"/>
        <rFont val="ＭＳ 明朝"/>
        <family val="1"/>
        <charset val="128"/>
      </rPr>
      <t>日曜日，休日は含まない</t>
    </r>
    <r>
      <rPr>
        <sz val="10"/>
        <rFont val="ＭＳ 明朝"/>
        <family val="1"/>
        <charset val="128"/>
      </rPr>
      <t>）以上のものについて記入する。</t>
    </r>
    <rPh sb="0" eb="2">
      <t>ビョウキ</t>
    </rPh>
    <rPh sb="2" eb="4">
      <t>キュウカ</t>
    </rPh>
    <rPh sb="5" eb="7">
      <t>カイゴ</t>
    </rPh>
    <rPh sb="7" eb="9">
      <t>キュウカ</t>
    </rPh>
    <rPh sb="14" eb="16">
      <t>ビョウキ</t>
    </rPh>
    <rPh sb="16" eb="18">
      <t>キュウカ</t>
    </rPh>
    <rPh sb="18" eb="20">
      <t>ニッスウ</t>
    </rPh>
    <rPh sb="23" eb="24">
      <t>ニチ</t>
    </rPh>
    <rPh sb="25" eb="28">
      <t>ニチヨウビ</t>
    </rPh>
    <rPh sb="29" eb="31">
      <t>キュウジツ</t>
    </rPh>
    <rPh sb="32" eb="33">
      <t>フク</t>
    </rPh>
    <rPh sb="35" eb="37">
      <t>イジョウ</t>
    </rPh>
    <rPh sb="38" eb="40">
      <t>カイゴ</t>
    </rPh>
    <rPh sb="40" eb="42">
      <t>キュウカ</t>
    </rPh>
    <rPh sb="42" eb="44">
      <t>ニッスウ</t>
    </rPh>
    <rPh sb="47" eb="48">
      <t>ニチ</t>
    </rPh>
    <rPh sb="49" eb="52">
      <t>ニチヨウビ</t>
    </rPh>
    <rPh sb="53" eb="55">
      <t>キュウジツ</t>
    </rPh>
    <rPh sb="56" eb="57">
      <t>フク</t>
    </rPh>
    <rPh sb="61" eb="63">
      <t>イジョウ</t>
    </rPh>
    <rPh sb="70" eb="72">
      <t>キニュウ</t>
    </rPh>
    <phoneticPr fontId="4"/>
  </si>
  <si>
    <t>期限付任用 --- 現在校以外の在職期間があれば，その学校名，在職期間も併せて記入する。</t>
    <rPh sb="0" eb="2">
      <t>キゲン</t>
    </rPh>
    <rPh sb="2" eb="3">
      <t>ツ</t>
    </rPh>
    <rPh sb="3" eb="5">
      <t>ニンヨウ</t>
    </rPh>
    <rPh sb="10" eb="12">
      <t>ゲンザイ</t>
    </rPh>
    <rPh sb="12" eb="13">
      <t>コウ</t>
    </rPh>
    <rPh sb="13" eb="15">
      <t>イガイ</t>
    </rPh>
    <rPh sb="16" eb="18">
      <t>ザイショク</t>
    </rPh>
    <rPh sb="18" eb="20">
      <t>キカン</t>
    </rPh>
    <rPh sb="27" eb="29">
      <t>ガッコウ</t>
    </rPh>
    <rPh sb="29" eb="30">
      <t>メイ</t>
    </rPh>
    <rPh sb="31" eb="33">
      <t>ザイショク</t>
    </rPh>
    <rPh sb="33" eb="35">
      <t>キカン</t>
    </rPh>
    <rPh sb="36" eb="37">
      <t>アワ</t>
    </rPh>
    <rPh sb="39" eb="41">
      <t>キニュウ</t>
    </rPh>
    <phoneticPr fontId="4"/>
  </si>
  <si>
    <t>新規採用 ---（イ）期限付講師等から新規採用になった者については，その在職期間，学校名も併せて記入する。</t>
    <rPh sb="0" eb="2">
      <t>シンキ</t>
    </rPh>
    <rPh sb="2" eb="4">
      <t>サイヨウ</t>
    </rPh>
    <rPh sb="11" eb="13">
      <t>キゲン</t>
    </rPh>
    <rPh sb="13" eb="14">
      <t>ツ</t>
    </rPh>
    <rPh sb="14" eb="16">
      <t>コウシ</t>
    </rPh>
    <rPh sb="16" eb="17">
      <t>トウ</t>
    </rPh>
    <rPh sb="19" eb="21">
      <t>シンキ</t>
    </rPh>
    <rPh sb="21" eb="23">
      <t>サイヨウ</t>
    </rPh>
    <rPh sb="27" eb="28">
      <t>モノ</t>
    </rPh>
    <rPh sb="36" eb="38">
      <t>ザイショク</t>
    </rPh>
    <rPh sb="38" eb="40">
      <t>キカン</t>
    </rPh>
    <rPh sb="41" eb="43">
      <t>ガッコウ</t>
    </rPh>
    <rPh sb="43" eb="44">
      <t>メイ</t>
    </rPh>
    <rPh sb="45" eb="46">
      <t>アワ</t>
    </rPh>
    <rPh sb="48" eb="50">
      <t>キニュウ</t>
    </rPh>
    <phoneticPr fontId="4"/>
  </si>
  <si>
    <r>
      <t>　　　　　　（ロ）市町村職員から県費職員に切替えの者については，市町村職員の期間を在職期間に算入するので，</t>
    </r>
    <r>
      <rPr>
        <u/>
        <sz val="10"/>
        <rFont val="ＭＳ 明朝"/>
        <family val="1"/>
        <charset val="128"/>
      </rPr>
      <t>切替前の病気休暇等についても留意する。</t>
    </r>
    <rPh sb="9" eb="12">
      <t>シチョウソン</t>
    </rPh>
    <rPh sb="12" eb="14">
      <t>ショクイン</t>
    </rPh>
    <rPh sb="16" eb="18">
      <t>ケンピ</t>
    </rPh>
    <rPh sb="18" eb="20">
      <t>ショクイン</t>
    </rPh>
    <rPh sb="21" eb="22">
      <t>キ</t>
    </rPh>
    <rPh sb="22" eb="23">
      <t>カ</t>
    </rPh>
    <rPh sb="25" eb="26">
      <t>モノ</t>
    </rPh>
    <rPh sb="32" eb="35">
      <t>シチョウソン</t>
    </rPh>
    <rPh sb="35" eb="37">
      <t>ショクイン</t>
    </rPh>
    <rPh sb="38" eb="40">
      <t>キカン</t>
    </rPh>
    <rPh sb="41" eb="43">
      <t>ザイショク</t>
    </rPh>
    <rPh sb="43" eb="45">
      <t>キカン</t>
    </rPh>
    <rPh sb="46" eb="48">
      <t>サンニュウ</t>
    </rPh>
    <rPh sb="53" eb="55">
      <t>キリカエ</t>
    </rPh>
    <rPh sb="55" eb="56">
      <t>マエ</t>
    </rPh>
    <rPh sb="57" eb="59">
      <t>ビョウキ</t>
    </rPh>
    <rPh sb="59" eb="61">
      <t>キュウカ</t>
    </rPh>
    <rPh sb="61" eb="62">
      <t>トウ</t>
    </rPh>
    <rPh sb="67" eb="69">
      <t>リュウイ</t>
    </rPh>
    <phoneticPr fontId="4"/>
  </si>
  <si>
    <r>
      <t>育児休業者，休職者については，その期間を記入する。なお，</t>
    </r>
    <r>
      <rPr>
        <u/>
        <sz val="10"/>
        <rFont val="ＭＳ 明朝"/>
        <family val="1"/>
        <charset val="128"/>
      </rPr>
      <t>基準日現在，育児休業中の者については，産前・産後休暇の期間についても必ず記入する。</t>
    </r>
    <rPh sb="0" eb="2">
      <t>イクジ</t>
    </rPh>
    <rPh sb="2" eb="4">
      <t>キュウギョウ</t>
    </rPh>
    <rPh sb="4" eb="5">
      <t>シャ</t>
    </rPh>
    <rPh sb="6" eb="8">
      <t>キュウショク</t>
    </rPh>
    <rPh sb="8" eb="9">
      <t>シャ</t>
    </rPh>
    <rPh sb="17" eb="19">
      <t>キカン</t>
    </rPh>
    <rPh sb="20" eb="22">
      <t>キニュウ</t>
    </rPh>
    <rPh sb="28" eb="31">
      <t>キジュンビ</t>
    </rPh>
    <rPh sb="31" eb="33">
      <t>ゲンザイ</t>
    </rPh>
    <rPh sb="34" eb="36">
      <t>イクジ</t>
    </rPh>
    <rPh sb="36" eb="38">
      <t>キュウギョウ</t>
    </rPh>
    <rPh sb="38" eb="39">
      <t>チュウ</t>
    </rPh>
    <rPh sb="40" eb="41">
      <t>モノ</t>
    </rPh>
    <rPh sb="47" eb="49">
      <t>サンゼン</t>
    </rPh>
    <rPh sb="50" eb="52">
      <t>サンゴ</t>
    </rPh>
    <rPh sb="52" eb="54">
      <t>キュウカ</t>
    </rPh>
    <rPh sb="55" eb="57">
      <t>キカン</t>
    </rPh>
    <rPh sb="62" eb="63">
      <t>カナラ</t>
    </rPh>
    <rPh sb="64" eb="66">
      <t>キニュウ</t>
    </rPh>
    <phoneticPr fontId="4"/>
  </si>
  <si>
    <r>
      <t>退職者については，基準日前１か月以内の退職者</t>
    </r>
    <r>
      <rPr>
        <sz val="10"/>
        <rFont val="ＭＳ 明朝"/>
        <family val="1"/>
        <charset val="128"/>
      </rPr>
      <t>について記入する。</t>
    </r>
    <rPh sb="0" eb="3">
      <t>タイショクシャ</t>
    </rPh>
    <rPh sb="9" eb="12">
      <t>キジュンビ</t>
    </rPh>
    <rPh sb="12" eb="13">
      <t>マエ</t>
    </rPh>
    <rPh sb="15" eb="16">
      <t>ガツ</t>
    </rPh>
    <rPh sb="16" eb="18">
      <t>イナイ</t>
    </rPh>
    <rPh sb="19" eb="22">
      <t>タイショクシャ</t>
    </rPh>
    <rPh sb="26" eb="28">
      <t>キニュウ</t>
    </rPh>
    <phoneticPr fontId="4"/>
  </si>
  <si>
    <t>(別紙）</t>
    <rPh sb="1" eb="3">
      <t>ベッシ</t>
    </rPh>
    <phoneticPr fontId="34"/>
  </si>
  <si>
    <t>期末・勤勉手当支給割合調べ</t>
    <rPh sb="0" eb="2">
      <t>キマツ</t>
    </rPh>
    <rPh sb="3" eb="5">
      <t>キンベン</t>
    </rPh>
    <rPh sb="5" eb="7">
      <t>テアテ</t>
    </rPh>
    <rPh sb="7" eb="9">
      <t>シキュウ</t>
    </rPh>
    <rPh sb="9" eb="11">
      <t>ワリアイ</t>
    </rPh>
    <rPh sb="11" eb="12">
      <t>シラ</t>
    </rPh>
    <phoneticPr fontId="34"/>
  </si>
  <si>
    <t>平成</t>
    <rPh sb="0" eb="2">
      <t>ヘイセイ</t>
    </rPh>
    <phoneticPr fontId="34"/>
  </si>
  <si>
    <t>年</t>
    <rPh sb="0" eb="1">
      <t>ネン</t>
    </rPh>
    <phoneticPr fontId="34"/>
  </si>
  <si>
    <t>月</t>
    <rPh sb="0" eb="1">
      <t>ガツ</t>
    </rPh>
    <phoneticPr fontId="34"/>
  </si>
  <si>
    <t>日</t>
    <rPh sb="0" eb="1">
      <t>ニチ</t>
    </rPh>
    <phoneticPr fontId="34"/>
  </si>
  <si>
    <t>学校名</t>
    <rPh sb="0" eb="3">
      <t>ガッコウメイ</t>
    </rPh>
    <phoneticPr fontId="34"/>
  </si>
  <si>
    <t>校長名</t>
    <rPh sb="0" eb="3">
      <t>コウチョウメイ</t>
    </rPh>
    <phoneticPr fontId="34"/>
  </si>
  <si>
    <t>印</t>
    <rPh sb="0" eb="1">
      <t>イン</t>
    </rPh>
    <phoneticPr fontId="34"/>
  </si>
  <si>
    <t>氏　　　名</t>
    <rPh sb="0" eb="1">
      <t>シ</t>
    </rPh>
    <rPh sb="4" eb="5">
      <t>メイ</t>
    </rPh>
    <phoneticPr fontId="34"/>
  </si>
  <si>
    <t>期末手当</t>
    <rPh sb="0" eb="1">
      <t>キ</t>
    </rPh>
    <rPh sb="1" eb="2">
      <t>スエ</t>
    </rPh>
    <rPh sb="2" eb="4">
      <t>テアテ</t>
    </rPh>
    <phoneticPr fontId="34"/>
  </si>
  <si>
    <t>勤勉手当</t>
    <rPh sb="0" eb="2">
      <t>キンベン</t>
    </rPh>
    <rPh sb="2" eb="4">
      <t>テアテ</t>
    </rPh>
    <phoneticPr fontId="34"/>
  </si>
  <si>
    <t>事　　由</t>
    <rPh sb="0" eb="1">
      <t>コト</t>
    </rPh>
    <rPh sb="3" eb="4">
      <t>ヨシ</t>
    </rPh>
    <phoneticPr fontId="34"/>
  </si>
  <si>
    <t>摘　　　要</t>
    <rPh sb="0" eb="1">
      <t>テキ</t>
    </rPh>
    <rPh sb="4" eb="5">
      <t>ヨウ</t>
    </rPh>
    <phoneticPr fontId="34"/>
  </si>
  <si>
    <t>支給割合</t>
    <rPh sb="0" eb="2">
      <t>シキュウ</t>
    </rPh>
    <rPh sb="2" eb="4">
      <t>ワリアイ</t>
    </rPh>
    <phoneticPr fontId="34"/>
  </si>
  <si>
    <t>新採</t>
    <rPh sb="0" eb="2">
      <t>シンサイ</t>
    </rPh>
    <phoneticPr fontId="34"/>
  </si>
  <si>
    <t>期付</t>
    <rPh sb="0" eb="1">
      <t>キ</t>
    </rPh>
    <rPh sb="1" eb="2">
      <t>ヅケ</t>
    </rPh>
    <phoneticPr fontId="34"/>
  </si>
  <si>
    <t>育休</t>
    <rPh sb="0" eb="2">
      <t>イクキュウ</t>
    </rPh>
    <phoneticPr fontId="34"/>
  </si>
  <si>
    <t>部分</t>
    <rPh sb="0" eb="2">
      <t>ブブン</t>
    </rPh>
    <phoneticPr fontId="34"/>
  </si>
  <si>
    <t>病休</t>
    <rPh sb="0" eb="2">
      <t>ビョウキュウ</t>
    </rPh>
    <phoneticPr fontId="34"/>
  </si>
  <si>
    <t>休職</t>
    <rPh sb="0" eb="2">
      <t>キュウショク</t>
    </rPh>
    <phoneticPr fontId="34"/>
  </si>
  <si>
    <t>専従</t>
    <rPh sb="0" eb="2">
      <t>センジュウ</t>
    </rPh>
    <phoneticPr fontId="34"/>
  </si>
  <si>
    <t>停職</t>
    <rPh sb="0" eb="2">
      <t>テイショク</t>
    </rPh>
    <phoneticPr fontId="34"/>
  </si>
  <si>
    <t>介護</t>
    <rPh sb="0" eb="2">
      <t>カイゴ</t>
    </rPh>
    <phoneticPr fontId="34"/>
  </si>
  <si>
    <t>職員番号</t>
    <rPh sb="0" eb="2">
      <t>ショクイン</t>
    </rPh>
    <rPh sb="2" eb="4">
      <t>バンゴウ</t>
    </rPh>
    <phoneticPr fontId="34"/>
  </si>
  <si>
    <t>○</t>
    <phoneticPr fontId="34"/>
  </si>
  <si>
    <t>※該当欄に○</t>
    <rPh sb="1" eb="3">
      <t>ガイトウ</t>
    </rPh>
    <rPh sb="3" eb="4">
      <t>ラン</t>
    </rPh>
    <phoneticPr fontId="4"/>
  </si>
  <si>
    <t>※摘要欄に期間，従前学校名等</t>
    <rPh sb="1" eb="3">
      <t>テキヨウ</t>
    </rPh>
    <rPh sb="3" eb="4">
      <t>ラン</t>
    </rPh>
    <rPh sb="5" eb="7">
      <t>キカン</t>
    </rPh>
    <rPh sb="8" eb="10">
      <t>ジュウゼン</t>
    </rPh>
    <rPh sb="10" eb="13">
      <t>ガッコウメイ</t>
    </rPh>
    <rPh sb="13" eb="14">
      <t>トウ</t>
    </rPh>
    <phoneticPr fontId="4"/>
  </si>
  <si>
    <t>平成２３年６月期支給 期末手当・勤勉手当例外計算資料報告書</t>
    <rPh sb="0" eb="2">
      <t>ヘイセイ</t>
    </rPh>
    <rPh sb="4" eb="5">
      <t>ネン</t>
    </rPh>
    <rPh sb="6" eb="7">
      <t>ガツ</t>
    </rPh>
    <rPh sb="7" eb="8">
      <t>キ</t>
    </rPh>
    <rPh sb="8" eb="10">
      <t>シキュウ</t>
    </rPh>
    <rPh sb="11" eb="13">
      <t>キマツ</t>
    </rPh>
    <rPh sb="13" eb="15">
      <t>テアテ</t>
    </rPh>
    <rPh sb="16" eb="18">
      <t>キンベン</t>
    </rPh>
    <rPh sb="18" eb="20">
      <t>テアテ</t>
    </rPh>
    <rPh sb="20" eb="22">
      <t>レイガイ</t>
    </rPh>
    <rPh sb="22" eb="24">
      <t>ケイサン</t>
    </rPh>
    <rPh sb="24" eb="26">
      <t>シリョウ</t>
    </rPh>
    <rPh sb="26" eb="29">
      <t>ホウコクショ</t>
    </rPh>
    <phoneticPr fontId="4"/>
  </si>
  <si>
    <t>※2011年度有効</t>
    <rPh sb="5" eb="7">
      <t>ネンド</t>
    </rPh>
    <rPh sb="7" eb="9">
      <t>ユウコウ</t>
    </rPh>
    <phoneticPr fontId="4"/>
  </si>
  <si>
    <t>｢期間の取り方２」誤入力修正。「期末勤勉期間」修正。｢例外報告南薩」「例外報告姶良」追加</t>
    <rPh sb="1" eb="3">
      <t>キカン</t>
    </rPh>
    <rPh sb="4" eb="5">
      <t>ト</t>
    </rPh>
    <rPh sb="6" eb="7">
      <t>カタ</t>
    </rPh>
    <rPh sb="9" eb="12">
      <t>ゴニュウリョク</t>
    </rPh>
    <rPh sb="12" eb="14">
      <t>シュウセイ</t>
    </rPh>
    <rPh sb="16" eb="18">
      <t>キマツ</t>
    </rPh>
    <rPh sb="18" eb="20">
      <t>キンベン</t>
    </rPh>
    <rPh sb="20" eb="22">
      <t>キカン</t>
    </rPh>
    <rPh sb="23" eb="25">
      <t>シュウセイ</t>
    </rPh>
    <rPh sb="27" eb="29">
      <t>レイガイ</t>
    </rPh>
    <rPh sb="29" eb="31">
      <t>ホウコク</t>
    </rPh>
    <rPh sb="31" eb="33">
      <t>ナンサツ</t>
    </rPh>
    <rPh sb="35" eb="37">
      <t>レイガイ</t>
    </rPh>
    <rPh sb="37" eb="39">
      <t>ホウコク</t>
    </rPh>
    <rPh sb="39" eb="41">
      <t>アイラ</t>
    </rPh>
    <rPh sb="42" eb="44">
      <t>ツイカ</t>
    </rPh>
    <phoneticPr fontId="2"/>
  </si>
  <si>
    <t>2011.10.5付け期限付採用の場合（基準日前6ヶ月内に期限付職員の前歴が無いとき）</t>
    <rPh sb="9" eb="10">
      <t>ツ</t>
    </rPh>
    <rPh sb="11" eb="13">
      <t>キゲン</t>
    </rPh>
    <rPh sb="13" eb="14">
      <t>ツ</t>
    </rPh>
    <rPh sb="14" eb="16">
      <t>サイヨウ</t>
    </rPh>
    <rPh sb="17" eb="19">
      <t>バアイ</t>
    </rPh>
    <rPh sb="20" eb="23">
      <t>キジュンビ</t>
    </rPh>
    <rPh sb="23" eb="24">
      <t>マエ</t>
    </rPh>
    <rPh sb="26" eb="27">
      <t>ゲツ</t>
    </rPh>
    <rPh sb="27" eb="28">
      <t>ナイ</t>
    </rPh>
    <rPh sb="29" eb="31">
      <t>キゲン</t>
    </rPh>
    <rPh sb="31" eb="32">
      <t>ツ</t>
    </rPh>
    <rPh sb="32" eb="34">
      <t>ショクイン</t>
    </rPh>
    <rPh sb="35" eb="37">
      <t>ゼンレキ</t>
    </rPh>
    <rPh sb="38" eb="39">
      <t>ナ</t>
    </rPh>
    <phoneticPr fontId="2"/>
  </si>
  <si>
    <t>1ヶ月　27日</t>
    <rPh sb="2" eb="3">
      <t>ゲツ</t>
    </rPh>
    <rPh sb="6" eb="7">
      <t>ニチ</t>
    </rPh>
    <phoneticPr fontId="2"/>
  </si>
  <si>
    <t>26日</t>
    <rPh sb="2" eb="3">
      <t>ニチ</t>
    </rPh>
    <phoneticPr fontId="2"/>
  </si>
  <si>
    <t>2011.4.1から8/1まで期限付職員であった者が，一旦退職後，2011.10.7付けで期限付採用された場合</t>
    <rPh sb="15" eb="17">
      <t>キゲン</t>
    </rPh>
    <rPh sb="17" eb="18">
      <t>ツ</t>
    </rPh>
    <rPh sb="18" eb="20">
      <t>ショクイン</t>
    </rPh>
    <rPh sb="24" eb="25">
      <t>モノ</t>
    </rPh>
    <rPh sb="27" eb="29">
      <t>イッタン</t>
    </rPh>
    <rPh sb="29" eb="32">
      <t>タイショクゴ</t>
    </rPh>
    <rPh sb="42" eb="43">
      <t>ツ</t>
    </rPh>
    <rPh sb="45" eb="47">
      <t>キゲン</t>
    </rPh>
    <rPh sb="47" eb="48">
      <t>ツ</t>
    </rPh>
    <rPh sb="48" eb="50">
      <t>サイヨウ</t>
    </rPh>
    <rPh sb="53" eb="55">
      <t>バアイ</t>
    </rPh>
    <phoneticPr fontId="2"/>
  </si>
  <si>
    <t>月</t>
    <rPh sb="0" eb="1">
      <t>ガツ</t>
    </rPh>
    <phoneticPr fontId="2"/>
  </si>
  <si>
    <t>日</t>
    <rPh sb="0" eb="1">
      <t>ニチ</t>
    </rPh>
    <phoneticPr fontId="2"/>
  </si>
  <si>
    <t>期限付採用</t>
    <rPh sb="0" eb="2">
      <t>キゲン</t>
    </rPh>
    <rPh sb="2" eb="3">
      <t>ツ</t>
    </rPh>
    <rPh sb="3" eb="5">
      <t>サイヨウ</t>
    </rPh>
    <phoneticPr fontId="2"/>
  </si>
  <si>
    <t>←</t>
    <phoneticPr fontId="2"/>
  </si>
  <si>
    <t>→</t>
    <phoneticPr fontId="2"/>
  </si>
  <si>
    <t>2ヶ月　0日</t>
    <rPh sb="2" eb="3">
      <t>ゲツ</t>
    </rPh>
    <rPh sb="5" eb="6">
      <t>ニチ</t>
    </rPh>
    <phoneticPr fontId="2"/>
  </si>
  <si>
    <t>1ヶ月　2５日</t>
    <rPh sb="2" eb="3">
      <t>ゲツ</t>
    </rPh>
    <rPh sb="6" eb="7">
      <t>ニチ</t>
    </rPh>
    <phoneticPr fontId="2"/>
  </si>
  <si>
    <t>∴</t>
    <phoneticPr fontId="2"/>
  </si>
  <si>
    <t>在職期間</t>
    <rPh sb="0" eb="2">
      <t>ザイショク</t>
    </rPh>
    <rPh sb="2" eb="4">
      <t>キカン</t>
    </rPh>
    <phoneticPr fontId="2"/>
  </si>
  <si>
    <t>3ヶ月　25日</t>
    <rPh sb="2" eb="3">
      <t>ゲツ</t>
    </rPh>
    <rPh sb="6" eb="7">
      <t>ニチ</t>
    </rPh>
    <phoneticPr fontId="2"/>
  </si>
  <si>
    <t>一旦退職</t>
    <rPh sb="0" eb="2">
      <t>イッタン</t>
    </rPh>
    <rPh sb="2" eb="4">
      <t>タイショク</t>
    </rPh>
    <phoneticPr fontId="2"/>
  </si>
  <si>
    <t>24日</t>
    <rPh sb="2" eb="3">
      <t>ニチ</t>
    </rPh>
    <phoneticPr fontId="2"/>
  </si>
  <si>
    <t>2011.4．1から期限付職員であった者が，2011.11.10付けで退職した場合</t>
    <rPh sb="10" eb="12">
      <t>キゲン</t>
    </rPh>
    <rPh sb="12" eb="13">
      <t>ツ</t>
    </rPh>
    <rPh sb="13" eb="15">
      <t>ショクイン</t>
    </rPh>
    <rPh sb="19" eb="20">
      <t>モノ</t>
    </rPh>
    <rPh sb="32" eb="33">
      <t>ツ</t>
    </rPh>
    <rPh sb="35" eb="37">
      <t>タイショク</t>
    </rPh>
    <rPh sb="39" eb="41">
      <t>バアイ</t>
    </rPh>
    <phoneticPr fontId="2"/>
  </si>
  <si>
    <t>※</t>
    <phoneticPr fontId="2"/>
  </si>
  <si>
    <t>基準日前1ヶ月以内に退職又は死亡した場合にも支給される。</t>
    <rPh sb="0" eb="3">
      <t>キジュンビ</t>
    </rPh>
    <rPh sb="3" eb="4">
      <t>マエ</t>
    </rPh>
    <rPh sb="6" eb="7">
      <t>ゲツ</t>
    </rPh>
    <rPh sb="7" eb="9">
      <t>イナイ</t>
    </rPh>
    <rPh sb="10" eb="12">
      <t>タイショク</t>
    </rPh>
    <rPh sb="12" eb="13">
      <t>マタ</t>
    </rPh>
    <rPh sb="14" eb="16">
      <t>シボウ</t>
    </rPh>
    <rPh sb="18" eb="20">
      <t>バアイ</t>
    </rPh>
    <rPh sb="22" eb="24">
      <t>シキュウ</t>
    </rPh>
    <phoneticPr fontId="2"/>
  </si>
  <si>
    <t>月</t>
    <rPh sb="0" eb="1">
      <t>ゲツ</t>
    </rPh>
    <phoneticPr fontId="2"/>
  </si>
  <si>
    <t>1ヶ月</t>
    <rPh sb="2" eb="3">
      <t>ゲツ</t>
    </rPh>
    <phoneticPr fontId="2"/>
  </si>
  <si>
    <t>退職→</t>
    <rPh sb="0" eb="2">
      <t>タイショク</t>
    </rPh>
    <phoneticPr fontId="2"/>
  </si>
  <si>
    <t>5ヶ月　9日</t>
    <rPh sb="2" eb="3">
      <t>ゲツ</t>
    </rPh>
    <rPh sb="5" eb="6">
      <t>ニチ</t>
    </rPh>
    <phoneticPr fontId="2"/>
  </si>
  <si>
    <t>2011.8．31まで育児休業（２０１１．９．１付け復職）</t>
    <rPh sb="11" eb="13">
      <t>イクジ</t>
    </rPh>
    <rPh sb="13" eb="15">
      <t>キュウギョウ</t>
    </rPh>
    <rPh sb="24" eb="25">
      <t>ツ</t>
    </rPh>
    <rPh sb="26" eb="28">
      <t>フクショク</t>
    </rPh>
    <phoneticPr fontId="2"/>
  </si>
  <si>
    <t>育児休業</t>
    <rPh sb="0" eb="2">
      <t>イクジ</t>
    </rPh>
    <rPh sb="2" eb="4">
      <t>キュウギョウ</t>
    </rPh>
    <phoneticPr fontId="2"/>
  </si>
  <si>
    <t>→　復職</t>
    <rPh sb="2" eb="4">
      <t>フクショク</t>
    </rPh>
    <phoneticPr fontId="2"/>
  </si>
  <si>
    <t>6ヶ月　－　2ヶ月　３０日　＝　3ヶ月　０日</t>
    <rPh sb="2" eb="3">
      <t>ゲツ</t>
    </rPh>
    <rPh sb="8" eb="9">
      <t>ゲツ</t>
    </rPh>
    <rPh sb="12" eb="13">
      <t>ニチ</t>
    </rPh>
    <rPh sb="18" eb="19">
      <t>ゲツ</t>
    </rPh>
    <rPh sb="21" eb="22">
      <t>ニチ</t>
    </rPh>
    <phoneticPr fontId="2"/>
  </si>
  <si>
    <t>（６／２～８／３１　の2ヶ月30日を除算）</t>
    <rPh sb="13" eb="14">
      <t>ゲツ</t>
    </rPh>
    <rPh sb="16" eb="17">
      <t>ニチ</t>
    </rPh>
    <rPh sb="18" eb="20">
      <t>ジョサン</t>
    </rPh>
    <phoneticPr fontId="2"/>
  </si>
  <si>
    <t>（６／２～８／３１の　2ヶ月３０日の１／２を除算）</t>
    <rPh sb="13" eb="14">
      <t>ゲツ</t>
    </rPh>
    <rPh sb="16" eb="17">
      <t>ニチ</t>
    </rPh>
    <rPh sb="22" eb="24">
      <t>ジョサン</t>
    </rPh>
    <phoneticPr fontId="2"/>
  </si>
  <si>
    <t>３０日</t>
    <rPh sb="2" eb="3">
      <t>ニチ</t>
    </rPh>
    <phoneticPr fontId="2"/>
  </si>
  <si>
    <t>9日</t>
    <rPh sb="1" eb="2">
      <t>ニチ</t>
    </rPh>
    <phoneticPr fontId="2"/>
  </si>
  <si>
    <t>期</t>
    <rPh sb="0" eb="1">
      <t>キ</t>
    </rPh>
    <phoneticPr fontId="2"/>
  </si>
  <si>
    <t>限</t>
    <rPh sb="0" eb="1">
      <t>キリ</t>
    </rPh>
    <phoneticPr fontId="2"/>
  </si>
  <si>
    <t>付</t>
    <rPh sb="0" eb="1">
      <t>ツ</t>
    </rPh>
    <phoneticPr fontId="2"/>
  </si>
  <si>
    <t>任</t>
    <rPh sb="0" eb="1">
      <t>ニン</t>
    </rPh>
    <phoneticPr fontId="2"/>
  </si>
  <si>
    <t>用</t>
    <rPh sb="0" eb="1">
      <t>モチ</t>
    </rPh>
    <phoneticPr fontId="2"/>
  </si>
  <si>
    <t>2ヶ月　30日</t>
    <rPh sb="2" eb="3">
      <t>ゲツ</t>
    </rPh>
    <rPh sb="6" eb="7">
      <t>ニチ</t>
    </rPh>
    <phoneticPr fontId="2"/>
  </si>
  <si>
    <t>「除算」なので，９／１以降の期間の計算をする必要は無い。</t>
    <rPh sb="1" eb="3">
      <t>ジョサン</t>
    </rPh>
    <rPh sb="11" eb="13">
      <t>イコウ</t>
    </rPh>
    <rPh sb="14" eb="16">
      <t>キカン</t>
    </rPh>
    <rPh sb="17" eb="19">
      <t>ケイサン</t>
    </rPh>
    <rPh sb="22" eb="24">
      <t>ヒツヨウ</t>
    </rPh>
    <rPh sb="25" eb="26">
      <t>ナ</t>
    </rPh>
    <phoneticPr fontId="2"/>
  </si>
  <si>
    <t>例</t>
    <rPh sb="0" eb="1">
      <t>レイ</t>
    </rPh>
    <phoneticPr fontId="2"/>
  </si>
  <si>
    <t>例</t>
    <rPh sb="0" eb="1">
      <t>レイ</t>
    </rPh>
    <phoneticPr fontId="2"/>
  </si>
  <si>
    <t>2011.3.15から2011.7.11まで産前産後休暇，引き続き，2011.7.12から2013.3.31まで育児休業の場合</t>
    <rPh sb="22" eb="26">
      <t>サンゼンサンゴ</t>
    </rPh>
    <rPh sb="26" eb="28">
      <t>キュウカ</t>
    </rPh>
    <rPh sb="29" eb="30">
      <t>ヒ</t>
    </rPh>
    <rPh sb="31" eb="32">
      <t>ツヅ</t>
    </rPh>
    <rPh sb="56" eb="58">
      <t>イクジ</t>
    </rPh>
    <rPh sb="58" eb="60">
      <t>キュウギョウ</t>
    </rPh>
    <rPh sb="61" eb="63">
      <t>バアイ</t>
    </rPh>
    <phoneticPr fontId="2"/>
  </si>
  <si>
    <t>※　基準日現在，育児休業中</t>
    <rPh sb="2" eb="5">
      <t>キジュンビ</t>
    </rPh>
    <rPh sb="5" eb="7">
      <t>ゲンザイ</t>
    </rPh>
    <rPh sb="8" eb="10">
      <t>イクジ</t>
    </rPh>
    <rPh sb="10" eb="13">
      <t>キュウギョウチュウ</t>
    </rPh>
    <phoneticPr fontId="2"/>
  </si>
  <si>
    <t>6ヶ月　－　（４ヶ月　２０日）／２　</t>
    <rPh sb="2" eb="3">
      <t>ゲツ</t>
    </rPh>
    <rPh sb="9" eb="10">
      <t>ゲツ</t>
    </rPh>
    <rPh sb="13" eb="14">
      <t>ニチ</t>
    </rPh>
    <phoneticPr fontId="2"/>
  </si>
  <si>
    <t>＝</t>
    <phoneticPr fontId="2"/>
  </si>
  <si>
    <t>6ヶ月　－　2ヶ月　10日</t>
    <rPh sb="2" eb="3">
      <t>ゲツ</t>
    </rPh>
    <rPh sb="8" eb="9">
      <t>ゲツ</t>
    </rPh>
    <rPh sb="12" eb="13">
      <t>ニチ</t>
    </rPh>
    <phoneticPr fontId="2"/>
  </si>
  <si>
    <t>3ヶ月　２０日</t>
    <rPh sb="2" eb="3">
      <t>ゲツ</t>
    </rPh>
    <rPh sb="6" eb="7">
      <t>ニチ</t>
    </rPh>
    <phoneticPr fontId="2"/>
  </si>
  <si>
    <t>支給なし</t>
    <rPh sb="0" eb="2">
      <t>シキュウ</t>
    </rPh>
    <phoneticPr fontId="2"/>
  </si>
  <si>
    <t>（2011,6.2　～　2011.12.1　支給期間の勤務無し）</t>
    <rPh sb="22" eb="24">
      <t>シキュウ</t>
    </rPh>
    <rPh sb="24" eb="26">
      <t>キカン</t>
    </rPh>
    <rPh sb="27" eb="29">
      <t>キンム</t>
    </rPh>
    <rPh sb="29" eb="30">
      <t>ナ</t>
    </rPh>
    <phoneticPr fontId="2"/>
  </si>
  <si>
    <t>6ヶ月　－　（2ヶ月30日）／２</t>
    <rPh sb="2" eb="3">
      <t>ゲツ</t>
    </rPh>
    <rPh sb="9" eb="10">
      <t>ゲツ</t>
    </rPh>
    <rPh sb="12" eb="13">
      <t>ニチ</t>
    </rPh>
    <phoneticPr fontId="2"/>
  </si>
  <si>
    <t>４ヶ月　15日</t>
    <rPh sb="2" eb="3">
      <t>ゲツ</t>
    </rPh>
    <rPh sb="6" eb="7">
      <t>ニチ</t>
    </rPh>
    <phoneticPr fontId="2"/>
  </si>
  <si>
    <t>6ヶ月　－　1ヶ月　15日</t>
    <phoneticPr fontId="2"/>
  </si>
  <si>
    <t>1ヶ月</t>
    <rPh sb="2" eb="3">
      <t>ゲツ</t>
    </rPh>
    <phoneticPr fontId="2"/>
  </si>
  <si>
    <t>10日</t>
    <rPh sb="2" eb="3">
      <t>ニチ</t>
    </rPh>
    <phoneticPr fontId="2"/>
  </si>
  <si>
    <t>1ヶ月 10日</t>
    <rPh sb="2" eb="3">
      <t>ゲツ</t>
    </rPh>
    <rPh sb="6" eb="7">
      <t>ニチ</t>
    </rPh>
    <phoneticPr fontId="2"/>
  </si>
  <si>
    <t>（2011.7.12～2011.12.1　4ヶ月　20日の１／２を除算）</t>
    <rPh sb="23" eb="24">
      <t>ゲツ</t>
    </rPh>
    <rPh sb="27" eb="28">
      <t>ニチ</t>
    </rPh>
    <rPh sb="33" eb="35">
      <t>ジョサン</t>
    </rPh>
    <phoneticPr fontId="2"/>
  </si>
  <si>
    <t>1日</t>
    <rPh sb="1" eb="2">
      <t>ニチ</t>
    </rPh>
    <phoneticPr fontId="2"/>
  </si>
  <si>
    <t>19日</t>
    <rPh sb="2" eb="3">
      <t>ニチ</t>
    </rPh>
    <phoneticPr fontId="2"/>
  </si>
  <si>
    <t>←</t>
    <phoneticPr fontId="2"/>
  </si>
  <si>
    <t>産前産後休暇</t>
    <phoneticPr fontId="2"/>
  </si>
  <si>
    <t>2013年</t>
    <rPh sb="4" eb="5">
      <t>ネン</t>
    </rPh>
    <phoneticPr fontId="2"/>
  </si>
  <si>
    <t>月</t>
  </si>
  <si>
    <t>月</t>
    <rPh sb="0" eb="1">
      <t>ガツ</t>
    </rPh>
    <phoneticPr fontId="2"/>
  </si>
  <si>
    <t>日</t>
  </si>
  <si>
    <t>日</t>
    <rPh sb="0" eb="1">
      <t>ニチ</t>
    </rPh>
    <phoneticPr fontId="2"/>
  </si>
  <si>
    <t>→</t>
    <phoneticPr fontId="2"/>
  </si>
  <si>
    <t>育児休業</t>
    <rPh sb="0" eb="2">
      <t>イクジ</t>
    </rPh>
    <rPh sb="2" eb="4">
      <t>キュウギョウ</t>
    </rPh>
    <phoneticPr fontId="2"/>
  </si>
  <si>
    <t>月</t>
    <rPh sb="0" eb="1">
      <t>ゲツ</t>
    </rPh>
    <phoneticPr fontId="2"/>
  </si>
  <si>
    <t>育休期間の「除算」なので，７／１２～12/1の期間のみ計算する。</t>
    <rPh sb="0" eb="2">
      <t>イクキュウ</t>
    </rPh>
    <rPh sb="2" eb="4">
      <t>キカン</t>
    </rPh>
    <rPh sb="6" eb="8">
      <t>ジョサン</t>
    </rPh>
    <rPh sb="23" eb="25">
      <t>キカン</t>
    </rPh>
    <rPh sb="27" eb="29">
      <t>ケイサン</t>
    </rPh>
    <phoneticPr fontId="2"/>
  </si>
  <si>
    <t>（期間除算なので，復職後の計算は不要）</t>
    <rPh sb="1" eb="3">
      <t>キカン</t>
    </rPh>
    <rPh sb="3" eb="5">
      <t>ジョサン</t>
    </rPh>
    <rPh sb="9" eb="12">
      <t>フクショクゴ</t>
    </rPh>
    <rPh sb="13" eb="15">
      <t>ケイサン</t>
    </rPh>
    <rPh sb="16" eb="18">
      <t>フヨウ</t>
    </rPh>
    <phoneticPr fontId="2"/>
  </si>
  <si>
    <t>4ヶ月　+　19日　+　1日　　＝　4ヶ月　20日</t>
    <rPh sb="2" eb="3">
      <t>ゲツ</t>
    </rPh>
    <rPh sb="8" eb="9">
      <t>ニチ</t>
    </rPh>
    <rPh sb="13" eb="14">
      <t>ニチ</t>
    </rPh>
    <rPh sb="20" eb="21">
      <t>ゲツ</t>
    </rPh>
    <rPh sb="24" eb="25">
      <t>ニチ</t>
    </rPh>
    <phoneticPr fontId="2"/>
  </si>
  <si>
    <t>↓</t>
    <phoneticPr fontId="2"/>
  </si>
  <si>
    <t>ここの期間計算は，不要</t>
    <rPh sb="3" eb="5">
      <t>キカン</t>
    </rPh>
    <rPh sb="5" eb="7">
      <t>ケイサン</t>
    </rPh>
    <rPh sb="9" eb="11">
      <t>フヨウ</t>
    </rPh>
    <phoneticPr fontId="2"/>
  </si>
  <si>
    <t>→　育　児　休　業</t>
    <rPh sb="2" eb="3">
      <t>イク</t>
    </rPh>
    <rPh sb="4" eb="5">
      <t>ジ</t>
    </rPh>
    <rPh sb="6" eb="7">
      <t>キュウ</t>
    </rPh>
    <rPh sb="8" eb="9">
      <t>ギョウ</t>
    </rPh>
    <phoneticPr fontId="2"/>
  </si>
  <si>
    <t>2011.7.20から2011.9.1まで病気休暇の場合</t>
    <rPh sb="21" eb="23">
      <t>ビョウキ</t>
    </rPh>
    <rPh sb="23" eb="25">
      <t>キュウカ</t>
    </rPh>
    <rPh sb="26" eb="28">
      <t>バアイ</t>
    </rPh>
    <phoneticPr fontId="2"/>
  </si>
  <si>
    <t>（2011.9．2付け復帰）</t>
    <rPh sb="9" eb="10">
      <t>ツ</t>
    </rPh>
    <rPh sb="11" eb="13">
      <t>フッキ</t>
    </rPh>
    <phoneticPr fontId="2"/>
  </si>
  <si>
    <t>→ 復帰</t>
    <rPh sb="2" eb="4">
      <t>フッキ</t>
    </rPh>
    <phoneticPr fontId="2"/>
  </si>
  <si>
    <t>病気休暇</t>
    <rPh sb="0" eb="2">
      <t>ビョウキ</t>
    </rPh>
    <rPh sb="2" eb="4">
      <t>キュウカ</t>
    </rPh>
    <phoneticPr fontId="2"/>
  </si>
  <si>
    <t>全額支給</t>
    <rPh sb="0" eb="2">
      <t>ゼンガク</t>
    </rPh>
    <rPh sb="2" eb="4">
      <t>シキュウ</t>
    </rPh>
    <phoneticPr fontId="2"/>
  </si>
  <si>
    <t>（除算無し）</t>
    <rPh sb="1" eb="3">
      <t>ジョサン</t>
    </rPh>
    <rPh sb="3" eb="4">
      <t>ナ</t>
    </rPh>
    <phoneticPr fontId="2"/>
  </si>
  <si>
    <t>6ヶ月　－　（1ヶ月　13日）／２</t>
    <rPh sb="2" eb="3">
      <t>ゲツ</t>
    </rPh>
    <rPh sb="9" eb="10">
      <t>ゲツ</t>
    </rPh>
    <rPh sb="13" eb="14">
      <t>ニチ</t>
    </rPh>
    <phoneticPr fontId="2"/>
  </si>
  <si>
    <t>6ヶ月　－　２１．５日</t>
    <rPh sb="2" eb="3">
      <t>ゲツ</t>
    </rPh>
    <rPh sb="10" eb="11">
      <t>ニチ</t>
    </rPh>
    <phoneticPr fontId="2"/>
  </si>
  <si>
    <t>5ヶ月　８．５日</t>
    <rPh sb="2" eb="3">
      <t>ゲツ</t>
    </rPh>
    <rPh sb="7" eb="8">
      <t>ニチ</t>
    </rPh>
    <phoneticPr fontId="2"/>
  </si>
  <si>
    <t>（2011.7.20～2011.9.1　1ヶ月13日の1/2を除算）</t>
    <rPh sb="22" eb="23">
      <t>ゲツ</t>
    </rPh>
    <rPh sb="25" eb="26">
      <t>ニチ</t>
    </rPh>
    <rPh sb="31" eb="33">
      <t>ジョサン</t>
    </rPh>
    <phoneticPr fontId="2"/>
  </si>
  <si>
    <t>13日</t>
    <rPh sb="2" eb="3">
      <t>ニチ</t>
    </rPh>
    <phoneticPr fontId="2"/>
  </si>
  <si>
    <t>（5ヶ月　+　３０日）　－　２１．５日</t>
    <rPh sb="3" eb="4">
      <t>ゲツ</t>
    </rPh>
    <rPh sb="9" eb="10">
      <t>ニチ</t>
    </rPh>
    <rPh sb="18" eb="19">
      <t>ニチ</t>
    </rPh>
    <phoneticPr fontId="2"/>
  </si>
  <si>
    <t>例</t>
    <rPh sb="0" eb="1">
      <t>レイ</t>
    </rPh>
    <phoneticPr fontId="2"/>
  </si>
  <si>
    <t>2011.5.25から2011.10.31まで病気休暇，引き続き，2011.11.1から2012.3.31まで普通休職の場合</t>
    <rPh sb="23" eb="25">
      <t>ビョウキ</t>
    </rPh>
    <rPh sb="25" eb="27">
      <t>キュウカ</t>
    </rPh>
    <rPh sb="28" eb="29">
      <t>ヒ</t>
    </rPh>
    <rPh sb="30" eb="31">
      <t>ツヅ</t>
    </rPh>
    <rPh sb="55" eb="57">
      <t>フツウ</t>
    </rPh>
    <rPh sb="57" eb="59">
      <t>キュウショク</t>
    </rPh>
    <rPh sb="60" eb="62">
      <t>バアイ</t>
    </rPh>
    <phoneticPr fontId="2"/>
  </si>
  <si>
    <t>（基準日現在，普通休職中）</t>
    <rPh sb="1" eb="4">
      <t>キジュンビ</t>
    </rPh>
    <rPh sb="4" eb="6">
      <t>ゲンザイ</t>
    </rPh>
    <rPh sb="7" eb="9">
      <t>フツウ</t>
    </rPh>
    <rPh sb="9" eb="11">
      <t>キュウショク</t>
    </rPh>
    <rPh sb="11" eb="12">
      <t>チュウ</t>
    </rPh>
    <phoneticPr fontId="2"/>
  </si>
  <si>
    <t>←</t>
    <phoneticPr fontId="2"/>
  </si>
  <si>
    <t>休職</t>
    <rPh sb="0" eb="2">
      <t>キュウショク</t>
    </rPh>
    <phoneticPr fontId="2"/>
  </si>
  <si>
    <t>6ヶ月　－　　（1ヶ月　1日）／２</t>
    <rPh sb="2" eb="3">
      <t>ゲツ</t>
    </rPh>
    <rPh sb="10" eb="11">
      <t>ゲツ</t>
    </rPh>
    <rPh sb="13" eb="14">
      <t>ニチ</t>
    </rPh>
    <phoneticPr fontId="2"/>
  </si>
  <si>
    <t>５ヶ月　１４．５日</t>
    <rPh sb="2" eb="3">
      <t>ゲツ</t>
    </rPh>
    <rPh sb="8" eb="9">
      <t>ニチ</t>
    </rPh>
    <phoneticPr fontId="2"/>
  </si>
  <si>
    <t>６ヶ月　－　１５．５日</t>
    <rPh sb="2" eb="3">
      <t>ゲツ</t>
    </rPh>
    <rPh sb="10" eb="11">
      <t>ニチ</t>
    </rPh>
    <phoneticPr fontId="2"/>
  </si>
  <si>
    <t>支給無し</t>
    <rPh sb="0" eb="2">
      <t>シキュウ</t>
    </rPh>
    <rPh sb="2" eb="3">
      <t>ナ</t>
    </rPh>
    <phoneticPr fontId="2"/>
  </si>
  <si>
    <t>（2011.6.2～2011.12.1　支給期間の勤務無し）</t>
    <rPh sb="20" eb="22">
      <t>シキュウ</t>
    </rPh>
    <rPh sb="22" eb="24">
      <t>キカン</t>
    </rPh>
    <rPh sb="25" eb="27">
      <t>キンム</t>
    </rPh>
    <rPh sb="27" eb="28">
      <t>ナ</t>
    </rPh>
    <phoneticPr fontId="2"/>
  </si>
  <si>
    <t>以下　２０１１．６．１基準日の場合</t>
    <rPh sb="0" eb="2">
      <t>イカ</t>
    </rPh>
    <rPh sb="11" eb="14">
      <t>キジュンビ</t>
    </rPh>
    <rPh sb="15" eb="17">
      <t>バアイ</t>
    </rPh>
    <phoneticPr fontId="2"/>
  </si>
  <si>
    <t>以下　2011.12.1　基準日の場合</t>
    <rPh sb="0" eb="2">
      <t>イカ</t>
    </rPh>
    <rPh sb="13" eb="16">
      <t>キジュンビ</t>
    </rPh>
    <rPh sb="17" eb="19">
      <t>バアイ</t>
    </rPh>
    <phoneticPr fontId="2"/>
  </si>
  <si>
    <t>例1～例７</t>
    <rPh sb="0" eb="1">
      <t>レイ</t>
    </rPh>
    <rPh sb="3" eb="4">
      <t>レイ</t>
    </rPh>
    <phoneticPr fontId="2"/>
  </si>
  <si>
    <t>例8～例15</t>
    <rPh sb="0" eb="1">
      <t>レイ</t>
    </rPh>
    <rPh sb="3" eb="4">
      <t>レイ</t>
    </rPh>
    <phoneticPr fontId="2"/>
  </si>
  <si>
    <t>例16～例20</t>
    <rPh sb="0" eb="1">
      <t>レイ</t>
    </rPh>
    <rPh sb="4" eb="5">
      <t>レイ</t>
    </rPh>
    <phoneticPr fontId="2"/>
  </si>
  <si>
    <t>中途採用</t>
    <rPh sb="0" eb="2">
      <t>チュウト</t>
    </rPh>
    <rPh sb="2" eb="4">
      <t>サイヨウ</t>
    </rPh>
    <phoneticPr fontId="2"/>
  </si>
  <si>
    <t>前歴有り</t>
    <rPh sb="0" eb="2">
      <t>ゼンレキ</t>
    </rPh>
    <rPh sb="2" eb="3">
      <t>ア</t>
    </rPh>
    <phoneticPr fontId="2"/>
  </si>
  <si>
    <t>途中退職</t>
    <rPh sb="0" eb="2">
      <t>トチュウ</t>
    </rPh>
    <rPh sb="2" eb="4">
      <t>タイショク</t>
    </rPh>
    <phoneticPr fontId="2"/>
  </si>
  <si>
    <t>1ヶ月前</t>
    <rPh sb="2" eb="3">
      <t>ゲツ</t>
    </rPh>
    <rPh sb="3" eb="4">
      <t>マエ</t>
    </rPh>
    <phoneticPr fontId="2"/>
  </si>
  <si>
    <t>普通休職</t>
    <rPh sb="0" eb="2">
      <t>フツウ</t>
    </rPh>
    <rPh sb="2" eb="4">
      <t>キュウショク</t>
    </rPh>
    <phoneticPr fontId="2"/>
  </si>
  <si>
    <t>新規採用</t>
    <rPh sb="0" eb="2">
      <t>シンキ</t>
    </rPh>
    <rPh sb="2" eb="4">
      <t>サイヨウ</t>
    </rPh>
    <phoneticPr fontId="2"/>
  </si>
  <si>
    <t>復帰</t>
    <rPh sb="0" eb="2">
      <t>フッキ</t>
    </rPh>
    <phoneticPr fontId="2"/>
  </si>
  <si>
    <t>産休</t>
    <rPh sb="0" eb="2">
      <t>サンキュウ</t>
    </rPh>
    <phoneticPr fontId="2"/>
  </si>
  <si>
    <t>復職</t>
    <rPh sb="0" eb="2">
      <t>フクショク</t>
    </rPh>
    <phoneticPr fontId="2"/>
  </si>
  <si>
    <t>介護休暇</t>
    <rPh sb="0" eb="2">
      <t>カイゴ</t>
    </rPh>
    <rPh sb="2" eb="4">
      <t>キュウカ</t>
    </rPh>
    <phoneticPr fontId="2"/>
  </si>
  <si>
    <t>介護休暇中</t>
    <rPh sb="0" eb="2">
      <t>カイゴ</t>
    </rPh>
    <rPh sb="2" eb="4">
      <t>キュウカ</t>
    </rPh>
    <rPh sb="4" eb="5">
      <t>ナカ</t>
    </rPh>
    <phoneticPr fontId="2"/>
  </si>
  <si>
    <t>5ヶ月　９日</t>
    <rPh sb="2" eb="3">
      <t>ゲツ</t>
    </rPh>
    <rPh sb="5" eb="6">
      <t>ニチ</t>
    </rPh>
    <phoneticPr fontId="2"/>
  </si>
  <si>
    <t>｢期間の取り方２」に例追加</t>
    <rPh sb="1" eb="3">
      <t>キカン</t>
    </rPh>
    <rPh sb="4" eb="5">
      <t>ト</t>
    </rPh>
    <rPh sb="6" eb="7">
      <t>カタ</t>
    </rPh>
    <rPh sb="10" eb="11">
      <t>レイ</t>
    </rPh>
    <rPh sb="11" eb="13">
      <t>ツイカ</t>
    </rPh>
    <phoneticPr fontId="2"/>
  </si>
  <si>
    <t>※期限付期間等で任用されていない期間を除外する場合は，コード「４」を入力すると計算できます。</t>
    <rPh sb="1" eb="3">
      <t>キゲン</t>
    </rPh>
    <rPh sb="3" eb="4">
      <t>ツ</t>
    </rPh>
    <rPh sb="4" eb="6">
      <t>キカン</t>
    </rPh>
    <rPh sb="6" eb="7">
      <t>トウ</t>
    </rPh>
    <rPh sb="8" eb="10">
      <t>ニンヨウ</t>
    </rPh>
    <rPh sb="16" eb="18">
      <t>キカン</t>
    </rPh>
    <rPh sb="19" eb="21">
      <t>ジョガイ</t>
    </rPh>
    <rPh sb="23" eb="25">
      <t>バアイ</t>
    </rPh>
    <rPh sb="34" eb="36">
      <t>ニュウリョク</t>
    </rPh>
    <rPh sb="39" eb="41">
      <t>ケイサン</t>
    </rPh>
    <phoneticPr fontId="2"/>
  </si>
  <si>
    <t>期末手当</t>
    <rPh sb="0" eb="2">
      <t>キマツ</t>
    </rPh>
    <rPh sb="2" eb="4">
      <t>テアテ</t>
    </rPh>
    <phoneticPr fontId="2"/>
  </si>
  <si>
    <t>勤勉手当</t>
    <rPh sb="0" eb="2">
      <t>キンベン</t>
    </rPh>
    <rPh sb="2" eb="4">
      <t>テアテ</t>
    </rPh>
    <phoneticPr fontId="2"/>
  </si>
  <si>
    <t>合　　計</t>
    <rPh sb="0" eb="1">
      <t>ゴウ</t>
    </rPh>
    <rPh sb="3" eb="4">
      <t>ケイ</t>
    </rPh>
    <phoneticPr fontId="2"/>
  </si>
  <si>
    <t>12月期</t>
    <rPh sb="2" eb="4">
      <t>ガツキ</t>
    </rPh>
    <phoneticPr fontId="2"/>
  </si>
  <si>
    <t>6月期</t>
    <rPh sb="1" eb="3">
      <t>ガツキ</t>
    </rPh>
    <phoneticPr fontId="2"/>
  </si>
  <si>
    <t>再任用職員以外の職員</t>
    <rPh sb="0" eb="3">
      <t>サイニンヨウ</t>
    </rPh>
    <rPh sb="3" eb="5">
      <t>ショクイン</t>
    </rPh>
    <rPh sb="5" eb="7">
      <t>イガイ</t>
    </rPh>
    <rPh sb="8" eb="10">
      <t>ショクイン</t>
    </rPh>
    <phoneticPr fontId="2"/>
  </si>
  <si>
    <t>年間計</t>
    <rPh sb="0" eb="2">
      <t>ネンカン</t>
    </rPh>
    <rPh sb="2" eb="3">
      <t>ケイ</t>
    </rPh>
    <phoneticPr fontId="2"/>
  </si>
  <si>
    <t>再任用職員</t>
    <rPh sb="0" eb="3">
      <t>サイニンヨウ</t>
    </rPh>
    <rPh sb="3" eb="5">
      <t>ショクイン</t>
    </rPh>
    <phoneticPr fontId="2"/>
  </si>
  <si>
    <t>「期末勤勉期間」に手当支給割合を追加</t>
    <rPh sb="1" eb="3">
      <t>キマツ</t>
    </rPh>
    <rPh sb="3" eb="5">
      <t>キンベン</t>
    </rPh>
    <rPh sb="5" eb="7">
      <t>キカン</t>
    </rPh>
    <rPh sb="9" eb="11">
      <t>テアテ</t>
    </rPh>
    <rPh sb="11" eb="13">
      <t>シキュウ</t>
    </rPh>
    <rPh sb="13" eb="15">
      <t>ワリアイ</t>
    </rPh>
    <rPh sb="16" eb="18">
      <t>ツイカ</t>
    </rPh>
    <phoneticPr fontId="2"/>
  </si>
  <si>
    <t>「期間の取り方１」に支給規則の一部改正（H28.5.24 人第17号通知）を掲載</t>
    <rPh sb="1" eb="3">
      <t>キカン</t>
    </rPh>
    <rPh sb="4" eb="5">
      <t>ト</t>
    </rPh>
    <rPh sb="6" eb="7">
      <t>カタ</t>
    </rPh>
    <rPh sb="10" eb="12">
      <t>シキュウ</t>
    </rPh>
    <rPh sb="12" eb="14">
      <t>キソク</t>
    </rPh>
    <rPh sb="15" eb="17">
      <t>イチブ</t>
    </rPh>
    <rPh sb="17" eb="19">
      <t>カイセイ</t>
    </rPh>
    <rPh sb="29" eb="30">
      <t>ヒト</t>
    </rPh>
    <rPh sb="30" eb="31">
      <t>ダイ</t>
    </rPh>
    <rPh sb="33" eb="34">
      <t>ゴウ</t>
    </rPh>
    <rPh sb="34" eb="36">
      <t>ツウチ</t>
    </rPh>
    <rPh sb="38" eb="40">
      <t>ケイサイ</t>
    </rPh>
    <phoneticPr fontId="2"/>
  </si>
  <si>
    <t>人第17号</t>
    <rPh sb="0" eb="1">
      <t>ヒト</t>
    </rPh>
    <rPh sb="1" eb="2">
      <t>ダイ</t>
    </rPh>
    <rPh sb="4" eb="5">
      <t>ゴウ</t>
    </rPh>
    <phoneticPr fontId="2"/>
  </si>
  <si>
    <t>（人事課扱い）</t>
    <rPh sb="1" eb="3">
      <t>ジンジ</t>
    </rPh>
    <rPh sb="3" eb="4">
      <t>カ</t>
    </rPh>
    <rPh sb="4" eb="5">
      <t>アツカ</t>
    </rPh>
    <phoneticPr fontId="2"/>
  </si>
  <si>
    <t>各課（室）長殿　他</t>
    <rPh sb="0" eb="1">
      <t>カク</t>
    </rPh>
    <rPh sb="1" eb="2">
      <t>カ</t>
    </rPh>
    <rPh sb="3" eb="4">
      <t>シツ</t>
    </rPh>
    <rPh sb="5" eb="6">
      <t>チョウ</t>
    </rPh>
    <rPh sb="6" eb="7">
      <t>ドノ</t>
    </rPh>
    <rPh sb="8" eb="9">
      <t>ホカ</t>
    </rPh>
    <phoneticPr fontId="2"/>
  </si>
  <si>
    <t>総務部長</t>
    <rPh sb="0" eb="2">
      <t>ソウム</t>
    </rPh>
    <rPh sb="2" eb="4">
      <t>ブチョウ</t>
    </rPh>
    <phoneticPr fontId="2"/>
  </si>
  <si>
    <t>　鹿児島県職員の期末手当及び勤勉手当の支給規則の一部改正について（通知）</t>
    <rPh sb="1" eb="5">
      <t>カゴシマケン</t>
    </rPh>
    <rPh sb="5" eb="7">
      <t>ショクイン</t>
    </rPh>
    <rPh sb="8" eb="10">
      <t>キマツ</t>
    </rPh>
    <rPh sb="10" eb="12">
      <t>テアテ</t>
    </rPh>
    <rPh sb="12" eb="13">
      <t>オヨ</t>
    </rPh>
    <rPh sb="14" eb="16">
      <t>キンベン</t>
    </rPh>
    <rPh sb="16" eb="18">
      <t>テアテ</t>
    </rPh>
    <rPh sb="19" eb="21">
      <t>シキュウ</t>
    </rPh>
    <rPh sb="21" eb="23">
      <t>キソク</t>
    </rPh>
    <rPh sb="24" eb="26">
      <t>イチブ</t>
    </rPh>
    <rPh sb="26" eb="28">
      <t>カイセイ</t>
    </rPh>
    <rPh sb="33" eb="35">
      <t>ツウチ</t>
    </rPh>
    <phoneticPr fontId="2"/>
  </si>
  <si>
    <t>　鹿児島県職員の期末手当及び勤勉手当支給規則（昭和44年鹿児島県規則第50号）が平成28年5月24日付け鹿児島県広報第3214号のとおり改正されました。
　改正の概要は下記のとおりです。</t>
    <rPh sb="1" eb="5">
      <t>カゴシマケン</t>
    </rPh>
    <rPh sb="5" eb="7">
      <t>ショクイン</t>
    </rPh>
    <rPh sb="8" eb="10">
      <t>キマツ</t>
    </rPh>
    <rPh sb="10" eb="12">
      <t>テアテ</t>
    </rPh>
    <rPh sb="12" eb="13">
      <t>オヨ</t>
    </rPh>
    <rPh sb="14" eb="16">
      <t>キンベン</t>
    </rPh>
    <rPh sb="16" eb="18">
      <t>テアテ</t>
    </rPh>
    <rPh sb="18" eb="20">
      <t>シキュウ</t>
    </rPh>
    <rPh sb="20" eb="22">
      <t>キソク</t>
    </rPh>
    <rPh sb="23" eb="25">
      <t>ショウワ</t>
    </rPh>
    <rPh sb="27" eb="28">
      <t>ネン</t>
    </rPh>
    <rPh sb="28" eb="32">
      <t>カゴシマケン</t>
    </rPh>
    <rPh sb="32" eb="34">
      <t>キソク</t>
    </rPh>
    <rPh sb="34" eb="35">
      <t>ダイ</t>
    </rPh>
    <rPh sb="37" eb="38">
      <t>ゴウ</t>
    </rPh>
    <rPh sb="40" eb="42">
      <t>ヘイセイ</t>
    </rPh>
    <rPh sb="44" eb="45">
      <t>ネン</t>
    </rPh>
    <rPh sb="46" eb="47">
      <t>ガツ</t>
    </rPh>
    <rPh sb="49" eb="50">
      <t>ニチ</t>
    </rPh>
    <rPh sb="50" eb="51">
      <t>ツ</t>
    </rPh>
    <rPh sb="52" eb="56">
      <t>カゴシマケン</t>
    </rPh>
    <rPh sb="56" eb="58">
      <t>コウホウ</t>
    </rPh>
    <rPh sb="58" eb="59">
      <t>ダイ</t>
    </rPh>
    <rPh sb="63" eb="64">
      <t>ゴウ</t>
    </rPh>
    <rPh sb="68" eb="70">
      <t>カイセイ</t>
    </rPh>
    <rPh sb="78" eb="80">
      <t>カイセイ</t>
    </rPh>
    <rPh sb="81" eb="83">
      <t>ガイヨウ</t>
    </rPh>
    <rPh sb="84" eb="86">
      <t>カキ</t>
    </rPh>
    <phoneticPr fontId="2"/>
  </si>
  <si>
    <t>記</t>
    <rPh sb="0" eb="1">
      <t>キ</t>
    </rPh>
    <phoneticPr fontId="2"/>
  </si>
  <si>
    <t>改正の内容</t>
    <rPh sb="0" eb="2">
      <t>カイセイ</t>
    </rPh>
    <rPh sb="3" eb="5">
      <t>ナイヨウ</t>
    </rPh>
    <phoneticPr fontId="2"/>
  </si>
  <si>
    <t>　育児休業の承認に係る期間が１箇月以下であり，かつ基準日以前６箇月以内の期間における育児休業の期間が１箇月以下である職員については，勤勉手当の支給割合を減じないこととする。
　なお，「育児休業の承認に係る期間」とは，基準日以前６箇月以内の期間とその一部又は全部が重複する育児休業の承認を受けた期間の初日から末日（※）までに期間をいう。</t>
    <rPh sb="1" eb="3">
      <t>イクジ</t>
    </rPh>
    <rPh sb="3" eb="5">
      <t>キュウギョウ</t>
    </rPh>
    <rPh sb="6" eb="8">
      <t>ショウニン</t>
    </rPh>
    <rPh sb="9" eb="10">
      <t>カカ</t>
    </rPh>
    <rPh sb="11" eb="13">
      <t>キカン</t>
    </rPh>
    <rPh sb="15" eb="17">
      <t>カゲツ</t>
    </rPh>
    <rPh sb="17" eb="19">
      <t>イカ</t>
    </rPh>
    <rPh sb="25" eb="28">
      <t>キジュンビ</t>
    </rPh>
    <rPh sb="28" eb="30">
      <t>イゼン</t>
    </rPh>
    <rPh sb="31" eb="33">
      <t>カゲツ</t>
    </rPh>
    <rPh sb="33" eb="35">
      <t>イナイ</t>
    </rPh>
    <rPh sb="36" eb="38">
      <t>キカン</t>
    </rPh>
    <rPh sb="42" eb="44">
      <t>イクジ</t>
    </rPh>
    <rPh sb="44" eb="46">
      <t>キュウギョウ</t>
    </rPh>
    <rPh sb="47" eb="49">
      <t>キカン</t>
    </rPh>
    <rPh sb="51" eb="53">
      <t>カゲツ</t>
    </rPh>
    <rPh sb="53" eb="55">
      <t>イカ</t>
    </rPh>
    <rPh sb="58" eb="60">
      <t>ショクイン</t>
    </rPh>
    <rPh sb="66" eb="68">
      <t>キンベン</t>
    </rPh>
    <rPh sb="68" eb="70">
      <t>テアテ</t>
    </rPh>
    <rPh sb="71" eb="73">
      <t>シキュウ</t>
    </rPh>
    <rPh sb="73" eb="75">
      <t>ワリアイ</t>
    </rPh>
    <rPh sb="76" eb="77">
      <t>ゲン</t>
    </rPh>
    <rPh sb="92" eb="94">
      <t>イクジ</t>
    </rPh>
    <rPh sb="94" eb="96">
      <t>キュウギョウ</t>
    </rPh>
    <rPh sb="97" eb="99">
      <t>ショウニン</t>
    </rPh>
    <rPh sb="100" eb="101">
      <t>カカ</t>
    </rPh>
    <rPh sb="102" eb="104">
      <t>キカン</t>
    </rPh>
    <rPh sb="108" eb="111">
      <t>キジュンビ</t>
    </rPh>
    <rPh sb="111" eb="113">
      <t>イゼン</t>
    </rPh>
    <rPh sb="114" eb="116">
      <t>カゲツ</t>
    </rPh>
    <rPh sb="116" eb="118">
      <t>イナイ</t>
    </rPh>
    <rPh sb="119" eb="121">
      <t>キカン</t>
    </rPh>
    <rPh sb="124" eb="126">
      <t>イチブ</t>
    </rPh>
    <rPh sb="126" eb="127">
      <t>マタ</t>
    </rPh>
    <rPh sb="128" eb="130">
      <t>ゼンブ</t>
    </rPh>
    <rPh sb="131" eb="133">
      <t>チョウフク</t>
    </rPh>
    <rPh sb="135" eb="137">
      <t>イクジ</t>
    </rPh>
    <rPh sb="137" eb="139">
      <t>キュウギョウ</t>
    </rPh>
    <rPh sb="140" eb="142">
      <t>ショウニン</t>
    </rPh>
    <rPh sb="143" eb="144">
      <t>ウ</t>
    </rPh>
    <rPh sb="146" eb="148">
      <t>キカン</t>
    </rPh>
    <rPh sb="149" eb="151">
      <t>ショニチ</t>
    </rPh>
    <rPh sb="153" eb="155">
      <t>マツジツ</t>
    </rPh>
    <rPh sb="161" eb="163">
      <t>キカン</t>
    </rPh>
    <phoneticPr fontId="2"/>
  </si>
  <si>
    <t>※　末日とは
　①　育児休業の期間の延長承認を受けた場合にあっては，当該延長の承認を受けた期間の末日
　②　育児休業の承認が効力を失い，又は取り消された場合にあっては，当該承認が効力を失った日又は
　　当該承認が取り消された日</t>
    <rPh sb="2" eb="4">
      <t>マツジツ</t>
    </rPh>
    <rPh sb="10" eb="12">
      <t>イクジ</t>
    </rPh>
    <rPh sb="12" eb="14">
      <t>キュウギョウ</t>
    </rPh>
    <rPh sb="15" eb="17">
      <t>キカン</t>
    </rPh>
    <rPh sb="18" eb="20">
      <t>エンチョウ</t>
    </rPh>
    <rPh sb="20" eb="22">
      <t>ショウニン</t>
    </rPh>
    <rPh sb="23" eb="24">
      <t>ウ</t>
    </rPh>
    <rPh sb="26" eb="28">
      <t>バアイ</t>
    </rPh>
    <rPh sb="34" eb="36">
      <t>トウガイ</t>
    </rPh>
    <rPh sb="36" eb="38">
      <t>エンチョウ</t>
    </rPh>
    <rPh sb="39" eb="41">
      <t>ショウニン</t>
    </rPh>
    <rPh sb="42" eb="43">
      <t>ウ</t>
    </rPh>
    <rPh sb="45" eb="47">
      <t>キカン</t>
    </rPh>
    <rPh sb="48" eb="50">
      <t>マツジツ</t>
    </rPh>
    <rPh sb="54" eb="56">
      <t>イクジ</t>
    </rPh>
    <rPh sb="56" eb="58">
      <t>キュウギョウ</t>
    </rPh>
    <rPh sb="59" eb="61">
      <t>ショウニン</t>
    </rPh>
    <rPh sb="62" eb="64">
      <t>コウリョク</t>
    </rPh>
    <rPh sb="65" eb="66">
      <t>ウシナ</t>
    </rPh>
    <rPh sb="68" eb="69">
      <t>マタ</t>
    </rPh>
    <rPh sb="70" eb="71">
      <t>ト</t>
    </rPh>
    <rPh sb="72" eb="73">
      <t>ケ</t>
    </rPh>
    <rPh sb="76" eb="78">
      <t>バアイ</t>
    </rPh>
    <rPh sb="84" eb="86">
      <t>トウガイ</t>
    </rPh>
    <rPh sb="86" eb="88">
      <t>ショウニン</t>
    </rPh>
    <rPh sb="89" eb="91">
      <t>コウリョク</t>
    </rPh>
    <rPh sb="92" eb="93">
      <t>ウシナ</t>
    </rPh>
    <rPh sb="95" eb="96">
      <t>ヒ</t>
    </rPh>
    <rPh sb="96" eb="97">
      <t>マタ</t>
    </rPh>
    <rPh sb="101" eb="103">
      <t>トウガイ</t>
    </rPh>
    <rPh sb="103" eb="105">
      <t>ショウニン</t>
    </rPh>
    <rPh sb="106" eb="107">
      <t>ト</t>
    </rPh>
    <rPh sb="108" eb="109">
      <t>ケ</t>
    </rPh>
    <rPh sb="112" eb="113">
      <t>ヒ</t>
    </rPh>
    <phoneticPr fontId="2"/>
  </si>
  <si>
    <t>適用</t>
    <rPh sb="0" eb="2">
      <t>テキヨウ</t>
    </rPh>
    <phoneticPr fontId="2"/>
  </si>
  <si>
    <t>平成28年６月に支給する勤勉手当に係る勤務期間の算定から適用する。</t>
    <rPh sb="0" eb="2">
      <t>ヘイセイ</t>
    </rPh>
    <rPh sb="4" eb="5">
      <t>ネン</t>
    </rPh>
    <rPh sb="6" eb="7">
      <t>ガツ</t>
    </rPh>
    <rPh sb="8" eb="10">
      <t>シキュウ</t>
    </rPh>
    <rPh sb="12" eb="14">
      <t>キンベン</t>
    </rPh>
    <rPh sb="14" eb="16">
      <t>テアテ</t>
    </rPh>
    <rPh sb="17" eb="18">
      <t>カカ</t>
    </rPh>
    <rPh sb="19" eb="21">
      <t>キンム</t>
    </rPh>
    <rPh sb="21" eb="23">
      <t>キカン</t>
    </rPh>
    <rPh sb="24" eb="26">
      <t>サンテイ</t>
    </rPh>
    <rPh sb="28" eb="30">
      <t>テキヨウ</t>
    </rPh>
    <phoneticPr fontId="2"/>
  </si>
  <si>
    <t>「期末勤勉期間」の手当支給割合を変更</t>
    <rPh sb="1" eb="3">
      <t>キマツ</t>
    </rPh>
    <rPh sb="3" eb="5">
      <t>キンベン</t>
    </rPh>
    <rPh sb="5" eb="7">
      <t>キカン</t>
    </rPh>
    <rPh sb="9" eb="11">
      <t>テアテ</t>
    </rPh>
    <rPh sb="11" eb="13">
      <t>シキュウ</t>
    </rPh>
    <rPh sb="13" eb="15">
      <t>ワリアイ</t>
    </rPh>
    <rPh sb="16" eb="18">
      <t>ヘンコウ</t>
    </rPh>
    <phoneticPr fontId="2"/>
  </si>
  <si>
    <t>別紙</t>
    <rPh sb="0" eb="2">
      <t>ベッシ</t>
    </rPh>
    <phoneticPr fontId="4"/>
  </si>
  <si>
    <t>６ヶ月</t>
    <rPh sb="2" eb="3">
      <t>ゲツ</t>
    </rPh>
    <phoneticPr fontId="4"/>
  </si>
  <si>
    <t>100/100</t>
    <phoneticPr fontId="4"/>
  </si>
  <si>
    <t>所属名</t>
    <rPh sb="0" eb="2">
      <t>ショゾク</t>
    </rPh>
    <rPh sb="2" eb="3">
      <t>メイ</t>
    </rPh>
    <phoneticPr fontId="4"/>
  </si>
  <si>
    <t>枚目中</t>
    <rPh sb="0" eb="2">
      <t>マイメ</t>
    </rPh>
    <rPh sb="2" eb="3">
      <t>チュウ</t>
    </rPh>
    <phoneticPr fontId="4"/>
  </si>
  <si>
    <t>枚目</t>
    <rPh sb="0" eb="2">
      <t>マイメ</t>
    </rPh>
    <phoneticPr fontId="4"/>
  </si>
  <si>
    <t>５ヶ月以上６ヶ月未満</t>
    <rPh sb="2" eb="3">
      <t>ゲツ</t>
    </rPh>
    <rPh sb="3" eb="5">
      <t>イジョウ</t>
    </rPh>
    <rPh sb="7" eb="8">
      <t>ゲツ</t>
    </rPh>
    <rPh sb="8" eb="10">
      <t>ミマン</t>
    </rPh>
    <phoneticPr fontId="4"/>
  </si>
  <si>
    <t>80/100</t>
    <phoneticPr fontId="4"/>
  </si>
  <si>
    <t>５月１５日以上６月未満</t>
    <rPh sb="1" eb="2">
      <t>ツキ</t>
    </rPh>
    <rPh sb="4" eb="5">
      <t>ニチ</t>
    </rPh>
    <rPh sb="5" eb="7">
      <t>イジョウ</t>
    </rPh>
    <rPh sb="8" eb="9">
      <t>ツキ</t>
    </rPh>
    <rPh sb="9" eb="11">
      <t>ミマン</t>
    </rPh>
    <phoneticPr fontId="4"/>
  </si>
  <si>
    <t>95/100</t>
    <phoneticPr fontId="4"/>
  </si>
  <si>
    <t>３ヶ月以上５ヶ月未満</t>
    <rPh sb="2" eb="3">
      <t>ゲツ</t>
    </rPh>
    <rPh sb="3" eb="5">
      <t>イジョウ</t>
    </rPh>
    <rPh sb="7" eb="8">
      <t>ゲツ</t>
    </rPh>
    <rPh sb="8" eb="10">
      <t>ミマン</t>
    </rPh>
    <phoneticPr fontId="4"/>
  </si>
  <si>
    <t>60/100</t>
    <phoneticPr fontId="4"/>
  </si>
  <si>
    <t>５月以上５月１５日未満</t>
    <rPh sb="1" eb="2">
      <t>ツキ</t>
    </rPh>
    <rPh sb="2" eb="4">
      <t>イジョウ</t>
    </rPh>
    <rPh sb="5" eb="6">
      <t>ツキ</t>
    </rPh>
    <rPh sb="8" eb="9">
      <t>ニチ</t>
    </rPh>
    <rPh sb="9" eb="11">
      <t>ミマン</t>
    </rPh>
    <phoneticPr fontId="4"/>
  </si>
  <si>
    <t>90/100</t>
    <phoneticPr fontId="4"/>
  </si>
  <si>
    <t>コード</t>
    <phoneticPr fontId="4"/>
  </si>
  <si>
    <t>平成</t>
    <rPh sb="0" eb="2">
      <t>ヘイセイ</t>
    </rPh>
    <phoneticPr fontId="4"/>
  </si>
  <si>
    <t>所属長印</t>
    <rPh sb="0" eb="3">
      <t>ショゾクチョウ</t>
    </rPh>
    <rPh sb="3" eb="4">
      <t>イン</t>
    </rPh>
    <phoneticPr fontId="4"/>
  </si>
  <si>
    <t>作成者印</t>
    <rPh sb="0" eb="3">
      <t>サクセイシャ</t>
    </rPh>
    <rPh sb="3" eb="4">
      <t>イン</t>
    </rPh>
    <phoneticPr fontId="4"/>
  </si>
  <si>
    <t>３ヶ月未満</t>
    <rPh sb="2" eb="3">
      <t>ゲツ</t>
    </rPh>
    <rPh sb="3" eb="5">
      <t>ミマン</t>
    </rPh>
    <phoneticPr fontId="4"/>
  </si>
  <si>
    <t>30/100</t>
    <phoneticPr fontId="4"/>
  </si>
  <si>
    <t>４月１５日以上５月未満</t>
    <rPh sb="1" eb="2">
      <t>ガツ</t>
    </rPh>
    <rPh sb="4" eb="5">
      <t>ニチ</t>
    </rPh>
    <rPh sb="5" eb="7">
      <t>イジョウ</t>
    </rPh>
    <rPh sb="8" eb="9">
      <t>ツキ</t>
    </rPh>
    <rPh sb="9" eb="11">
      <t>ミマン</t>
    </rPh>
    <phoneticPr fontId="4"/>
  </si>
  <si>
    <t>氏名等</t>
    <rPh sb="0" eb="2">
      <t>シメイ</t>
    </rPh>
    <rPh sb="2" eb="3">
      <t>トウ</t>
    </rPh>
    <phoneticPr fontId="4"/>
  </si>
  <si>
    <t>職名</t>
    <rPh sb="0" eb="2">
      <t>ショクメイ</t>
    </rPh>
    <phoneticPr fontId="4"/>
  </si>
  <si>
    <t>氏名</t>
    <rPh sb="0" eb="2">
      <t>シメイ</t>
    </rPh>
    <phoneticPr fontId="4"/>
  </si>
  <si>
    <t>４月以上４月１５日未満</t>
    <rPh sb="1" eb="2">
      <t>ツキ</t>
    </rPh>
    <rPh sb="2" eb="4">
      <t>イジョウ</t>
    </rPh>
    <rPh sb="5" eb="6">
      <t>ツキ</t>
    </rPh>
    <rPh sb="8" eb="9">
      <t>ニチ</t>
    </rPh>
    <rPh sb="9" eb="11">
      <t>ミマン</t>
    </rPh>
    <phoneticPr fontId="4"/>
  </si>
  <si>
    <t>70/100</t>
    <phoneticPr fontId="4"/>
  </si>
  <si>
    <t>30日=1月</t>
    <rPh sb="2" eb="3">
      <t>ニチ</t>
    </rPh>
    <rPh sb="5" eb="6">
      <t>ツキ</t>
    </rPh>
    <phoneticPr fontId="4"/>
  </si>
  <si>
    <t>３月１５日以上４月未満</t>
    <rPh sb="1" eb="2">
      <t>ツキ</t>
    </rPh>
    <rPh sb="4" eb="5">
      <t>ニチ</t>
    </rPh>
    <rPh sb="5" eb="7">
      <t>イジョウ</t>
    </rPh>
    <rPh sb="8" eb="9">
      <t>ツキ</t>
    </rPh>
    <rPh sb="9" eb="11">
      <t>ミマン</t>
    </rPh>
    <phoneticPr fontId="4"/>
  </si>
  <si>
    <t>項目</t>
    <rPh sb="0" eb="2">
      <t>コウモク</t>
    </rPh>
    <phoneticPr fontId="4"/>
  </si>
  <si>
    <t>３月以上３月１５日未満</t>
    <rPh sb="1" eb="2">
      <t>ツキ</t>
    </rPh>
    <rPh sb="2" eb="4">
      <t>イジョウ</t>
    </rPh>
    <rPh sb="5" eb="6">
      <t>ツキ</t>
    </rPh>
    <rPh sb="8" eb="9">
      <t>ニチ</t>
    </rPh>
    <rPh sb="9" eb="11">
      <t>ミマン</t>
    </rPh>
    <phoneticPr fontId="4"/>
  </si>
  <si>
    <t>50/100</t>
    <phoneticPr fontId="4"/>
  </si>
  <si>
    <t>２月１５日以上３月未満</t>
    <rPh sb="1" eb="2">
      <t>ツキ</t>
    </rPh>
    <rPh sb="4" eb="5">
      <t>ニチ</t>
    </rPh>
    <rPh sb="5" eb="7">
      <t>イジョウ</t>
    </rPh>
    <rPh sb="8" eb="9">
      <t>ツキ</t>
    </rPh>
    <rPh sb="9" eb="11">
      <t>ミマン</t>
    </rPh>
    <phoneticPr fontId="4"/>
  </si>
  <si>
    <t>40/100</t>
    <phoneticPr fontId="4"/>
  </si>
  <si>
    <r>
      <t>日</t>
    </r>
    <r>
      <rPr>
        <sz val="6"/>
        <rFont val="ＭＳ 明朝"/>
        <family val="1"/>
        <charset val="128"/>
      </rPr>
      <t>～</t>
    </r>
    <rPh sb="0" eb="1">
      <t>ニチ</t>
    </rPh>
    <phoneticPr fontId="4"/>
  </si>
  <si>
    <t>日(</t>
    <rPh sb="0" eb="1">
      <t>ニチ</t>
    </rPh>
    <phoneticPr fontId="4"/>
  </si>
  <si>
    <t>日間)</t>
    <rPh sb="0" eb="2">
      <t>ニチカン</t>
    </rPh>
    <phoneticPr fontId="4"/>
  </si>
  <si>
    <t>２月以上２月１５日未満</t>
    <rPh sb="1" eb="2">
      <t>ツキ</t>
    </rPh>
    <rPh sb="2" eb="4">
      <t>イジョウ</t>
    </rPh>
    <rPh sb="5" eb="6">
      <t>ツキ</t>
    </rPh>
    <rPh sb="8" eb="9">
      <t>ニチ</t>
    </rPh>
    <rPh sb="9" eb="11">
      <t>ミマン</t>
    </rPh>
    <phoneticPr fontId="4"/>
  </si>
  <si>
    <t>１月１５日以上２月未満</t>
    <rPh sb="1" eb="2">
      <t>ツキ</t>
    </rPh>
    <rPh sb="4" eb="5">
      <t>ニチ</t>
    </rPh>
    <rPh sb="5" eb="7">
      <t>イジョウ</t>
    </rPh>
    <rPh sb="8" eb="9">
      <t>ツキ</t>
    </rPh>
    <rPh sb="9" eb="11">
      <t>ミマン</t>
    </rPh>
    <phoneticPr fontId="4"/>
  </si>
  <si>
    <t>20/100</t>
    <phoneticPr fontId="4"/>
  </si>
  <si>
    <t>１月以上１月１５日未満</t>
    <rPh sb="1" eb="2">
      <t>ツキ</t>
    </rPh>
    <rPh sb="2" eb="4">
      <t>イジョウ</t>
    </rPh>
    <rPh sb="5" eb="6">
      <t>ツキ</t>
    </rPh>
    <rPh sb="8" eb="9">
      <t>ニチ</t>
    </rPh>
    <rPh sb="9" eb="11">
      <t>ミマン</t>
    </rPh>
    <phoneticPr fontId="4"/>
  </si>
  <si>
    <t>15/100</t>
    <phoneticPr fontId="4"/>
  </si>
  <si>
    <t>臨時的</t>
    <rPh sb="0" eb="3">
      <t>リンジテキ</t>
    </rPh>
    <phoneticPr fontId="4"/>
  </si>
  <si>
    <t>現任校の</t>
    <rPh sb="0" eb="2">
      <t>ゲンニン</t>
    </rPh>
    <rPh sb="2" eb="3">
      <t>コウ</t>
    </rPh>
    <phoneticPr fontId="4"/>
  </si>
  <si>
    <t>月</t>
    <rPh sb="0" eb="1">
      <t>ツキ</t>
    </rPh>
    <phoneticPr fontId="4"/>
  </si>
  <si>
    <t>１５日以上１月未満</t>
    <rPh sb="2" eb="3">
      <t>ニチ</t>
    </rPh>
    <rPh sb="3" eb="5">
      <t>イジョウ</t>
    </rPh>
    <rPh sb="6" eb="7">
      <t>ツキ</t>
    </rPh>
    <rPh sb="7" eb="9">
      <t>ミマン</t>
    </rPh>
    <phoneticPr fontId="4"/>
  </si>
  <si>
    <t>10/100</t>
    <phoneticPr fontId="4"/>
  </si>
  <si>
    <t>１５未満</t>
    <rPh sb="2" eb="4">
      <t>ミマン</t>
    </rPh>
    <phoneticPr fontId="4"/>
  </si>
  <si>
    <t>5/100</t>
    <phoneticPr fontId="4"/>
  </si>
  <si>
    <t>０日</t>
    <rPh sb="1" eb="2">
      <t>ニチ</t>
    </rPh>
    <phoneticPr fontId="4"/>
  </si>
  <si>
    <t>任用職員</t>
    <rPh sb="0" eb="2">
      <t>ニンヨウ</t>
    </rPh>
    <rPh sb="2" eb="4">
      <t>ショクイン</t>
    </rPh>
    <phoneticPr fontId="4"/>
  </si>
  <si>
    <t>現任校前の</t>
    <rPh sb="0" eb="2">
      <t>ゲンニン</t>
    </rPh>
    <rPh sb="2" eb="3">
      <t>コウ</t>
    </rPh>
    <rPh sb="3" eb="4">
      <t>マエ</t>
    </rPh>
    <phoneticPr fontId="4"/>
  </si>
  <si>
    <t>所属名(</t>
    <rPh sb="0" eb="3">
      <t>ショゾクメイ</t>
    </rPh>
    <phoneticPr fontId="4"/>
  </si>
  <si>
    <t>)</t>
    <phoneticPr fontId="4"/>
  </si>
  <si>
    <t>新規採用者</t>
    <rPh sb="0" eb="2">
      <t>シンキ</t>
    </rPh>
    <rPh sb="2" eb="4">
      <t>サイヨウ</t>
    </rPh>
    <rPh sb="4" eb="5">
      <t>シャ</t>
    </rPh>
    <phoneticPr fontId="4"/>
  </si>
  <si>
    <t>採用前の</t>
    <rPh sb="0" eb="2">
      <t>サイヨウ</t>
    </rPh>
    <rPh sb="2" eb="3">
      <t>マエ</t>
    </rPh>
    <phoneticPr fontId="4"/>
  </si>
  <si>
    <t>公務員期間</t>
    <rPh sb="0" eb="3">
      <t>コウムイン</t>
    </rPh>
    <rPh sb="3" eb="5">
      <t>キカン</t>
    </rPh>
    <phoneticPr fontId="4"/>
  </si>
  <si>
    <t>退職者</t>
    <rPh sb="0" eb="3">
      <t>タイショクシャ</t>
    </rPh>
    <phoneticPr fontId="4"/>
  </si>
  <si>
    <t>退職年月日</t>
    <rPh sb="0" eb="2">
      <t>タイショク</t>
    </rPh>
    <rPh sb="2" eb="5">
      <t>ネンガッピ</t>
    </rPh>
    <phoneticPr fontId="4"/>
  </si>
  <si>
    <t>普通休職者</t>
    <rPh sb="0" eb="2">
      <t>フツウ</t>
    </rPh>
    <rPh sb="2" eb="4">
      <t>キュウショク</t>
    </rPh>
    <rPh sb="4" eb="5">
      <t>シャ</t>
    </rPh>
    <phoneticPr fontId="4"/>
  </si>
  <si>
    <t>期間</t>
    <rPh sb="0" eb="2">
      <t>キカン</t>
    </rPh>
    <phoneticPr fontId="4"/>
  </si>
  <si>
    <t>日 (</t>
    <rPh sb="0" eb="1">
      <t>ニチ</t>
    </rPh>
    <phoneticPr fontId="4"/>
  </si>
  <si>
    <t>無給休職者</t>
    <rPh sb="0" eb="2">
      <t>ムキュウ</t>
    </rPh>
    <rPh sb="2" eb="3">
      <t>キュウ</t>
    </rPh>
    <rPh sb="3" eb="4">
      <t>ショク</t>
    </rPh>
    <rPh sb="4" eb="5">
      <t>シャ</t>
    </rPh>
    <phoneticPr fontId="4"/>
  </si>
  <si>
    <t>育児休業者</t>
    <rPh sb="0" eb="2">
      <t>イクジ</t>
    </rPh>
    <rPh sb="2" eb="4">
      <t>キュウギョウ</t>
    </rPh>
    <rPh sb="4" eb="5">
      <t>シャ</t>
    </rPh>
    <phoneticPr fontId="4"/>
  </si>
  <si>
    <t>(産前･産後休暇期間)</t>
    <rPh sb="1" eb="3">
      <t>サンゼン</t>
    </rPh>
    <rPh sb="4" eb="6">
      <t>サンゴ</t>
    </rPh>
    <rPh sb="6" eb="8">
      <t>キュウカ</t>
    </rPh>
    <rPh sb="8" eb="10">
      <t>キカン</t>
    </rPh>
    <phoneticPr fontId="4"/>
  </si>
  <si>
    <t>(期間</t>
    <rPh sb="1" eb="3">
      <t>キカン</t>
    </rPh>
    <phoneticPr fontId="4"/>
  </si>
  <si>
    <t>日)(</t>
    <rPh sb="0" eb="1">
      <t>ニチ</t>
    </rPh>
    <phoneticPr fontId="4"/>
  </si>
  <si>
    <t>家族介護欠勤</t>
    <rPh sb="0" eb="2">
      <t>カゾク</t>
    </rPh>
    <rPh sb="2" eb="4">
      <t>カイゴ</t>
    </rPh>
    <rPh sb="4" eb="6">
      <t>ケッキン</t>
    </rPh>
    <phoneticPr fontId="4"/>
  </si>
  <si>
    <t>期間率</t>
    <rPh sb="0" eb="2">
      <t>キカン</t>
    </rPh>
    <rPh sb="2" eb="3">
      <t>リツ</t>
    </rPh>
    <phoneticPr fontId="4"/>
  </si>
  <si>
    <t>(</t>
    <phoneticPr fontId="4"/>
  </si>
  <si>
    <t>１００</t>
    <phoneticPr fontId="4"/>
  </si>
  <si>
    <t>摘要</t>
    <rPh sb="0" eb="2">
      <t>テキヨウ</t>
    </rPh>
    <phoneticPr fontId="4"/>
  </si>
  <si>
    <t>※　記入上の注意</t>
    <rPh sb="2" eb="4">
      <t>キニュウ</t>
    </rPh>
    <rPh sb="4" eb="5">
      <t>ジョウ</t>
    </rPh>
    <rPh sb="6" eb="8">
      <t>チュウイ</t>
    </rPh>
    <phoneticPr fontId="4"/>
  </si>
  <si>
    <t>Ⅰ　共通事項</t>
    <rPh sb="2" eb="4">
      <t>キョウツウ</t>
    </rPh>
    <rPh sb="4" eb="6">
      <t>ジコウ</t>
    </rPh>
    <phoneticPr fontId="4"/>
  </si>
  <si>
    <t>(2)　記載のない休職・専従・長期研修・欠勤者等については，空欄に記載し期間を記入する。</t>
    <rPh sb="4" eb="6">
      <t>キサイ</t>
    </rPh>
    <rPh sb="9" eb="11">
      <t>キュウショク</t>
    </rPh>
    <rPh sb="12" eb="14">
      <t>センジュウ</t>
    </rPh>
    <rPh sb="15" eb="17">
      <t>チョウキ</t>
    </rPh>
    <rPh sb="17" eb="19">
      <t>ケンシュウ</t>
    </rPh>
    <rPh sb="20" eb="23">
      <t>ケッキンシャ</t>
    </rPh>
    <rPh sb="23" eb="24">
      <t>トウ</t>
    </rPh>
    <rPh sb="30" eb="32">
      <t>クウラン</t>
    </rPh>
    <rPh sb="33" eb="35">
      <t>キサイ</t>
    </rPh>
    <rPh sb="36" eb="38">
      <t>キカン</t>
    </rPh>
    <rPh sb="39" eb="41">
      <t>キニュウ</t>
    </rPh>
    <phoneticPr fontId="4"/>
  </si>
  <si>
    <t>Ⅱ　項目別事項</t>
    <rPh sb="2" eb="4">
      <t>コウモク</t>
    </rPh>
    <rPh sb="4" eb="5">
      <t>ベツ</t>
    </rPh>
    <rPh sb="5" eb="7">
      <t>ジコウ</t>
    </rPh>
    <phoneticPr fontId="4"/>
  </si>
  <si>
    <t>(1)　病気休暇</t>
    <rPh sb="4" eb="6">
      <t>ビョウキ</t>
    </rPh>
    <rPh sb="6" eb="8">
      <t>キュウカ</t>
    </rPh>
    <phoneticPr fontId="4"/>
  </si>
  <si>
    <t>　　 対象期間中に30日を超える病気休暇のある者について記入する。</t>
    <rPh sb="3" eb="5">
      <t>タイショウ</t>
    </rPh>
    <rPh sb="5" eb="7">
      <t>キカン</t>
    </rPh>
    <rPh sb="7" eb="8">
      <t>チュウ</t>
    </rPh>
    <rPh sb="11" eb="12">
      <t>ニチ</t>
    </rPh>
    <rPh sb="13" eb="14">
      <t>コ</t>
    </rPh>
    <rPh sb="16" eb="18">
      <t>ビョウキ</t>
    </rPh>
    <rPh sb="18" eb="20">
      <t>キュウカ</t>
    </rPh>
    <rPh sb="23" eb="24">
      <t>モノ</t>
    </rPh>
    <rPh sb="28" eb="30">
      <t>キニュウ</t>
    </rPh>
    <phoneticPr fontId="4"/>
  </si>
  <si>
    <t>　　 なお，日数の算定に当たっては，土曜・日曜・祝日を含む。</t>
    <rPh sb="6" eb="8">
      <t>ニッスウ</t>
    </rPh>
    <rPh sb="9" eb="11">
      <t>サンテイ</t>
    </rPh>
    <rPh sb="12" eb="13">
      <t>ア</t>
    </rPh>
    <rPh sb="18" eb="20">
      <t>ドヨウ</t>
    </rPh>
    <rPh sb="21" eb="23">
      <t>ニチヨウ</t>
    </rPh>
    <rPh sb="24" eb="26">
      <t>シュクジツ</t>
    </rPh>
    <rPh sb="27" eb="28">
      <t>フク</t>
    </rPh>
    <phoneticPr fontId="4"/>
  </si>
  <si>
    <t>(2)　臨時的任用職員</t>
    <rPh sb="4" eb="7">
      <t>リンジテキ</t>
    </rPh>
    <rPh sb="7" eb="9">
      <t>ニンヨウ</t>
    </rPh>
    <rPh sb="9" eb="11">
      <t>ショクイン</t>
    </rPh>
    <phoneticPr fontId="4"/>
  </si>
  <si>
    <t>　　 対象期間の全期間が臨時的任用職員の場合は，記入の必要はない。ただし，対象期間中に非常勤職員の期間がある場</t>
    <rPh sb="3" eb="5">
      <t>タイショウ</t>
    </rPh>
    <rPh sb="5" eb="7">
      <t>キカン</t>
    </rPh>
    <rPh sb="8" eb="9">
      <t>ゼン</t>
    </rPh>
    <rPh sb="9" eb="11">
      <t>キカン</t>
    </rPh>
    <rPh sb="12" eb="15">
      <t>リンジテキ</t>
    </rPh>
    <rPh sb="15" eb="17">
      <t>ニンヨウ</t>
    </rPh>
    <rPh sb="17" eb="19">
      <t>ショクイン</t>
    </rPh>
    <rPh sb="20" eb="22">
      <t>バアイ</t>
    </rPh>
    <rPh sb="24" eb="26">
      <t>キニュウ</t>
    </rPh>
    <rPh sb="27" eb="29">
      <t>ヒツヨウ</t>
    </rPh>
    <rPh sb="37" eb="39">
      <t>タイショウ</t>
    </rPh>
    <rPh sb="39" eb="42">
      <t>キカンチュウ</t>
    </rPh>
    <rPh sb="43" eb="46">
      <t>ヒジョウキン</t>
    </rPh>
    <rPh sb="46" eb="48">
      <t>ショクイン</t>
    </rPh>
    <rPh sb="49" eb="51">
      <t>キカン</t>
    </rPh>
    <rPh sb="54" eb="55">
      <t>バ</t>
    </rPh>
    <phoneticPr fontId="4"/>
  </si>
  <si>
    <t>　 合は，辞令等で任用期間を確認の上，当該期間を除算して記入する。（辞令の写しの添付は不要）</t>
    <rPh sb="2" eb="3">
      <t>ゴウ</t>
    </rPh>
    <rPh sb="5" eb="7">
      <t>ジレイ</t>
    </rPh>
    <rPh sb="7" eb="8">
      <t>トウ</t>
    </rPh>
    <rPh sb="9" eb="11">
      <t>ニンヨウ</t>
    </rPh>
    <rPh sb="11" eb="13">
      <t>キカン</t>
    </rPh>
    <rPh sb="14" eb="16">
      <t>カクニン</t>
    </rPh>
    <rPh sb="17" eb="18">
      <t>ウエ</t>
    </rPh>
    <rPh sb="19" eb="21">
      <t>トウガイ</t>
    </rPh>
    <rPh sb="21" eb="23">
      <t>キカン</t>
    </rPh>
    <rPh sb="24" eb="26">
      <t>ジョサン</t>
    </rPh>
    <rPh sb="28" eb="30">
      <t>キニュウ</t>
    </rPh>
    <rPh sb="34" eb="36">
      <t>ジレイ</t>
    </rPh>
    <rPh sb="37" eb="38">
      <t>ウツ</t>
    </rPh>
    <rPh sb="40" eb="42">
      <t>テンプ</t>
    </rPh>
    <rPh sb="43" eb="45">
      <t>フヨウ</t>
    </rPh>
    <phoneticPr fontId="4"/>
  </si>
  <si>
    <t>(3)　退職者</t>
    <rPh sb="4" eb="7">
      <t>タイショクシャ</t>
    </rPh>
    <phoneticPr fontId="4"/>
  </si>
  <si>
    <t>　　 基準日前１月以内に退職した者について記入する。ただし，臨時的任用職員の退職については，「臨時的任用職員」</t>
    <rPh sb="3" eb="6">
      <t>キジュンビ</t>
    </rPh>
    <rPh sb="6" eb="7">
      <t>マエ</t>
    </rPh>
    <rPh sb="8" eb="9">
      <t>ツキ</t>
    </rPh>
    <rPh sb="9" eb="11">
      <t>イナイ</t>
    </rPh>
    <rPh sb="12" eb="14">
      <t>タイショク</t>
    </rPh>
    <rPh sb="16" eb="17">
      <t>モノ</t>
    </rPh>
    <rPh sb="21" eb="23">
      <t>キニュウ</t>
    </rPh>
    <rPh sb="30" eb="33">
      <t>リンジテキ</t>
    </rPh>
    <rPh sb="33" eb="35">
      <t>ニンヨウ</t>
    </rPh>
    <rPh sb="35" eb="37">
      <t>ショクイン</t>
    </rPh>
    <rPh sb="38" eb="40">
      <t>タイショク</t>
    </rPh>
    <rPh sb="47" eb="50">
      <t>リンジテキ</t>
    </rPh>
    <rPh sb="50" eb="52">
      <t>ニンヨウ</t>
    </rPh>
    <rPh sb="52" eb="54">
      <t>ショクイン</t>
    </rPh>
    <phoneticPr fontId="4"/>
  </si>
  <si>
    <t>　 欄に記入する。</t>
    <rPh sb="2" eb="3">
      <t>ラン</t>
    </rPh>
    <rPh sb="4" eb="6">
      <t>キニュウ</t>
    </rPh>
    <phoneticPr fontId="4"/>
  </si>
  <si>
    <t>(4)　育児休業者</t>
    <rPh sb="4" eb="6">
      <t>イクジ</t>
    </rPh>
    <rPh sb="6" eb="8">
      <t>キュウギョウ</t>
    </rPh>
    <rPh sb="8" eb="9">
      <t>シャ</t>
    </rPh>
    <phoneticPr fontId="4"/>
  </si>
  <si>
    <t>　　 対象期間中に育児休業を取得している者，産前・産後休暇がある者，復帰した者，復帰予定の者について記入する。</t>
    <rPh sb="3" eb="5">
      <t>タイショウ</t>
    </rPh>
    <rPh sb="5" eb="8">
      <t>キカンチュウ</t>
    </rPh>
    <rPh sb="9" eb="11">
      <t>イクジ</t>
    </rPh>
    <rPh sb="11" eb="13">
      <t>キュウギョウ</t>
    </rPh>
    <rPh sb="14" eb="16">
      <t>シュトク</t>
    </rPh>
    <rPh sb="20" eb="21">
      <t>モノ</t>
    </rPh>
    <rPh sb="22" eb="24">
      <t>サンゼン</t>
    </rPh>
    <rPh sb="25" eb="27">
      <t>サンゴ</t>
    </rPh>
    <rPh sb="27" eb="29">
      <t>キュウカ</t>
    </rPh>
    <rPh sb="32" eb="33">
      <t>モノ</t>
    </rPh>
    <rPh sb="34" eb="36">
      <t>フッキ</t>
    </rPh>
    <rPh sb="38" eb="39">
      <t>モノ</t>
    </rPh>
    <rPh sb="40" eb="42">
      <t>フッキ</t>
    </rPh>
    <rPh sb="42" eb="44">
      <t>ヨテイ</t>
    </rPh>
    <rPh sb="45" eb="46">
      <t>モノ</t>
    </rPh>
    <rPh sb="50" eb="52">
      <t>キニュウ</t>
    </rPh>
    <phoneticPr fontId="4"/>
  </si>
  <si>
    <t>(5)　介護休暇</t>
    <rPh sb="4" eb="6">
      <t>カイゴ</t>
    </rPh>
    <rPh sb="6" eb="8">
      <t>キュウカ</t>
    </rPh>
    <phoneticPr fontId="4"/>
  </si>
  <si>
    <t>　　 日数算定に当たっては，土曜・日曜・祝日は含まない。</t>
    <rPh sb="3" eb="5">
      <t>ニッスウ</t>
    </rPh>
    <rPh sb="5" eb="7">
      <t>サンテイ</t>
    </rPh>
    <rPh sb="8" eb="9">
      <t>ア</t>
    </rPh>
    <rPh sb="14" eb="16">
      <t>ドヨウ</t>
    </rPh>
    <rPh sb="17" eb="19">
      <t>ニチヨウ</t>
    </rPh>
    <rPh sb="20" eb="22">
      <t>シュクジツ</t>
    </rPh>
    <rPh sb="23" eb="24">
      <t>フク</t>
    </rPh>
    <phoneticPr fontId="4"/>
  </si>
  <si>
    <t>(6)　「期間率」の欄は，支給率ではなく勤務期間（除算後）に相応する割合を記入する。</t>
    <rPh sb="5" eb="7">
      <t>キカン</t>
    </rPh>
    <rPh sb="7" eb="8">
      <t>リツ</t>
    </rPh>
    <rPh sb="10" eb="11">
      <t>ラン</t>
    </rPh>
    <rPh sb="13" eb="16">
      <t>シキュウリツ</t>
    </rPh>
    <rPh sb="20" eb="22">
      <t>キンム</t>
    </rPh>
    <rPh sb="22" eb="24">
      <t>キカン</t>
    </rPh>
    <rPh sb="25" eb="27">
      <t>ジョサン</t>
    </rPh>
    <rPh sb="27" eb="28">
      <t>ゴ</t>
    </rPh>
    <rPh sb="30" eb="32">
      <t>ソウオウ</t>
    </rPh>
    <rPh sb="34" eb="36">
      <t>ワリアイ</t>
    </rPh>
    <rPh sb="37" eb="39">
      <t>キニュウ</t>
    </rPh>
    <phoneticPr fontId="4"/>
  </si>
  <si>
    <t>平成　　年　　月期末勤勉手当例外者計算基礎資料報告書</t>
    <rPh sb="0" eb="2">
      <t>ヘイセイ</t>
    </rPh>
    <rPh sb="4" eb="5">
      <t>ネン</t>
    </rPh>
    <rPh sb="7" eb="8">
      <t>ガツ</t>
    </rPh>
    <rPh sb="8" eb="10">
      <t>キマツ</t>
    </rPh>
    <rPh sb="10" eb="12">
      <t>キンベン</t>
    </rPh>
    <rPh sb="12" eb="14">
      <t>テアテ</t>
    </rPh>
    <rPh sb="14" eb="16">
      <t>レイガイ</t>
    </rPh>
    <rPh sb="16" eb="17">
      <t>シャ</t>
    </rPh>
    <rPh sb="17" eb="19">
      <t>ケイサン</t>
    </rPh>
    <rPh sb="19" eb="21">
      <t>キソ</t>
    </rPh>
    <rPh sb="21" eb="23">
      <t>シリョウ</t>
    </rPh>
    <rPh sb="23" eb="26">
      <t>ホウコクショ</t>
    </rPh>
    <phoneticPr fontId="4"/>
  </si>
  <si>
    <t>(1)　対象期間は，平成　　年　月2日～平成　　年　　月1日である。（基準日は，平成　　年　　月1日）</t>
    <rPh sb="4" eb="6">
      <t>タイショウ</t>
    </rPh>
    <rPh sb="6" eb="8">
      <t>キカン</t>
    </rPh>
    <rPh sb="10" eb="12">
      <t>ヘイセイ</t>
    </rPh>
    <rPh sb="14" eb="15">
      <t>ネン</t>
    </rPh>
    <rPh sb="16" eb="17">
      <t>ガツ</t>
    </rPh>
    <rPh sb="18" eb="19">
      <t>ニチ</t>
    </rPh>
    <rPh sb="20" eb="22">
      <t>ヘイセイ</t>
    </rPh>
    <rPh sb="24" eb="25">
      <t>ネン</t>
    </rPh>
    <rPh sb="27" eb="28">
      <t>ガツ</t>
    </rPh>
    <rPh sb="29" eb="30">
      <t>ニチ</t>
    </rPh>
    <rPh sb="35" eb="38">
      <t>キジュンビ</t>
    </rPh>
    <rPh sb="40" eb="42">
      <t>ヘイセイ</t>
    </rPh>
    <rPh sb="44" eb="45">
      <t>ネン</t>
    </rPh>
    <rPh sb="47" eb="48">
      <t>ガツ</t>
    </rPh>
    <rPh sb="49" eb="50">
      <t>ニチ</t>
    </rPh>
    <phoneticPr fontId="4"/>
  </si>
  <si>
    <t>期末勤勉手当の支給割合（H29.4～）</t>
    <rPh sb="0" eb="2">
      <t>キマツ</t>
    </rPh>
    <rPh sb="2" eb="4">
      <t>キンベン</t>
    </rPh>
    <rPh sb="4" eb="6">
      <t>テアテ</t>
    </rPh>
    <rPh sb="7" eb="9">
      <t>シキュウ</t>
    </rPh>
    <rPh sb="9" eb="11">
      <t>ワリアイ</t>
    </rPh>
    <phoneticPr fontId="2"/>
  </si>
  <si>
    <t>※ただし，勤勉手当における標準の成績率は，0.835である。</t>
    <rPh sb="5" eb="7">
      <t>キンベン</t>
    </rPh>
    <rPh sb="7" eb="9">
      <t>テアテ</t>
    </rPh>
    <rPh sb="13" eb="15">
      <t>ヒョウジュン</t>
    </rPh>
    <rPh sb="16" eb="18">
      <t>セイセキ</t>
    </rPh>
    <rPh sb="18" eb="19">
      <t>リツ</t>
    </rPh>
    <phoneticPr fontId="2"/>
  </si>
  <si>
    <t>※ただし，勤勉手当における標準の成績率は，0.3925である。</t>
    <rPh sb="5" eb="7">
      <t>キンベン</t>
    </rPh>
    <rPh sb="7" eb="9">
      <t>テアテ</t>
    </rPh>
    <rPh sb="13" eb="15">
      <t>ヒョウジュン</t>
    </rPh>
    <rPh sb="16" eb="18">
      <t>セイセキ</t>
    </rPh>
    <rPh sb="18" eb="19">
      <t>リツ</t>
    </rPh>
    <phoneticPr fontId="2"/>
  </si>
  <si>
    <t>期末勤勉手当の支給割合（H28.12月）</t>
    <rPh sb="0" eb="2">
      <t>キマツ</t>
    </rPh>
    <rPh sb="2" eb="4">
      <t>キンベン</t>
    </rPh>
    <rPh sb="4" eb="6">
      <t>テアテ</t>
    </rPh>
    <rPh sb="7" eb="9">
      <t>シキュウ</t>
    </rPh>
    <rPh sb="9" eb="11">
      <t>ワリアイ</t>
    </rPh>
    <rPh sb="18" eb="19">
      <t>ガツ</t>
    </rPh>
    <phoneticPr fontId="2"/>
  </si>
  <si>
    <t>※ただし，勤勉手当における標準の成績率は，0.885である。</t>
    <rPh sb="5" eb="7">
      <t>キンベン</t>
    </rPh>
    <rPh sb="7" eb="9">
      <t>テアテ</t>
    </rPh>
    <rPh sb="13" eb="15">
      <t>ヒョウジュン</t>
    </rPh>
    <rPh sb="16" eb="18">
      <t>セイセキ</t>
    </rPh>
    <rPh sb="18" eb="19">
      <t>リツ</t>
    </rPh>
    <phoneticPr fontId="2"/>
  </si>
  <si>
    <t>※ただし，勤勉手当における標準の成績率は，0.4175である。</t>
    <rPh sb="5" eb="7">
      <t>キンベン</t>
    </rPh>
    <rPh sb="7" eb="9">
      <t>テアテ</t>
    </rPh>
    <rPh sb="13" eb="15">
      <t>ヒョウジュン</t>
    </rPh>
    <rPh sb="16" eb="18">
      <t>セイセキ</t>
    </rPh>
    <rPh sb="18" eb="19">
      <t>リツ</t>
    </rPh>
    <phoneticPr fontId="2"/>
  </si>
  <si>
    <t>「期末勤勉期間」の手当支給割合を変更，「例外計算報告（熊毛）」「勤勉手当制度概要」を追加</t>
    <rPh sb="1" eb="3">
      <t>キマツ</t>
    </rPh>
    <rPh sb="3" eb="5">
      <t>キンベン</t>
    </rPh>
    <rPh sb="5" eb="7">
      <t>キカン</t>
    </rPh>
    <rPh sb="9" eb="11">
      <t>テアテ</t>
    </rPh>
    <rPh sb="11" eb="13">
      <t>シキュウ</t>
    </rPh>
    <rPh sb="13" eb="15">
      <t>ワリアイ</t>
    </rPh>
    <rPh sb="16" eb="18">
      <t>ヘンコウ</t>
    </rPh>
    <rPh sb="20" eb="22">
      <t>レイガイ</t>
    </rPh>
    <rPh sb="22" eb="24">
      <t>ケイサン</t>
    </rPh>
    <rPh sb="24" eb="26">
      <t>ホウコク</t>
    </rPh>
    <rPh sb="27" eb="29">
      <t>クマゲ</t>
    </rPh>
    <rPh sb="32" eb="34">
      <t>キンベン</t>
    </rPh>
    <rPh sb="34" eb="36">
      <t>テアテ</t>
    </rPh>
    <rPh sb="36" eb="38">
      <t>セイド</t>
    </rPh>
    <rPh sb="38" eb="40">
      <t>ガイヨウ</t>
    </rPh>
    <rPh sb="42" eb="44">
      <t>ツイカ</t>
    </rPh>
    <phoneticPr fontId="2"/>
  </si>
  <si>
    <t>勤勉手当制度の概要（参考）</t>
    <rPh sb="0" eb="2">
      <t>キンベン</t>
    </rPh>
    <rPh sb="2" eb="4">
      <t>テアテ</t>
    </rPh>
    <rPh sb="4" eb="6">
      <t>セイド</t>
    </rPh>
    <rPh sb="7" eb="9">
      <t>ガイヨウ</t>
    </rPh>
    <rPh sb="10" eb="12">
      <t>サンコウ</t>
    </rPh>
    <phoneticPr fontId="2"/>
  </si>
  <si>
    <t>以下，項目ごとの次の凡例に従い，それぞれ主な根拠条項等を引用</t>
    <rPh sb="0" eb="2">
      <t>イカ</t>
    </rPh>
    <rPh sb="3" eb="5">
      <t>コウモク</t>
    </rPh>
    <rPh sb="8" eb="9">
      <t>ツギ</t>
    </rPh>
    <rPh sb="10" eb="12">
      <t>ハンレイ</t>
    </rPh>
    <rPh sb="13" eb="14">
      <t>シタガ</t>
    </rPh>
    <rPh sb="20" eb="21">
      <t>オモ</t>
    </rPh>
    <rPh sb="22" eb="24">
      <t>コンキョ</t>
    </rPh>
    <rPh sb="24" eb="26">
      <t>ジョウコウ</t>
    </rPh>
    <rPh sb="26" eb="27">
      <t>トウ</t>
    </rPh>
    <rPh sb="28" eb="30">
      <t>インヨウ</t>
    </rPh>
    <phoneticPr fontId="2"/>
  </si>
  <si>
    <t>※</t>
    <phoneticPr fontId="2"/>
  </si>
  <si>
    <t>給与条例：鹿児島県職員の給与に関する条例（昭和26年鹿児島県条例第13号）</t>
    <rPh sb="0" eb="2">
      <t>キュウヨ</t>
    </rPh>
    <rPh sb="2" eb="4">
      <t>ジョウレイ</t>
    </rPh>
    <rPh sb="5" eb="9">
      <t>カゴシマケン</t>
    </rPh>
    <rPh sb="9" eb="11">
      <t>ショクイン</t>
    </rPh>
    <rPh sb="12" eb="14">
      <t>キュウヨ</t>
    </rPh>
    <rPh sb="15" eb="16">
      <t>カン</t>
    </rPh>
    <rPh sb="18" eb="20">
      <t>ジョウレイ</t>
    </rPh>
    <rPh sb="21" eb="23">
      <t>ショウワ</t>
    </rPh>
    <rPh sb="25" eb="26">
      <t>ネン</t>
    </rPh>
    <rPh sb="26" eb="30">
      <t>カゴシマケン</t>
    </rPh>
    <rPh sb="30" eb="32">
      <t>ジョウレイ</t>
    </rPh>
    <rPh sb="32" eb="33">
      <t>ダイ</t>
    </rPh>
    <rPh sb="35" eb="36">
      <t>ゴウ</t>
    </rPh>
    <phoneticPr fontId="2"/>
  </si>
  <si>
    <t>勤勉条例：鹿児島県職員勤勉手当支給条例（昭和28年鹿児島県条例第12号）</t>
    <rPh sb="0" eb="2">
      <t>キンベン</t>
    </rPh>
    <rPh sb="2" eb="4">
      <t>ジョウレイ</t>
    </rPh>
    <rPh sb="5" eb="9">
      <t>カゴシマケン</t>
    </rPh>
    <rPh sb="9" eb="11">
      <t>ショクイン</t>
    </rPh>
    <rPh sb="11" eb="13">
      <t>キンベン</t>
    </rPh>
    <rPh sb="13" eb="15">
      <t>テアテ</t>
    </rPh>
    <rPh sb="15" eb="17">
      <t>シキュウ</t>
    </rPh>
    <rPh sb="17" eb="19">
      <t>ジョウレイ</t>
    </rPh>
    <rPh sb="20" eb="22">
      <t>ショウワ</t>
    </rPh>
    <rPh sb="24" eb="25">
      <t>ネン</t>
    </rPh>
    <rPh sb="25" eb="29">
      <t>カゴシマケン</t>
    </rPh>
    <rPh sb="29" eb="31">
      <t>ジョウレイ</t>
    </rPh>
    <rPh sb="31" eb="32">
      <t>ダイ</t>
    </rPh>
    <rPh sb="34" eb="35">
      <t>ゴウ</t>
    </rPh>
    <phoneticPr fontId="2"/>
  </si>
  <si>
    <t>規則：鹿児島県職員の期末手当及び勤勉手当支給規則（昭和44年鹿児島県規則50号）</t>
    <rPh sb="0" eb="2">
      <t>キソク</t>
    </rPh>
    <rPh sb="3" eb="7">
      <t>カゴシマケン</t>
    </rPh>
    <rPh sb="7" eb="9">
      <t>ショクイン</t>
    </rPh>
    <rPh sb="10" eb="12">
      <t>キマツ</t>
    </rPh>
    <rPh sb="12" eb="14">
      <t>テアテ</t>
    </rPh>
    <rPh sb="14" eb="15">
      <t>オヨ</t>
    </rPh>
    <rPh sb="16" eb="18">
      <t>キンベン</t>
    </rPh>
    <rPh sb="18" eb="20">
      <t>テアテ</t>
    </rPh>
    <rPh sb="20" eb="22">
      <t>シキュウ</t>
    </rPh>
    <rPh sb="22" eb="24">
      <t>キソク</t>
    </rPh>
    <rPh sb="25" eb="27">
      <t>ショウワ</t>
    </rPh>
    <rPh sb="29" eb="30">
      <t>ネン</t>
    </rPh>
    <rPh sb="30" eb="34">
      <t>カゴシマケン</t>
    </rPh>
    <rPh sb="34" eb="36">
      <t>キソク</t>
    </rPh>
    <rPh sb="38" eb="39">
      <t>ゴウ</t>
    </rPh>
    <phoneticPr fontId="2"/>
  </si>
  <si>
    <t>学校規則：鹿児島県学校職員の期末手当及び勤勉手当の支給に関する規則（平成2年教育委員会規則第15号）</t>
    <rPh sb="0" eb="2">
      <t>ガッコウ</t>
    </rPh>
    <rPh sb="2" eb="4">
      <t>キソク</t>
    </rPh>
    <rPh sb="5" eb="9">
      <t>カゴシマケン</t>
    </rPh>
    <rPh sb="9" eb="11">
      <t>ガッコウ</t>
    </rPh>
    <rPh sb="11" eb="13">
      <t>ショクイン</t>
    </rPh>
    <rPh sb="14" eb="16">
      <t>キマツ</t>
    </rPh>
    <rPh sb="16" eb="18">
      <t>テアテ</t>
    </rPh>
    <rPh sb="18" eb="19">
      <t>オヨ</t>
    </rPh>
    <rPh sb="20" eb="22">
      <t>キンベン</t>
    </rPh>
    <rPh sb="22" eb="24">
      <t>テアテ</t>
    </rPh>
    <rPh sb="25" eb="27">
      <t>シキュウ</t>
    </rPh>
    <rPh sb="28" eb="29">
      <t>カン</t>
    </rPh>
    <rPh sb="31" eb="33">
      <t>キソク</t>
    </rPh>
    <rPh sb="34" eb="36">
      <t>ヘイセイ</t>
    </rPh>
    <rPh sb="37" eb="38">
      <t>ネン</t>
    </rPh>
    <rPh sb="38" eb="40">
      <t>キョウイク</t>
    </rPh>
    <rPh sb="40" eb="43">
      <t>イインカイ</t>
    </rPh>
    <rPh sb="43" eb="45">
      <t>キソク</t>
    </rPh>
    <rPh sb="45" eb="46">
      <t>ダイ</t>
    </rPh>
    <rPh sb="48" eb="49">
      <t>ゴウ</t>
    </rPh>
    <phoneticPr fontId="2"/>
  </si>
  <si>
    <t>概要</t>
    <rPh sb="0" eb="2">
      <t>ガイヨウ</t>
    </rPh>
    <phoneticPr fontId="2"/>
  </si>
  <si>
    <t>〔給与条例第19条の2第1項，勤勉条例第5条，第6条，規則第14条，第15条，第17条〕</t>
    <rPh sb="1" eb="3">
      <t>キュウヨ</t>
    </rPh>
    <rPh sb="3" eb="5">
      <t>ジョウレイ</t>
    </rPh>
    <rPh sb="5" eb="6">
      <t>ダイ</t>
    </rPh>
    <rPh sb="8" eb="9">
      <t>ジョウ</t>
    </rPh>
    <rPh sb="11" eb="12">
      <t>ダイ</t>
    </rPh>
    <rPh sb="13" eb="14">
      <t>コウ</t>
    </rPh>
    <rPh sb="15" eb="17">
      <t>キンベン</t>
    </rPh>
    <rPh sb="17" eb="19">
      <t>ジョウレイ</t>
    </rPh>
    <rPh sb="19" eb="20">
      <t>ダイ</t>
    </rPh>
    <rPh sb="21" eb="22">
      <t>ジョウ</t>
    </rPh>
    <rPh sb="23" eb="24">
      <t>ダイ</t>
    </rPh>
    <rPh sb="25" eb="26">
      <t>ジョウ</t>
    </rPh>
    <rPh sb="27" eb="29">
      <t>キソク</t>
    </rPh>
    <rPh sb="29" eb="30">
      <t>ダイ</t>
    </rPh>
    <rPh sb="32" eb="33">
      <t>ジョウ</t>
    </rPh>
    <rPh sb="34" eb="35">
      <t>ダイ</t>
    </rPh>
    <rPh sb="37" eb="38">
      <t>ジョウ</t>
    </rPh>
    <rPh sb="39" eb="40">
      <t>ダイ</t>
    </rPh>
    <rPh sb="42" eb="43">
      <t>ジョウ</t>
    </rPh>
    <phoneticPr fontId="2"/>
  </si>
  <si>
    <t>　勤勉手当は，基準日に在職する職員に対し，基準日以前における直近の業績評価の結果を基に，当該職員の職務について監督する地位にある者による勤務成績の証明に基づき，基準日以前6箇月以内の期間における勤務の状況等に応じて規則で定める日に支給。</t>
    <rPh sb="1" eb="3">
      <t>キンベン</t>
    </rPh>
    <rPh sb="3" eb="5">
      <t>テアテ</t>
    </rPh>
    <rPh sb="7" eb="10">
      <t>キジュンビ</t>
    </rPh>
    <rPh sb="11" eb="13">
      <t>ザイショク</t>
    </rPh>
    <rPh sb="15" eb="17">
      <t>ショクイン</t>
    </rPh>
    <rPh sb="18" eb="19">
      <t>タイ</t>
    </rPh>
    <rPh sb="21" eb="24">
      <t>キジュンビ</t>
    </rPh>
    <rPh sb="24" eb="26">
      <t>イゼン</t>
    </rPh>
    <rPh sb="30" eb="32">
      <t>チョッキン</t>
    </rPh>
    <rPh sb="33" eb="35">
      <t>ギョウセキ</t>
    </rPh>
    <rPh sb="35" eb="37">
      <t>ヒョウカ</t>
    </rPh>
    <rPh sb="38" eb="40">
      <t>ケッカ</t>
    </rPh>
    <rPh sb="41" eb="42">
      <t>モト</t>
    </rPh>
    <rPh sb="44" eb="46">
      <t>トウガイ</t>
    </rPh>
    <rPh sb="46" eb="48">
      <t>ショクイン</t>
    </rPh>
    <phoneticPr fontId="2"/>
  </si>
  <si>
    <t>基準日</t>
    <rPh sb="0" eb="3">
      <t>キジュンビ</t>
    </rPh>
    <phoneticPr fontId="2"/>
  </si>
  <si>
    <t>業績評価期間</t>
    <rPh sb="0" eb="2">
      <t>ギョウセキ</t>
    </rPh>
    <rPh sb="2" eb="4">
      <t>ヒョウカ</t>
    </rPh>
    <rPh sb="4" eb="6">
      <t>キカン</t>
    </rPh>
    <phoneticPr fontId="2"/>
  </si>
  <si>
    <t>10月1日～3月31日</t>
    <rPh sb="2" eb="3">
      <t>ガツ</t>
    </rPh>
    <rPh sb="4" eb="5">
      <t>ニチ</t>
    </rPh>
    <rPh sb="7" eb="8">
      <t>ガツ</t>
    </rPh>
    <rPh sb="10" eb="11">
      <t>ニチ</t>
    </rPh>
    <phoneticPr fontId="2"/>
  </si>
  <si>
    <t>4月1日～9月30日</t>
    <rPh sb="1" eb="2">
      <t>ガツ</t>
    </rPh>
    <rPh sb="3" eb="4">
      <t>ニチ</t>
    </rPh>
    <rPh sb="6" eb="7">
      <t>ガツ</t>
    </rPh>
    <rPh sb="9" eb="10">
      <t>ニチ</t>
    </rPh>
    <phoneticPr fontId="2"/>
  </si>
  <si>
    <t>勤務状況期間</t>
    <rPh sb="0" eb="2">
      <t>キンム</t>
    </rPh>
    <rPh sb="2" eb="4">
      <t>ジョウキョウ</t>
    </rPh>
    <rPh sb="4" eb="6">
      <t>キカン</t>
    </rPh>
    <phoneticPr fontId="2"/>
  </si>
  <si>
    <t>12月2日～6月1日</t>
    <rPh sb="2" eb="3">
      <t>ガツ</t>
    </rPh>
    <rPh sb="4" eb="5">
      <t>ニチ</t>
    </rPh>
    <rPh sb="7" eb="8">
      <t>ガツ</t>
    </rPh>
    <rPh sb="9" eb="10">
      <t>ニチ</t>
    </rPh>
    <phoneticPr fontId="2"/>
  </si>
  <si>
    <t>6月2日～12月1日</t>
    <rPh sb="1" eb="2">
      <t>ガツ</t>
    </rPh>
    <rPh sb="3" eb="4">
      <t>ニチ</t>
    </rPh>
    <rPh sb="7" eb="8">
      <t>ガツ</t>
    </rPh>
    <rPh sb="9" eb="10">
      <t>ニチ</t>
    </rPh>
    <phoneticPr fontId="2"/>
  </si>
  <si>
    <t>支給日</t>
    <rPh sb="0" eb="2">
      <t>シキュウ</t>
    </rPh>
    <rPh sb="2" eb="3">
      <t>ビ</t>
    </rPh>
    <phoneticPr fontId="2"/>
  </si>
  <si>
    <t>支給額等</t>
    <rPh sb="0" eb="3">
      <t>シキュウガク</t>
    </rPh>
    <rPh sb="3" eb="4">
      <t>トウ</t>
    </rPh>
    <phoneticPr fontId="2"/>
  </si>
  <si>
    <t>〔勤勉条例第4条第2項，規則第10条〕</t>
  </si>
  <si>
    <t>支給額</t>
    <rPh sb="0" eb="2">
      <t>シキュウ</t>
    </rPh>
    <rPh sb="2" eb="3">
      <t>ガク</t>
    </rPh>
    <phoneticPr fontId="2"/>
  </si>
  <si>
    <t>　基準日現在に受けるべき給料等を基礎に，次により算出する。</t>
    <rPh sb="1" eb="4">
      <t>キジュンビ</t>
    </rPh>
    <rPh sb="4" eb="6">
      <t>ゲンザイ</t>
    </rPh>
    <rPh sb="7" eb="8">
      <t>ウ</t>
    </rPh>
    <rPh sb="12" eb="15">
      <t>キュウリョウトウ</t>
    </rPh>
    <rPh sb="16" eb="18">
      <t>キソ</t>
    </rPh>
    <rPh sb="20" eb="21">
      <t>ツギ</t>
    </rPh>
    <rPh sb="24" eb="26">
      <t>サンシュツ</t>
    </rPh>
    <phoneticPr fontId="2"/>
  </si>
  <si>
    <t>勤勉手当基礎額</t>
    <rPh sb="0" eb="2">
      <t>キンベン</t>
    </rPh>
    <rPh sb="2" eb="4">
      <t>テアテ</t>
    </rPh>
    <rPh sb="4" eb="6">
      <t>キソ</t>
    </rPh>
    <rPh sb="6" eb="7">
      <t>ガク</t>
    </rPh>
    <phoneticPr fontId="2"/>
  </si>
  <si>
    <t>（給与の月額＋役職段階別加算額）×（期間率）×（成績率）</t>
    <rPh sb="1" eb="3">
      <t>キュウヨ</t>
    </rPh>
    <rPh sb="4" eb="6">
      <t>ゲツガク</t>
    </rPh>
    <rPh sb="7" eb="9">
      <t>ヤクショク</t>
    </rPh>
    <rPh sb="9" eb="11">
      <t>ダンカイ</t>
    </rPh>
    <rPh sb="11" eb="12">
      <t>ベツ</t>
    </rPh>
    <rPh sb="12" eb="15">
      <t>カサンガク</t>
    </rPh>
    <rPh sb="18" eb="20">
      <t>キカン</t>
    </rPh>
    <rPh sb="20" eb="21">
      <t>リツ</t>
    </rPh>
    <rPh sb="24" eb="26">
      <t>セイセキ</t>
    </rPh>
    <rPh sb="26" eb="27">
      <t>リツ</t>
    </rPh>
    <phoneticPr fontId="2"/>
  </si>
  <si>
    <t>注1）</t>
    <rPh sb="0" eb="1">
      <t>チュウ</t>
    </rPh>
    <phoneticPr fontId="2"/>
  </si>
  <si>
    <t>役職段階別加算額：（給与の月額）×（加算割合〔規則第8条，学校規則第2条〕）</t>
    <rPh sb="0" eb="2">
      <t>ヤクショク</t>
    </rPh>
    <rPh sb="2" eb="4">
      <t>ダンカイ</t>
    </rPh>
    <rPh sb="4" eb="5">
      <t>ベツ</t>
    </rPh>
    <rPh sb="5" eb="8">
      <t>カサンガク</t>
    </rPh>
    <rPh sb="10" eb="12">
      <t>キュウヨ</t>
    </rPh>
    <rPh sb="13" eb="15">
      <t>ゲツガク</t>
    </rPh>
    <rPh sb="18" eb="20">
      <t>カサン</t>
    </rPh>
    <rPh sb="20" eb="22">
      <t>ワリアイ</t>
    </rPh>
    <rPh sb="23" eb="25">
      <t>キソク</t>
    </rPh>
    <rPh sb="25" eb="26">
      <t>ダイ</t>
    </rPh>
    <rPh sb="27" eb="28">
      <t>ジョウ</t>
    </rPh>
    <rPh sb="29" eb="31">
      <t>ガッコウ</t>
    </rPh>
    <rPh sb="31" eb="33">
      <t>キソク</t>
    </rPh>
    <rPh sb="33" eb="34">
      <t>ダイ</t>
    </rPh>
    <rPh sb="35" eb="36">
      <t>ジョウ</t>
    </rPh>
    <phoneticPr fontId="2"/>
  </si>
  <si>
    <t>注2）</t>
    <rPh sb="0" eb="1">
      <t>チュウ</t>
    </rPh>
    <phoneticPr fontId="2"/>
  </si>
  <si>
    <t>注3）</t>
    <rPh sb="0" eb="1">
      <t>チュウ</t>
    </rPh>
    <phoneticPr fontId="2"/>
  </si>
  <si>
    <t>期間率：基準日以前6箇月以内の勤務期間に応じた割合〔規則第11条〕）</t>
    <rPh sb="0" eb="2">
      <t>キカン</t>
    </rPh>
    <rPh sb="2" eb="3">
      <t>リツ</t>
    </rPh>
    <rPh sb="4" eb="7">
      <t>キジュンビ</t>
    </rPh>
    <rPh sb="7" eb="9">
      <t>イゼン</t>
    </rPh>
    <rPh sb="10" eb="12">
      <t>カゲツ</t>
    </rPh>
    <rPh sb="12" eb="14">
      <t>イナイ</t>
    </rPh>
    <rPh sb="15" eb="17">
      <t>キンム</t>
    </rPh>
    <rPh sb="17" eb="19">
      <t>キカン</t>
    </rPh>
    <rPh sb="20" eb="21">
      <t>オウ</t>
    </rPh>
    <rPh sb="23" eb="25">
      <t>ワリアイ</t>
    </rPh>
    <rPh sb="26" eb="28">
      <t>キソク</t>
    </rPh>
    <rPh sb="28" eb="29">
      <t>ダイ</t>
    </rPh>
    <rPh sb="31" eb="32">
      <t>ジョウ</t>
    </rPh>
    <phoneticPr fontId="2"/>
  </si>
  <si>
    <t>成績率：以下の3による職員の区分に応じた成績区分ごとの成績率〔規則第14条〕）</t>
    <rPh sb="0" eb="2">
      <t>セイセキ</t>
    </rPh>
    <rPh sb="2" eb="3">
      <t>リツ</t>
    </rPh>
    <rPh sb="4" eb="6">
      <t>イカ</t>
    </rPh>
    <rPh sb="11" eb="13">
      <t>ショクイン</t>
    </rPh>
    <rPh sb="14" eb="16">
      <t>クブン</t>
    </rPh>
    <rPh sb="17" eb="18">
      <t>オウ</t>
    </rPh>
    <rPh sb="20" eb="22">
      <t>セイセキ</t>
    </rPh>
    <rPh sb="22" eb="24">
      <t>クブン</t>
    </rPh>
    <rPh sb="27" eb="29">
      <t>セイセキ</t>
    </rPh>
    <rPh sb="29" eb="30">
      <t>リツ</t>
    </rPh>
    <rPh sb="31" eb="33">
      <t>キソク</t>
    </rPh>
    <rPh sb="33" eb="34">
      <t>ダイ</t>
    </rPh>
    <rPh sb="36" eb="37">
      <t>ジョウ</t>
    </rPh>
    <phoneticPr fontId="2"/>
  </si>
  <si>
    <t>成績率の決定</t>
    <rPh sb="0" eb="2">
      <t>セイセキ</t>
    </rPh>
    <rPh sb="2" eb="3">
      <t>リツ</t>
    </rPh>
    <rPh sb="4" eb="6">
      <t>ケッテイ</t>
    </rPh>
    <phoneticPr fontId="2"/>
  </si>
  <si>
    <t>勤務成績に基づく成績区分の決定</t>
    <rPh sb="0" eb="2">
      <t>キンム</t>
    </rPh>
    <rPh sb="2" eb="4">
      <t>セイセキ</t>
    </rPh>
    <rPh sb="5" eb="6">
      <t>モト</t>
    </rPh>
    <rPh sb="8" eb="10">
      <t>セイセキ</t>
    </rPh>
    <rPh sb="10" eb="12">
      <t>クブン</t>
    </rPh>
    <rPh sb="13" eb="15">
      <t>ケッテイ</t>
    </rPh>
    <phoneticPr fontId="2"/>
  </si>
  <si>
    <t>（1）</t>
    <phoneticPr fontId="2"/>
  </si>
  <si>
    <t>〔規則第14条，第15条〕</t>
    <rPh sb="1" eb="3">
      <t>キソク</t>
    </rPh>
    <rPh sb="3" eb="4">
      <t>ダイ</t>
    </rPh>
    <rPh sb="6" eb="7">
      <t>ジョウ</t>
    </rPh>
    <rPh sb="8" eb="9">
      <t>ダイ</t>
    </rPh>
    <rPh sb="11" eb="12">
      <t>ジョウ</t>
    </rPh>
    <phoneticPr fontId="2"/>
  </si>
  <si>
    <t>　1の勤務成績の証明に基づき，職員が，次の区分のいずれかに該当するかに応じ，それぞれ定める成績区分の成績率に決定する。</t>
    <rPh sb="3" eb="5">
      <t>キンム</t>
    </rPh>
    <rPh sb="5" eb="7">
      <t>セイセキ</t>
    </rPh>
    <rPh sb="8" eb="10">
      <t>ショウメイ</t>
    </rPh>
    <rPh sb="11" eb="12">
      <t>モト</t>
    </rPh>
    <rPh sb="15" eb="17">
      <t>ショクイン</t>
    </rPh>
    <rPh sb="19" eb="20">
      <t>ツギ</t>
    </rPh>
    <rPh sb="21" eb="23">
      <t>クブン</t>
    </rPh>
    <rPh sb="29" eb="31">
      <t>ガイトウ</t>
    </rPh>
    <rPh sb="35" eb="36">
      <t>オウ</t>
    </rPh>
    <rPh sb="42" eb="43">
      <t>サダ</t>
    </rPh>
    <rPh sb="45" eb="47">
      <t>セイセキ</t>
    </rPh>
    <rPh sb="47" eb="49">
      <t>クブン</t>
    </rPh>
    <rPh sb="50" eb="52">
      <t>セイセキ</t>
    </rPh>
    <rPh sb="52" eb="53">
      <t>リツ</t>
    </rPh>
    <rPh sb="54" eb="56">
      <t>ケッテイ</t>
    </rPh>
    <phoneticPr fontId="2"/>
  </si>
  <si>
    <t>成績率</t>
    <rPh sb="0" eb="2">
      <t>セイセキ</t>
    </rPh>
    <rPh sb="2" eb="3">
      <t>リツ</t>
    </rPh>
    <phoneticPr fontId="2"/>
  </si>
  <si>
    <t>一般の職員</t>
    <rPh sb="0" eb="2">
      <t>イッパン</t>
    </rPh>
    <rPh sb="3" eb="5">
      <t>ショクイン</t>
    </rPh>
    <phoneticPr fontId="2"/>
  </si>
  <si>
    <t>再任用職員</t>
    <rPh sb="0" eb="3">
      <t>サイニンヨウ</t>
    </rPh>
    <rPh sb="3" eb="5">
      <t>ショクイン</t>
    </rPh>
    <phoneticPr fontId="2"/>
  </si>
  <si>
    <t>6月</t>
    <rPh sb="1" eb="2">
      <t>ガツ</t>
    </rPh>
    <phoneticPr fontId="2"/>
  </si>
  <si>
    <t>12月</t>
    <rPh sb="2" eb="3">
      <t>ガツ</t>
    </rPh>
    <phoneticPr fontId="2"/>
  </si>
  <si>
    <t>成績区分</t>
    <rPh sb="0" eb="2">
      <t>セイセキ</t>
    </rPh>
    <rPh sb="2" eb="4">
      <t>クブン</t>
    </rPh>
    <phoneticPr fontId="2"/>
  </si>
  <si>
    <t>①</t>
    <phoneticPr fontId="2"/>
  </si>
  <si>
    <t>特に優秀</t>
    <rPh sb="0" eb="1">
      <t>トク</t>
    </rPh>
    <rPh sb="2" eb="4">
      <t>ユウシュウ</t>
    </rPh>
    <phoneticPr fontId="2"/>
  </si>
  <si>
    <t>②</t>
    <phoneticPr fontId="2"/>
  </si>
  <si>
    <t>③</t>
    <phoneticPr fontId="2"/>
  </si>
  <si>
    <t>④</t>
    <phoneticPr fontId="2"/>
  </si>
  <si>
    <t>優秀</t>
    <rPh sb="0" eb="2">
      <t>ユウシュウ</t>
    </rPh>
    <phoneticPr fontId="2"/>
  </si>
  <si>
    <t>良好</t>
    <rPh sb="0" eb="2">
      <t>リョウコウ</t>
    </rPh>
    <phoneticPr fontId="2"/>
  </si>
  <si>
    <t>良好でない</t>
    <rPh sb="0" eb="2">
      <t>リョウコウ</t>
    </rPh>
    <phoneticPr fontId="2"/>
  </si>
  <si>
    <t>95.5/100</t>
    <phoneticPr fontId="2"/>
  </si>
  <si>
    <t>87.0/100</t>
    <phoneticPr fontId="2"/>
  </si>
  <si>
    <t>78.5/100</t>
    <phoneticPr fontId="2"/>
  </si>
  <si>
    <t>78.5/100未満</t>
    <rPh sb="8" eb="10">
      <t>ミマン</t>
    </rPh>
    <phoneticPr fontId="2"/>
  </si>
  <si>
    <t>107.5/100</t>
    <phoneticPr fontId="2"/>
  </si>
  <si>
    <t>98.0/100</t>
    <phoneticPr fontId="2"/>
  </si>
  <si>
    <t>88.5/100</t>
    <phoneticPr fontId="2"/>
  </si>
  <si>
    <t>88.5/100未満</t>
    <rPh sb="8" eb="10">
      <t>ミマン</t>
    </rPh>
    <phoneticPr fontId="2"/>
  </si>
  <si>
    <t>37.5/100超</t>
    <rPh sb="8" eb="9">
      <t>コ</t>
    </rPh>
    <phoneticPr fontId="2"/>
  </si>
  <si>
    <t>37.5/100</t>
    <phoneticPr fontId="2"/>
  </si>
  <si>
    <t>37.5/100未満</t>
    <rPh sb="8" eb="10">
      <t>ミマン</t>
    </rPh>
    <phoneticPr fontId="2"/>
  </si>
  <si>
    <t>43.5/100超</t>
    <rPh sb="8" eb="9">
      <t>コ</t>
    </rPh>
    <phoneticPr fontId="2"/>
  </si>
  <si>
    <t>41.75/100超</t>
    <rPh sb="9" eb="10">
      <t>コ</t>
    </rPh>
    <phoneticPr fontId="2"/>
  </si>
  <si>
    <t>41.75/100未満</t>
    <rPh sb="9" eb="11">
      <t>ミマン</t>
    </rPh>
    <phoneticPr fontId="2"/>
  </si>
  <si>
    <t>平成28年12月期（追給分）で支給される勤勉手当について適用される成績率である。</t>
    <rPh sb="0" eb="2">
      <t>ヘイセイ</t>
    </rPh>
    <rPh sb="4" eb="5">
      <t>ネン</t>
    </rPh>
    <rPh sb="7" eb="8">
      <t>ガツ</t>
    </rPh>
    <rPh sb="8" eb="9">
      <t>キ</t>
    </rPh>
    <rPh sb="10" eb="12">
      <t>ツイキュウ</t>
    </rPh>
    <rPh sb="12" eb="13">
      <t>ブン</t>
    </rPh>
    <rPh sb="15" eb="17">
      <t>シキュウ</t>
    </rPh>
    <rPh sb="20" eb="22">
      <t>キンベン</t>
    </rPh>
    <rPh sb="22" eb="24">
      <t>テアテ</t>
    </rPh>
    <rPh sb="28" eb="30">
      <t>テキヨウ</t>
    </rPh>
    <rPh sb="33" eb="35">
      <t>セイセキ</t>
    </rPh>
    <rPh sb="35" eb="36">
      <t>リツ</t>
    </rPh>
    <phoneticPr fontId="2"/>
  </si>
  <si>
    <t>④には懲戒処分を受けた職員も含む。</t>
    <rPh sb="3" eb="5">
      <t>チョウカイ</t>
    </rPh>
    <rPh sb="5" eb="7">
      <t>ショブン</t>
    </rPh>
    <rPh sb="8" eb="9">
      <t>ウ</t>
    </rPh>
    <rPh sb="11" eb="13">
      <t>ショクイン</t>
    </rPh>
    <rPh sb="14" eb="15">
      <t>フク</t>
    </rPh>
    <phoneticPr fontId="2"/>
  </si>
  <si>
    <r>
      <t>当分の間，</t>
    </r>
    <r>
      <rPr>
        <u/>
        <sz val="10"/>
        <color theme="1"/>
        <rFont val="ＭＳ Ｐゴシック"/>
        <family val="3"/>
        <charset val="128"/>
        <scheme val="minor"/>
      </rPr>
      <t>管理職（管理職手当受給者）を除く職員</t>
    </r>
    <r>
      <rPr>
        <sz val="10"/>
        <color theme="1"/>
        <rFont val="ＭＳ Ｐゴシック"/>
        <family val="2"/>
        <charset val="128"/>
        <scheme val="minor"/>
      </rPr>
      <t>の「特に優秀」又は「優秀」に区分される職員の成績率は，「良好」に区分される職員に適用される成績率（＝良好）とする。</t>
    </r>
    <rPh sb="0" eb="2">
      <t>トウブン</t>
    </rPh>
    <rPh sb="3" eb="4">
      <t>アイダ</t>
    </rPh>
    <rPh sb="5" eb="7">
      <t>カンリ</t>
    </rPh>
    <rPh sb="7" eb="8">
      <t>ショク</t>
    </rPh>
    <rPh sb="9" eb="11">
      <t>カンリ</t>
    </rPh>
    <rPh sb="11" eb="12">
      <t>ショク</t>
    </rPh>
    <rPh sb="12" eb="14">
      <t>テアテ</t>
    </rPh>
    <rPh sb="14" eb="17">
      <t>ジュキュウシャ</t>
    </rPh>
    <rPh sb="19" eb="20">
      <t>ノゾ</t>
    </rPh>
    <rPh sb="21" eb="23">
      <t>ショクイン</t>
    </rPh>
    <rPh sb="25" eb="26">
      <t>トク</t>
    </rPh>
    <rPh sb="27" eb="29">
      <t>ユウシュウ</t>
    </rPh>
    <rPh sb="30" eb="31">
      <t>マタ</t>
    </rPh>
    <rPh sb="33" eb="35">
      <t>ユウシュウ</t>
    </rPh>
    <rPh sb="37" eb="39">
      <t>クブン</t>
    </rPh>
    <rPh sb="42" eb="44">
      <t>ショクイン</t>
    </rPh>
    <rPh sb="45" eb="47">
      <t>セイセキ</t>
    </rPh>
    <rPh sb="47" eb="48">
      <t>リツ</t>
    </rPh>
    <rPh sb="51" eb="53">
      <t>リョウコウ</t>
    </rPh>
    <rPh sb="55" eb="57">
      <t>クブン</t>
    </rPh>
    <rPh sb="60" eb="62">
      <t>ショクイン</t>
    </rPh>
    <rPh sb="63" eb="65">
      <t>テキヨウ</t>
    </rPh>
    <rPh sb="68" eb="70">
      <t>セイセキ</t>
    </rPh>
    <rPh sb="70" eb="71">
      <t>リツ</t>
    </rPh>
    <rPh sb="73" eb="75">
      <t>リョウコウ</t>
    </rPh>
    <phoneticPr fontId="2"/>
  </si>
  <si>
    <t>注4）</t>
    <rPh sb="0" eb="1">
      <t>チュウ</t>
    </rPh>
    <phoneticPr fontId="2"/>
  </si>
  <si>
    <t>なお，「特に優秀」又は「優秀」の成績区分を勤勉手当に反省する際の原資は，支給総額の限度としての支給率（90/100）と良好の成績区分に適用される成績率（88.5/100）と差分（15/100）及び扶養手当分を用いる。</t>
    <rPh sb="4" eb="5">
      <t>トク</t>
    </rPh>
    <rPh sb="6" eb="8">
      <t>ユウシュウ</t>
    </rPh>
    <rPh sb="9" eb="10">
      <t>マタ</t>
    </rPh>
    <rPh sb="12" eb="14">
      <t>ユウシュウ</t>
    </rPh>
    <rPh sb="16" eb="18">
      <t>セイセキ</t>
    </rPh>
    <rPh sb="18" eb="20">
      <t>クブン</t>
    </rPh>
    <rPh sb="21" eb="23">
      <t>キンベン</t>
    </rPh>
    <rPh sb="23" eb="25">
      <t>テアテ</t>
    </rPh>
    <rPh sb="26" eb="28">
      <t>ハンセイ</t>
    </rPh>
    <rPh sb="30" eb="31">
      <t>サイ</t>
    </rPh>
    <rPh sb="32" eb="34">
      <t>ゲンシ</t>
    </rPh>
    <rPh sb="36" eb="38">
      <t>シキュウ</t>
    </rPh>
    <rPh sb="38" eb="40">
      <t>ソウガク</t>
    </rPh>
    <rPh sb="41" eb="43">
      <t>ゲンド</t>
    </rPh>
    <rPh sb="47" eb="49">
      <t>シキュウ</t>
    </rPh>
    <rPh sb="49" eb="50">
      <t>リツ</t>
    </rPh>
    <rPh sb="59" eb="61">
      <t>リョウコウ</t>
    </rPh>
    <rPh sb="62" eb="64">
      <t>セイセキ</t>
    </rPh>
    <rPh sb="64" eb="66">
      <t>クブン</t>
    </rPh>
    <rPh sb="67" eb="69">
      <t>テキヨウ</t>
    </rPh>
    <rPh sb="72" eb="74">
      <t>セイセキ</t>
    </rPh>
    <rPh sb="74" eb="75">
      <t>リツ</t>
    </rPh>
    <rPh sb="86" eb="88">
      <t>サブン</t>
    </rPh>
    <rPh sb="96" eb="97">
      <t>オヨ</t>
    </rPh>
    <rPh sb="98" eb="100">
      <t>フヨウ</t>
    </rPh>
    <rPh sb="100" eb="102">
      <t>テアテ</t>
    </rPh>
    <rPh sb="102" eb="103">
      <t>ブン</t>
    </rPh>
    <rPh sb="104" eb="105">
      <t>モチ</t>
    </rPh>
    <phoneticPr fontId="2"/>
  </si>
  <si>
    <t>また，「特に優秀」又は「優秀」の成績区分を勤勉手当に反映する際の職員の割合（人員分布率）は，次のとおり。</t>
    <rPh sb="4" eb="5">
      <t>トク</t>
    </rPh>
    <rPh sb="6" eb="8">
      <t>ユウシュウ</t>
    </rPh>
    <rPh sb="9" eb="10">
      <t>マタ</t>
    </rPh>
    <rPh sb="12" eb="14">
      <t>ユウシュウ</t>
    </rPh>
    <rPh sb="16" eb="18">
      <t>セイセキ</t>
    </rPh>
    <rPh sb="18" eb="20">
      <t>クブン</t>
    </rPh>
    <rPh sb="21" eb="23">
      <t>キンベン</t>
    </rPh>
    <rPh sb="23" eb="25">
      <t>テアテ</t>
    </rPh>
    <rPh sb="26" eb="28">
      <t>ハンエイ</t>
    </rPh>
    <rPh sb="30" eb="31">
      <t>サイ</t>
    </rPh>
    <rPh sb="32" eb="34">
      <t>ショクイン</t>
    </rPh>
    <rPh sb="35" eb="37">
      <t>ワリアイ</t>
    </rPh>
    <rPh sb="38" eb="40">
      <t>ジンイン</t>
    </rPh>
    <rPh sb="40" eb="42">
      <t>ブンプ</t>
    </rPh>
    <rPh sb="42" eb="43">
      <t>リツ</t>
    </rPh>
    <rPh sb="46" eb="47">
      <t>ツギ</t>
    </rPh>
    <phoneticPr fontId="2"/>
  </si>
  <si>
    <t>〔規則第14条第3項〕</t>
    <rPh sb="1" eb="3">
      <t>キソク</t>
    </rPh>
    <rPh sb="3" eb="4">
      <t>ダイ</t>
    </rPh>
    <rPh sb="6" eb="7">
      <t>ジョウ</t>
    </rPh>
    <rPh sb="7" eb="8">
      <t>ダイ</t>
    </rPh>
    <rPh sb="9" eb="10">
      <t>コウ</t>
    </rPh>
    <phoneticPr fontId="2"/>
  </si>
  <si>
    <t>人員分布率</t>
    <rPh sb="0" eb="2">
      <t>ジンイン</t>
    </rPh>
    <rPh sb="2" eb="4">
      <t>ブンプ</t>
    </rPh>
    <rPh sb="4" eb="5">
      <t>リツ</t>
    </rPh>
    <phoneticPr fontId="2"/>
  </si>
  <si>
    <t>10%以内</t>
    <rPh sb="3" eb="5">
      <t>イナイ</t>
    </rPh>
    <phoneticPr fontId="2"/>
  </si>
  <si>
    <t>30%以内</t>
    <rPh sb="3" eb="5">
      <t>イナイ</t>
    </rPh>
    <phoneticPr fontId="2"/>
  </si>
</sst>
</file>

<file path=xl/styles.xml><?xml version="1.0" encoding="utf-8"?>
<styleSheet xmlns="http://schemas.openxmlformats.org/spreadsheetml/2006/main">
  <numFmts count="8">
    <numFmt numFmtId="176" formatCode="0_ "/>
    <numFmt numFmtId="177" formatCode="[$-411]ge\.m\.d;@"/>
    <numFmt numFmtId="178" formatCode="0.0_ "/>
    <numFmt numFmtId="179" formatCode="##&quot;月&quot;"/>
    <numFmt numFmtId="180" formatCode="##.#&quot;日&quot;"/>
    <numFmt numFmtId="181" formatCode="yyyy&quot;年&quot;m&quot;月&quot;d&quot;日&quot;;@"/>
    <numFmt numFmtId="182" formatCode="yyyy/m/d;@"/>
    <numFmt numFmtId="183" formatCode="0_);[Red]\(0\)"/>
  </numFmts>
  <fonts count="63">
    <font>
      <sz val="10"/>
      <color theme="1"/>
      <name val="ＭＳ Ｐゴシック"/>
      <family val="2"/>
      <charset val="128"/>
      <scheme val="minor"/>
    </font>
    <font>
      <sz val="10"/>
      <color rgb="FFFF0000"/>
      <name val="ＭＳ 明朝"/>
      <family val="2"/>
      <charset val="128"/>
    </font>
    <font>
      <sz val="6"/>
      <name val="ＭＳ Ｐゴシック"/>
      <family val="2"/>
      <charset val="128"/>
      <scheme val="minor"/>
    </font>
    <font>
      <sz val="16"/>
      <color rgb="FFFF0000"/>
      <name val="ＭＳ 明朝"/>
      <family val="2"/>
      <charset val="128"/>
    </font>
    <font>
      <sz val="6"/>
      <name val="ＭＳ 明朝"/>
      <family val="1"/>
      <charset val="128"/>
    </font>
    <font>
      <sz val="10"/>
      <color rgb="FFFF0000"/>
      <name val="ＭＳ 明朝"/>
      <family val="1"/>
      <charset val="128"/>
    </font>
    <font>
      <sz val="10"/>
      <name val="ＭＳ 明朝"/>
      <family val="2"/>
      <charset val="128"/>
    </font>
    <font>
      <sz val="10"/>
      <name val="ＭＳ 明朝"/>
      <family val="1"/>
      <charset val="128"/>
    </font>
    <font>
      <sz val="10"/>
      <color theme="0"/>
      <name val="ＭＳ 明朝"/>
      <family val="1"/>
      <charset val="128"/>
    </font>
    <font>
      <sz val="14"/>
      <name val="ＭＳ Ｐゴシック"/>
      <family val="3"/>
      <charset val="128"/>
    </font>
    <font>
      <sz val="6"/>
      <name val="ＭＳ 明朝"/>
      <family val="2"/>
      <charset val="128"/>
    </font>
    <font>
      <sz val="16"/>
      <name val="ＭＳ 明朝"/>
      <family val="2"/>
      <charset val="128"/>
    </font>
    <font>
      <sz val="14"/>
      <name val="ＭＳ 明朝"/>
      <family val="1"/>
      <charset val="128"/>
    </font>
    <font>
      <sz val="11"/>
      <color theme="0"/>
      <name val="ＭＳ 明朝"/>
      <family val="2"/>
      <charset val="128"/>
    </font>
    <font>
      <sz val="9"/>
      <name val="ＭＳ 明朝"/>
      <family val="1"/>
      <charset val="128"/>
    </font>
    <font>
      <sz val="10"/>
      <color rgb="FFFF0000"/>
      <name val="ＭＳ Ｐゴシック"/>
      <family val="3"/>
      <charset val="128"/>
    </font>
    <font>
      <sz val="14"/>
      <color rgb="FFFF0000"/>
      <name val="ＭＳ 明朝"/>
      <family val="1"/>
      <charset val="128"/>
    </font>
    <font>
      <sz val="10"/>
      <color theme="0"/>
      <name val="ＭＳ 明朝"/>
      <family val="2"/>
      <charset val="128"/>
    </font>
    <font>
      <sz val="11"/>
      <color rgb="FFFF0000"/>
      <name val="ＭＳ 明朝"/>
      <family val="1"/>
      <charset val="128"/>
    </font>
    <font>
      <sz val="12"/>
      <color rgb="FFFF0000"/>
      <name val="ＭＳ 明朝"/>
      <family val="1"/>
      <charset val="128"/>
    </font>
    <font>
      <sz val="9"/>
      <name val="ＭＳ 明朝"/>
      <family val="2"/>
      <charset val="128"/>
    </font>
    <font>
      <sz val="10"/>
      <name val="ＭＳ Ｐゴシック"/>
      <family val="3"/>
      <charset val="128"/>
    </font>
    <font>
      <sz val="18"/>
      <name val="ＭＳ 明朝"/>
      <family val="1"/>
      <charset val="128"/>
    </font>
    <font>
      <sz val="18"/>
      <name val="ＭＳ Ｐゴシック"/>
      <family val="3"/>
      <charset val="128"/>
    </font>
    <font>
      <sz val="11"/>
      <name val="ＭＳ 明朝"/>
      <family val="2"/>
      <charset val="128"/>
    </font>
    <font>
      <b/>
      <sz val="10"/>
      <name val="ＭＳ 明朝"/>
      <family val="1"/>
      <charset val="128"/>
    </font>
    <font>
      <sz val="11"/>
      <name val="ＭＳ 明朝"/>
      <family val="1"/>
      <charset val="128"/>
    </font>
    <font>
      <sz val="11"/>
      <color indexed="14"/>
      <name val="ＭＳ 明朝"/>
      <family val="1"/>
      <charset val="128"/>
    </font>
    <font>
      <sz val="10"/>
      <color indexed="12"/>
      <name val="ＭＳ 明朝"/>
      <family val="1"/>
      <charset val="128"/>
    </font>
    <font>
      <sz val="10"/>
      <color indexed="10"/>
      <name val="ＭＳ 明朝"/>
      <family val="1"/>
      <charset val="128"/>
    </font>
    <font>
      <sz val="10"/>
      <color indexed="14"/>
      <name val="ＭＳ 明朝"/>
      <family val="1"/>
      <charset val="128"/>
    </font>
    <font>
      <b/>
      <sz val="10"/>
      <color indexed="10"/>
      <name val="ＭＳ 明朝"/>
      <family val="1"/>
      <charset val="128"/>
    </font>
    <font>
      <sz val="11"/>
      <color indexed="10"/>
      <name val="ＭＳ 明朝"/>
      <family val="1"/>
      <charset val="128"/>
    </font>
    <font>
      <sz val="11"/>
      <color rgb="FFFF0000"/>
      <name val="ＭＳ Ｐゴシック"/>
      <family val="3"/>
      <charset val="128"/>
    </font>
    <font>
      <sz val="6"/>
      <name val="ＭＳ Ｐゴシック"/>
      <family val="3"/>
      <charset val="128"/>
    </font>
    <font>
      <b/>
      <sz val="10"/>
      <color indexed="10"/>
      <name val="ＭＳ Ｐゴシック"/>
      <family val="3"/>
      <charset val="128"/>
    </font>
    <font>
      <sz val="20"/>
      <color rgb="FFFF0000"/>
      <name val="ＭＳ Ｐゴシック"/>
      <family val="2"/>
      <charset val="128"/>
      <scheme val="minor"/>
    </font>
    <font>
      <sz val="12"/>
      <color theme="1"/>
      <name val="ＭＳ 明朝"/>
      <family val="1"/>
      <charset val="128"/>
    </font>
    <font>
      <sz val="14"/>
      <name val="HG明朝B"/>
      <family val="1"/>
      <charset val="128"/>
    </font>
    <font>
      <sz val="11"/>
      <name val="HG明朝B"/>
      <family val="1"/>
      <charset val="128"/>
    </font>
    <font>
      <sz val="12"/>
      <name val="ＭＳ 明朝"/>
      <family val="1"/>
      <charset val="128"/>
    </font>
    <font>
      <b/>
      <sz val="16"/>
      <color rgb="FFFF0000"/>
      <name val="ＭＳ Ｐゴシック"/>
      <family val="3"/>
      <charset val="128"/>
      <scheme val="minor"/>
    </font>
    <font>
      <sz val="10"/>
      <color rgb="FFFF0000"/>
      <name val="ＭＳ Ｐゴシック"/>
      <family val="2"/>
      <charset val="128"/>
      <scheme val="minor"/>
    </font>
    <font>
      <sz val="10"/>
      <color rgb="FF00B0F0"/>
      <name val="ＭＳ Ｐゴシック"/>
      <family val="2"/>
      <charset val="128"/>
      <scheme val="minor"/>
    </font>
    <font>
      <sz val="10"/>
      <color rgb="FF00B0F0"/>
      <name val="ＭＳ Ｐゴシック"/>
      <family val="3"/>
      <charset val="128"/>
      <scheme val="minor"/>
    </font>
    <font>
      <sz val="10"/>
      <color rgb="FFFF0000"/>
      <name val="ＭＳ Ｐゴシック"/>
      <family val="3"/>
      <charset val="128"/>
      <scheme val="minor"/>
    </font>
    <font>
      <b/>
      <sz val="12"/>
      <name val="ＭＳ 明朝"/>
      <family val="2"/>
      <charset val="128"/>
    </font>
    <font>
      <b/>
      <sz val="14"/>
      <name val="ＭＳ 明朝"/>
      <family val="1"/>
      <charset val="128"/>
    </font>
    <font>
      <sz val="10.5"/>
      <name val="ＭＳ 明朝"/>
      <family val="1"/>
      <charset val="128"/>
    </font>
    <font>
      <b/>
      <sz val="10"/>
      <name val="ＭＳ ゴシック"/>
      <family val="3"/>
      <charset val="128"/>
    </font>
    <font>
      <sz val="10"/>
      <name val="ＭＳ Ｐ明朝"/>
      <family val="1"/>
      <charset val="128"/>
    </font>
    <font>
      <sz val="8"/>
      <name val="ＭＳ 明朝"/>
      <family val="1"/>
      <charset val="128"/>
    </font>
    <font>
      <b/>
      <u/>
      <sz val="10"/>
      <name val="ＭＳ 明朝"/>
      <family val="1"/>
      <charset val="128"/>
    </font>
    <font>
      <u/>
      <sz val="10"/>
      <name val="ＭＳ 明朝"/>
      <family val="1"/>
      <charset val="128"/>
    </font>
    <font>
      <sz val="14"/>
      <name val="HGSｺﾞｼｯｸE"/>
      <family val="3"/>
      <charset val="128"/>
    </font>
    <font>
      <b/>
      <sz val="11"/>
      <name val="ＭＳ 明朝"/>
      <family val="1"/>
      <charset val="128"/>
    </font>
    <font>
      <b/>
      <sz val="18"/>
      <name val="ＭＳ 明朝"/>
      <family val="1"/>
      <charset val="128"/>
    </font>
    <font>
      <b/>
      <sz val="9"/>
      <name val="ＭＳ ゴシック"/>
      <family val="3"/>
      <charset val="128"/>
    </font>
    <font>
      <sz val="7"/>
      <name val="ＭＳ 明朝"/>
      <family val="1"/>
      <charset val="128"/>
    </font>
    <font>
      <sz val="5"/>
      <name val="ＭＳ 明朝"/>
      <family val="1"/>
      <charset val="128"/>
    </font>
    <font>
      <b/>
      <sz val="10"/>
      <color theme="1"/>
      <name val="ＭＳ Ｐゴシック"/>
      <family val="3"/>
      <charset val="128"/>
      <scheme val="minor"/>
    </font>
    <font>
      <b/>
      <u/>
      <sz val="10"/>
      <color theme="1"/>
      <name val="ＭＳ Ｐゴシック"/>
      <family val="3"/>
      <charset val="128"/>
      <scheme val="minor"/>
    </font>
    <font>
      <u/>
      <sz val="10"/>
      <color theme="1"/>
      <name val="ＭＳ Ｐゴシック"/>
      <family val="3"/>
      <charset val="128"/>
      <scheme val="minor"/>
    </font>
  </fonts>
  <fills count="9">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rgb="FF92D050"/>
        <bgColor indexed="64"/>
      </patternFill>
    </fill>
    <fill>
      <patternFill patternType="solid">
        <fgColor rgb="FFFFFFCC"/>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ck">
        <color rgb="FFFF0000"/>
      </left>
      <right style="thick">
        <color rgb="FFFF0000"/>
      </right>
      <top style="thick">
        <color rgb="FFFF0000"/>
      </top>
      <bottom style="thick">
        <color rgb="FFFF0000"/>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48" fillId="0" borderId="0">
      <alignment vertical="center"/>
    </xf>
  </cellStyleXfs>
  <cellXfs count="713">
    <xf numFmtId="0" fontId="0" fillId="0" borderId="0" xfId="0">
      <alignment vertical="center"/>
    </xf>
    <xf numFmtId="0" fontId="1" fillId="0" borderId="0" xfId="0" applyFont="1" applyAlignment="1">
      <alignment horizontal="left"/>
    </xf>
    <xf numFmtId="0" fontId="3" fillId="0" borderId="0" xfId="0" applyFont="1" applyAlignment="1">
      <alignment horizontal="left"/>
    </xf>
    <xf numFmtId="0" fontId="5" fillId="0" borderId="0" xfId="0" applyFont="1" applyFill="1" applyAlignment="1">
      <alignment horizontal="left"/>
    </xf>
    <xf numFmtId="0" fontId="5" fillId="0" borderId="0" xfId="0" applyFont="1" applyAlignment="1">
      <alignment horizontal="left" shrinkToFit="1"/>
    </xf>
    <xf numFmtId="14" fontId="1" fillId="2" borderId="0" xfId="0" applyNumberFormat="1" applyFont="1" applyFill="1" applyAlignment="1">
      <alignment horizontal="left"/>
    </xf>
    <xf numFmtId="0" fontId="6" fillId="2" borderId="0" xfId="0" applyNumberFormat="1" applyFont="1" applyFill="1" applyAlignment="1">
      <alignment horizontal="left" vertical="center"/>
    </xf>
    <xf numFmtId="0" fontId="6" fillId="0" borderId="0" xfId="0" applyFont="1" applyAlignment="1">
      <alignment horizontal="left" vertical="center"/>
    </xf>
    <xf numFmtId="0" fontId="6" fillId="3" borderId="5" xfId="0" applyFont="1" applyFill="1" applyBorder="1" applyAlignment="1">
      <alignment horizontal="center" vertical="center" wrapText="1"/>
    </xf>
    <xf numFmtId="14" fontId="6" fillId="2" borderId="0" xfId="0" applyNumberFormat="1" applyFont="1" applyFill="1" applyAlignment="1">
      <alignment horizontal="left" vertical="center"/>
    </xf>
    <xf numFmtId="0" fontId="6" fillId="2" borderId="0" xfId="0" applyFont="1" applyFill="1" applyAlignment="1">
      <alignment horizontal="left" vertical="center"/>
    </xf>
    <xf numFmtId="0" fontId="6" fillId="3" borderId="0" xfId="0" applyFont="1" applyFill="1" applyAlignment="1">
      <alignment horizontal="left" vertical="center"/>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xf>
    <xf numFmtId="0" fontId="6" fillId="4" borderId="4" xfId="0" applyFont="1" applyFill="1" applyBorder="1" applyAlignment="1">
      <alignment horizontal="left" vertical="center"/>
    </xf>
    <xf numFmtId="0" fontId="6" fillId="4" borderId="3" xfId="0" applyFont="1" applyFill="1" applyBorder="1" applyAlignment="1">
      <alignment horizontal="left" vertical="center"/>
    </xf>
    <xf numFmtId="0" fontId="6" fillId="2" borderId="0" xfId="0" applyFont="1" applyFill="1" applyAlignment="1">
      <alignment horizontal="right" vertical="center"/>
    </xf>
    <xf numFmtId="176" fontId="6" fillId="3" borderId="0" xfId="0" applyNumberFormat="1" applyFont="1" applyFill="1" applyAlignment="1">
      <alignment horizontal="right" vertical="center"/>
    </xf>
    <xf numFmtId="0" fontId="6" fillId="2" borderId="0" xfId="0" applyFont="1" applyFill="1" applyBorder="1" applyAlignment="1">
      <alignment horizontal="right" vertical="center"/>
    </xf>
    <xf numFmtId="0" fontId="6" fillId="2"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pplyBorder="1" applyAlignment="1">
      <alignment horizontal="right" vertical="center"/>
    </xf>
    <xf numFmtId="0" fontId="6" fillId="0" borderId="0" xfId="0" applyFont="1" applyFill="1" applyBorder="1" applyAlignment="1">
      <alignment vertical="center" shrinkToFit="1"/>
    </xf>
    <xf numFmtId="0" fontId="6" fillId="0" borderId="0" xfId="0" applyFont="1" applyAlignment="1">
      <alignment horizontal="left" vertical="center" shrinkToFit="1"/>
    </xf>
    <xf numFmtId="0" fontId="6" fillId="0" borderId="0" xfId="0" applyFont="1" applyFill="1" applyBorder="1" applyAlignment="1">
      <alignment horizontal="left" vertical="center"/>
    </xf>
    <xf numFmtId="0" fontId="6" fillId="0" borderId="0" xfId="0" applyFont="1" applyFill="1" applyAlignment="1">
      <alignment horizontal="left" vertical="center" shrinkToFit="1"/>
    </xf>
    <xf numFmtId="0" fontId="6" fillId="0" borderId="0" xfId="0" applyFont="1" applyAlignment="1">
      <alignment horizontal="right" vertical="center"/>
    </xf>
    <xf numFmtId="0" fontId="6" fillId="0" borderId="0" xfId="0" applyFont="1" applyFill="1" applyAlignment="1">
      <alignment horizontal="center" vertical="center" shrinkToFit="1"/>
    </xf>
    <xf numFmtId="0" fontId="7" fillId="0" borderId="0" xfId="0" applyFont="1">
      <alignment vertical="center"/>
    </xf>
    <xf numFmtId="0" fontId="7" fillId="0" borderId="0" xfId="0" applyFont="1" applyAlignment="1">
      <alignment horizontal="right" vertical="center"/>
    </xf>
    <xf numFmtId="0" fontId="7" fillId="0" borderId="0" xfId="0" applyFont="1" applyAlignment="1">
      <alignment vertical="center" shrinkToFit="1"/>
    </xf>
    <xf numFmtId="0" fontId="7" fillId="0" borderId="0" xfId="0" applyFont="1" applyAlignment="1">
      <alignment horizontal="center" vertical="center"/>
    </xf>
    <xf numFmtId="0" fontId="7" fillId="0" borderId="0" xfId="0" applyFont="1" applyAlignment="1">
      <alignment horizontal="left"/>
    </xf>
    <xf numFmtId="177" fontId="9" fillId="2" borderId="15" xfId="0" applyNumberFormat="1" applyFont="1" applyFill="1" applyBorder="1" applyAlignment="1" applyProtection="1">
      <alignment horizontal="center" vertical="center" shrinkToFit="1"/>
      <protection locked="0"/>
    </xf>
    <xf numFmtId="0" fontId="7" fillId="0" borderId="0" xfId="0" applyFont="1" applyAlignment="1">
      <alignment horizontal="center" vertical="center" shrinkToFit="1"/>
    </xf>
    <xf numFmtId="0" fontId="7" fillId="0" borderId="0" xfId="0" applyFont="1" applyAlignment="1">
      <alignment horizontal="left" vertical="top"/>
    </xf>
    <xf numFmtId="0" fontId="6" fillId="0" borderId="0" xfId="0" applyFont="1" applyFill="1">
      <alignment vertical="center"/>
    </xf>
    <xf numFmtId="0" fontId="7" fillId="0" borderId="0" xfId="0" applyFont="1" applyFill="1" applyAlignment="1">
      <alignment vertical="center" shrinkToFit="1"/>
    </xf>
    <xf numFmtId="0" fontId="8" fillId="0" borderId="0" xfId="0" applyFont="1">
      <alignment vertical="center"/>
    </xf>
    <xf numFmtId="0" fontId="11" fillId="0" borderId="0" xfId="0" applyFont="1" applyAlignment="1">
      <alignment horizontal="left" vertical="center"/>
    </xf>
    <xf numFmtId="0" fontId="12" fillId="0" borderId="0" xfId="0" applyFont="1" applyAlignment="1">
      <alignment horizontal="left" vertical="center"/>
    </xf>
    <xf numFmtId="0" fontId="6" fillId="0" borderId="0" xfId="0" applyFont="1">
      <alignment vertical="center"/>
    </xf>
    <xf numFmtId="0" fontId="6" fillId="0" borderId="0" xfId="0" applyFont="1" applyAlignment="1">
      <alignment vertical="center" shrinkToFit="1"/>
    </xf>
    <xf numFmtId="177" fontId="9" fillId="2" borderId="16" xfId="0" applyNumberFormat="1" applyFont="1" applyFill="1" applyBorder="1" applyAlignment="1" applyProtection="1">
      <alignment horizontal="center" vertical="center" shrinkToFit="1"/>
      <protection locked="0"/>
    </xf>
    <xf numFmtId="177" fontId="8" fillId="0" borderId="0" xfId="0" applyNumberFormat="1" applyFont="1" applyFill="1" applyAlignment="1">
      <alignment vertical="center" shrinkToFit="1"/>
    </xf>
    <xf numFmtId="14" fontId="8" fillId="0" borderId="0" xfId="0" applyNumberFormat="1" applyFont="1" applyAlignment="1">
      <alignment vertical="center" shrinkToFit="1"/>
    </xf>
    <xf numFmtId="0" fontId="12" fillId="0" borderId="0" xfId="0" applyFont="1" applyAlignment="1">
      <alignment horizontal="center" vertical="center"/>
    </xf>
    <xf numFmtId="14" fontId="7" fillId="0" borderId="0" xfId="0" applyNumberFormat="1" applyFont="1" applyAlignment="1">
      <alignment vertical="center" shrinkToFit="1"/>
    </xf>
    <xf numFmtId="0" fontId="6" fillId="2" borderId="0" xfId="0" applyFont="1" applyFill="1">
      <alignment vertical="center"/>
    </xf>
    <xf numFmtId="0" fontId="7" fillId="2" borderId="0" xfId="0" applyFont="1" applyFill="1">
      <alignment vertical="center"/>
    </xf>
    <xf numFmtId="0" fontId="7" fillId="0" borderId="0" xfId="0" applyFont="1" applyFill="1">
      <alignment vertical="center"/>
    </xf>
    <xf numFmtId="0" fontId="7" fillId="3" borderId="2" xfId="0" applyFont="1" applyFill="1" applyBorder="1">
      <alignment vertical="center"/>
    </xf>
    <xf numFmtId="0" fontId="7" fillId="3" borderId="3" xfId="0" applyFont="1" applyFill="1" applyBorder="1">
      <alignment vertical="center"/>
    </xf>
    <xf numFmtId="0" fontId="7" fillId="3" borderId="4" xfId="0" applyFont="1" applyFill="1" applyBorder="1">
      <alignment vertical="center"/>
    </xf>
    <xf numFmtId="0" fontId="7" fillId="0" borderId="0" xfId="0" applyFont="1" applyAlignment="1">
      <alignment horizontal="right" vertical="center" wrapText="1"/>
    </xf>
    <xf numFmtId="177" fontId="7" fillId="0" borderId="0" xfId="0" applyNumberFormat="1" applyFont="1" applyAlignment="1">
      <alignment horizontal="center" vertical="center" shrinkToFit="1"/>
    </xf>
    <xf numFmtId="0" fontId="12" fillId="0" borderId="0" xfId="0" applyFont="1" applyFill="1" applyAlignment="1">
      <alignment horizontal="center" vertical="center"/>
    </xf>
    <xf numFmtId="0" fontId="13" fillId="0" borderId="0" xfId="0" quotePrefix="1" applyFont="1" applyFill="1" applyBorder="1" applyAlignment="1">
      <alignment horizontal="center" vertical="center" shrinkToFit="1"/>
    </xf>
    <xf numFmtId="14" fontId="7" fillId="0" borderId="0" xfId="0" applyNumberFormat="1" applyFont="1" applyFill="1" applyAlignment="1">
      <alignment vertical="center" shrinkToFit="1"/>
    </xf>
    <xf numFmtId="0" fontId="7" fillId="3" borderId="17" xfId="0" applyFont="1" applyFill="1" applyBorder="1">
      <alignment vertical="center"/>
    </xf>
    <xf numFmtId="0" fontId="7" fillId="3" borderId="13" xfId="0" applyFont="1" applyFill="1" applyBorder="1">
      <alignment vertical="center"/>
    </xf>
    <xf numFmtId="0" fontId="7" fillId="3" borderId="0" xfId="0" applyFont="1" applyFill="1" applyBorder="1">
      <alignment vertical="center"/>
    </xf>
    <xf numFmtId="0" fontId="14" fillId="3" borderId="13" xfId="0" applyFont="1" applyFill="1" applyBorder="1">
      <alignment vertical="center"/>
    </xf>
    <xf numFmtId="0" fontId="8" fillId="0" borderId="0" xfId="0" applyFont="1" applyFill="1" applyAlignment="1">
      <alignment vertical="center" shrinkToFit="1"/>
    </xf>
    <xf numFmtId="0" fontId="16" fillId="0" borderId="0" xfId="0" applyFont="1" applyAlignment="1">
      <alignment horizontal="right" vertical="center"/>
    </xf>
    <xf numFmtId="0" fontId="16" fillId="0" borderId="0" xfId="0" applyFont="1" applyAlignment="1">
      <alignment horizontal="left" vertical="center"/>
    </xf>
    <xf numFmtId="0" fontId="7" fillId="3" borderId="6" xfId="0" applyFont="1" applyFill="1" applyBorder="1">
      <alignment vertical="center"/>
    </xf>
    <xf numFmtId="0" fontId="7" fillId="3" borderId="7" xfId="0" applyFont="1" applyFill="1" applyBorder="1">
      <alignment vertical="center"/>
    </xf>
    <xf numFmtId="0" fontId="7" fillId="3" borderId="8" xfId="0" applyFont="1" applyFill="1" applyBorder="1">
      <alignment vertical="center"/>
    </xf>
    <xf numFmtId="0" fontId="14" fillId="3" borderId="7" xfId="0" applyFont="1" applyFill="1" applyBorder="1">
      <alignment vertical="center"/>
    </xf>
    <xf numFmtId="0" fontId="18" fillId="0" borderId="0" xfId="0" applyFont="1" applyAlignment="1">
      <alignment horizontal="right" vertical="center"/>
    </xf>
    <xf numFmtId="0" fontId="14" fillId="3" borderId="3" xfId="0" applyFont="1" applyFill="1" applyBorder="1">
      <alignment vertical="center"/>
    </xf>
    <xf numFmtId="0" fontId="6" fillId="0" borderId="0" xfId="0" applyFont="1" applyAlignment="1">
      <alignment vertical="center"/>
    </xf>
    <xf numFmtId="0" fontId="20" fillId="0" borderId="0" xfId="0" applyFont="1">
      <alignment vertical="center"/>
    </xf>
    <xf numFmtId="0" fontId="7" fillId="3" borderId="9" xfId="0" applyFont="1" applyFill="1" applyBorder="1">
      <alignment vertical="center"/>
    </xf>
    <xf numFmtId="0" fontId="7" fillId="3" borderId="11" xfId="0" applyFont="1" applyFill="1" applyBorder="1">
      <alignment vertical="center"/>
    </xf>
    <xf numFmtId="0" fontId="7" fillId="3" borderId="10" xfId="0" applyFont="1" applyFill="1" applyBorder="1">
      <alignment vertical="center"/>
    </xf>
    <xf numFmtId="0" fontId="14" fillId="3" borderId="11" xfId="0" applyFont="1" applyFill="1" applyBorder="1">
      <alignment vertical="center"/>
    </xf>
    <xf numFmtId="0" fontId="12" fillId="0" borderId="0" xfId="0" applyFont="1" applyAlignment="1">
      <alignment horizontal="center" vertical="center" shrinkToFit="1"/>
    </xf>
    <xf numFmtId="0" fontId="9" fillId="2" borderId="16" xfId="0" applyFont="1" applyFill="1" applyBorder="1" applyAlignment="1" applyProtection="1">
      <alignment horizontal="center" vertical="center" shrinkToFit="1"/>
      <protection locked="0"/>
    </xf>
    <xf numFmtId="0" fontId="9" fillId="0" borderId="0" xfId="0" applyFont="1" applyAlignment="1">
      <alignment horizontal="center" vertical="center" shrinkToFit="1"/>
    </xf>
    <xf numFmtId="0" fontId="6" fillId="0" borderId="6" xfId="0" applyFont="1" applyBorder="1">
      <alignment vertical="center"/>
    </xf>
    <xf numFmtId="178" fontId="7" fillId="2" borderId="7" xfId="0" applyNumberFormat="1" applyFont="1" applyFill="1" applyBorder="1">
      <alignment vertical="center"/>
    </xf>
    <xf numFmtId="176" fontId="7" fillId="0" borderId="5" xfId="0" applyNumberFormat="1" applyFont="1" applyFill="1" applyBorder="1">
      <alignment vertical="center"/>
    </xf>
    <xf numFmtId="0" fontId="14" fillId="0" borderId="0" xfId="0" applyFont="1">
      <alignment vertical="center"/>
    </xf>
    <xf numFmtId="0" fontId="21" fillId="0" borderId="0" xfId="0" applyFont="1" applyAlignment="1">
      <alignment horizontal="center" vertical="center" shrinkToFit="1"/>
    </xf>
    <xf numFmtId="56" fontId="21" fillId="0" borderId="0" xfId="0" applyNumberFormat="1" applyFont="1" applyAlignment="1">
      <alignment horizontal="center" vertical="center" shrinkToFit="1"/>
    </xf>
    <xf numFmtId="0" fontId="6" fillId="3" borderId="17" xfId="0" applyFont="1" applyFill="1" applyBorder="1">
      <alignment vertical="center"/>
    </xf>
    <xf numFmtId="178" fontId="7" fillId="3" borderId="13" xfId="0" applyNumberFormat="1" applyFont="1" applyFill="1" applyBorder="1">
      <alignment vertical="center"/>
    </xf>
    <xf numFmtId="176" fontId="7" fillId="3" borderId="14" xfId="0" applyNumberFormat="1" applyFont="1" applyFill="1" applyBorder="1">
      <alignment vertical="center"/>
    </xf>
    <xf numFmtId="176" fontId="7" fillId="0" borderId="14" xfId="0" applyNumberFormat="1" applyFont="1" applyFill="1" applyBorder="1">
      <alignment vertical="center"/>
    </xf>
    <xf numFmtId="0" fontId="17" fillId="0" borderId="0" xfId="0" applyFont="1" applyFill="1" applyBorder="1" applyAlignment="1">
      <alignment horizontal="left"/>
    </xf>
    <xf numFmtId="0" fontId="7" fillId="0" borderId="0" xfId="0" applyFont="1" applyAlignment="1">
      <alignment horizontal="left" vertical="center"/>
    </xf>
    <xf numFmtId="176" fontId="7" fillId="3" borderId="0" xfId="0" applyNumberFormat="1" applyFont="1" applyFill="1">
      <alignment vertical="center"/>
    </xf>
    <xf numFmtId="0" fontId="22" fillId="0" borderId="0" xfId="0" applyFont="1" applyAlignment="1">
      <alignment horizontal="right"/>
    </xf>
    <xf numFmtId="179" fontId="23" fillId="3" borderId="18" xfId="0" applyNumberFormat="1" applyFont="1" applyFill="1" applyBorder="1" applyAlignment="1">
      <alignment horizontal="right" vertical="center" shrinkToFit="1"/>
    </xf>
    <xf numFmtId="180" fontId="23" fillId="3" borderId="19" xfId="0" applyNumberFormat="1" applyFont="1" applyFill="1" applyBorder="1" applyAlignment="1">
      <alignment horizontal="right" vertical="center" shrinkToFit="1"/>
    </xf>
    <xf numFmtId="0" fontId="23" fillId="3" borderId="16" xfId="0" applyFont="1" applyFill="1" applyBorder="1" applyAlignment="1">
      <alignment horizontal="center" vertical="center" shrinkToFit="1"/>
    </xf>
    <xf numFmtId="0" fontId="24" fillId="0" borderId="0" xfId="0" applyFont="1" applyFill="1" applyBorder="1" applyAlignment="1">
      <alignment horizontal="center" vertical="center" shrinkToFit="1"/>
    </xf>
    <xf numFmtId="0" fontId="6" fillId="0" borderId="8" xfId="0" applyFont="1" applyBorder="1">
      <alignment vertical="center"/>
    </xf>
    <xf numFmtId="0" fontId="6" fillId="5" borderId="8" xfId="0" applyFont="1" applyFill="1" applyBorder="1">
      <alignment vertical="center"/>
    </xf>
    <xf numFmtId="178" fontId="7" fillId="2" borderId="8" xfId="0" applyNumberFormat="1" applyFont="1" applyFill="1" applyBorder="1">
      <alignment vertical="center"/>
    </xf>
    <xf numFmtId="176" fontId="7" fillId="3" borderId="8" xfId="0" applyNumberFormat="1" applyFont="1" applyFill="1" applyBorder="1">
      <alignment vertical="center"/>
    </xf>
    <xf numFmtId="0" fontId="7" fillId="0" borderId="8" xfId="0" applyFont="1" applyBorder="1">
      <alignment vertical="center"/>
    </xf>
    <xf numFmtId="0" fontId="7" fillId="0" borderId="7" xfId="0" applyFont="1" applyBorder="1">
      <alignment vertical="center"/>
    </xf>
    <xf numFmtId="0" fontId="12" fillId="0" borderId="0" xfId="0" applyFont="1" applyBorder="1" applyAlignment="1">
      <alignment horizontal="center" vertical="center" shrinkToFit="1"/>
    </xf>
    <xf numFmtId="0" fontId="7" fillId="0" borderId="0" xfId="0" applyFont="1" applyFill="1" applyBorder="1" applyAlignment="1">
      <alignment horizontal="center" vertical="center"/>
    </xf>
    <xf numFmtId="0" fontId="7" fillId="0" borderId="9" xfId="0" applyFont="1" applyBorder="1">
      <alignment vertical="center"/>
    </xf>
    <xf numFmtId="0" fontId="7" fillId="0" borderId="10" xfId="0" applyFont="1" applyBorder="1">
      <alignment vertical="center"/>
    </xf>
    <xf numFmtId="0" fontId="7" fillId="0" borderId="10" xfId="0" applyFont="1" applyBorder="1" applyAlignment="1">
      <alignment horizontal="right" vertical="center"/>
    </xf>
    <xf numFmtId="178" fontId="7" fillId="2" borderId="10" xfId="0" applyNumberFormat="1" applyFont="1" applyFill="1" applyBorder="1">
      <alignment vertical="center"/>
    </xf>
    <xf numFmtId="0" fontId="7" fillId="0" borderId="10" xfId="0" applyFont="1" applyFill="1" applyBorder="1">
      <alignment vertical="center"/>
    </xf>
    <xf numFmtId="0" fontId="7" fillId="2" borderId="10" xfId="0" applyFont="1" applyFill="1" applyBorder="1">
      <alignment vertical="center"/>
    </xf>
    <xf numFmtId="178" fontId="7" fillId="2" borderId="11" xfId="0" applyNumberFormat="1" applyFont="1" applyFill="1" applyBorder="1">
      <alignment vertical="center"/>
    </xf>
    <xf numFmtId="0" fontId="7" fillId="0" borderId="0" xfId="0" applyFont="1" applyFill="1" applyBorder="1" applyAlignment="1">
      <alignment horizontal="left"/>
    </xf>
    <xf numFmtId="0" fontId="7" fillId="0" borderId="6" xfId="0" applyFont="1" applyBorder="1">
      <alignment vertical="center"/>
    </xf>
    <xf numFmtId="178" fontId="7" fillId="3" borderId="8" xfId="0" applyNumberFormat="1" applyFont="1" applyFill="1" applyBorder="1">
      <alignment vertical="center"/>
    </xf>
    <xf numFmtId="0" fontId="7" fillId="0" borderId="0" xfId="0" applyFont="1" applyAlignment="1">
      <alignment horizontal="right"/>
    </xf>
    <xf numFmtId="178" fontId="7" fillId="3" borderId="10" xfId="0" applyNumberFormat="1" applyFont="1" applyFill="1" applyBorder="1">
      <alignment vertical="center"/>
    </xf>
    <xf numFmtId="0" fontId="7" fillId="0" borderId="0" xfId="0" applyFont="1" applyFill="1" applyAlignment="1">
      <alignment horizontal="center" vertical="center"/>
    </xf>
    <xf numFmtId="0" fontId="24" fillId="0" borderId="0" xfId="0" quotePrefix="1" applyFont="1" applyFill="1" applyBorder="1" applyAlignment="1">
      <alignment horizontal="center" vertical="center" shrinkToFit="1"/>
    </xf>
    <xf numFmtId="0" fontId="7" fillId="0" borderId="0" xfId="0" applyFont="1" applyAlignment="1"/>
    <xf numFmtId="0" fontId="6" fillId="0" borderId="0" xfId="0" applyFont="1" applyAlignment="1"/>
    <xf numFmtId="0" fontId="6" fillId="0" borderId="0" xfId="0" applyFont="1" applyAlignment="1">
      <alignment shrinkToFit="1"/>
    </xf>
    <xf numFmtId="0" fontId="20" fillId="0" borderId="0" xfId="0" applyFont="1" applyAlignment="1"/>
    <xf numFmtId="0" fontId="7" fillId="0" borderId="0" xfId="0" applyFont="1" applyFill="1" applyAlignment="1"/>
    <xf numFmtId="178" fontId="7" fillId="0" borderId="0" xfId="0" applyNumberFormat="1" applyFont="1" applyFill="1">
      <alignment vertical="center"/>
    </xf>
    <xf numFmtId="0" fontId="7" fillId="0" borderId="0" xfId="0" applyFont="1" applyFill="1" applyBorder="1" applyAlignment="1">
      <alignment horizontal="right"/>
    </xf>
    <xf numFmtId="178" fontId="7" fillId="0" borderId="8" xfId="0" applyNumberFormat="1" applyFont="1" applyBorder="1">
      <alignment vertical="center"/>
    </xf>
    <xf numFmtId="14" fontId="0" fillId="0" borderId="0" xfId="0" applyNumberFormat="1" applyAlignment="1">
      <alignment horizontal="center" vertical="center"/>
    </xf>
    <xf numFmtId="0" fontId="0" fillId="0" borderId="0" xfId="0" applyFill="1" applyBorder="1">
      <alignment vertical="center"/>
    </xf>
    <xf numFmtId="0" fontId="0" fillId="0" borderId="0" xfId="0" applyAlignment="1">
      <alignment horizontal="left" vertical="top" wrapText="1"/>
    </xf>
    <xf numFmtId="0" fontId="7" fillId="0" borderId="0" xfId="0" applyFont="1" applyFill="1" applyBorder="1">
      <alignment vertical="center"/>
    </xf>
    <xf numFmtId="0" fontId="0" fillId="0" borderId="10" xfId="0" applyBorder="1">
      <alignment vertical="center"/>
    </xf>
    <xf numFmtId="0" fontId="0" fillId="0" borderId="9" xfId="0" applyBorder="1">
      <alignment vertical="center"/>
    </xf>
    <xf numFmtId="0" fontId="0" fillId="0" borderId="17" xfId="0" applyBorder="1">
      <alignment vertical="center"/>
    </xf>
    <xf numFmtId="0" fontId="27" fillId="0" borderId="0" xfId="0" applyFont="1" applyFill="1" applyBorder="1">
      <alignment vertical="center"/>
    </xf>
    <xf numFmtId="0" fontId="28" fillId="0" borderId="0" xfId="0" applyFont="1" applyFill="1" applyBorder="1">
      <alignment vertical="center"/>
    </xf>
    <xf numFmtId="0" fontId="0" fillId="0" borderId="0" xfId="0" quotePrefix="1">
      <alignment vertical="center"/>
    </xf>
    <xf numFmtId="0" fontId="18" fillId="0" borderId="0" xfId="0" applyFont="1">
      <alignment vertical="center"/>
    </xf>
    <xf numFmtId="0" fontId="30" fillId="0" borderId="0" xfId="0" applyFont="1" applyFill="1" applyBorder="1">
      <alignment vertical="center"/>
    </xf>
    <xf numFmtId="0" fontId="26" fillId="0" borderId="0" xfId="0" applyFont="1" applyFill="1" applyBorder="1">
      <alignment vertical="center"/>
    </xf>
    <xf numFmtId="0" fontId="25" fillId="0" borderId="0" xfId="0" applyFont="1" applyFill="1" applyBorder="1">
      <alignment vertical="center"/>
    </xf>
    <xf numFmtId="0" fontId="0" fillId="0" borderId="0" xfId="0" quotePrefix="1" applyAlignment="1">
      <alignment horizontal="left" vertical="center"/>
    </xf>
    <xf numFmtId="0" fontId="7" fillId="0" borderId="0" xfId="0" quotePrefix="1" applyFont="1" applyFill="1" applyBorder="1">
      <alignment vertical="center"/>
    </xf>
    <xf numFmtId="0" fontId="18" fillId="0" borderId="0" xfId="0" applyFont="1" applyFill="1" applyBorder="1">
      <alignment vertical="center"/>
    </xf>
    <xf numFmtId="0" fontId="15" fillId="0" borderId="0" xfId="0" applyFont="1" applyAlignment="1">
      <alignment horizontal="center" vertical="top"/>
    </xf>
    <xf numFmtId="0" fontId="15" fillId="0" borderId="0" xfId="0" applyFont="1" applyAlignment="1">
      <alignment vertical="top"/>
    </xf>
    <xf numFmtId="0" fontId="21" fillId="0" borderId="0" xfId="0" applyFont="1" applyAlignment="1">
      <alignment vertical="top"/>
    </xf>
    <xf numFmtId="0" fontId="21" fillId="0" borderId="0" xfId="0" applyFont="1" applyFill="1" applyBorder="1" applyAlignment="1">
      <alignment vertical="top"/>
    </xf>
    <xf numFmtId="0" fontId="0" fillId="0" borderId="0" xfId="0" applyAlignment="1">
      <alignment vertical="top"/>
    </xf>
    <xf numFmtId="0" fontId="33" fillId="0" borderId="0" xfId="0" applyFont="1" applyAlignment="1">
      <alignment vertical="top"/>
    </xf>
    <xf numFmtId="0" fontId="0" fillId="0" borderId="0" xfId="0" applyAlignment="1">
      <alignment horizontal="right" vertical="top"/>
    </xf>
    <xf numFmtId="0" fontId="0" fillId="0" borderId="0" xfId="0" applyFill="1" applyBorder="1" applyAlignment="1">
      <alignment vertical="top"/>
    </xf>
    <xf numFmtId="181" fontId="0" fillId="0" borderId="0" xfId="0" applyNumberFormat="1" applyAlignment="1">
      <alignment vertical="top"/>
    </xf>
    <xf numFmtId="181" fontId="0" fillId="0" borderId="0" xfId="0" applyNumberFormat="1" applyAlignment="1">
      <alignment horizontal="right" vertical="top"/>
    </xf>
    <xf numFmtId="0" fontId="21" fillId="0" borderId="0" xfId="0" applyFont="1" applyAlignment="1">
      <alignment horizontal="left" vertical="top" wrapText="1"/>
    </xf>
    <xf numFmtId="0" fontId="15" fillId="0" borderId="0" xfId="0" applyFont="1" applyAlignment="1">
      <alignment horizontal="left" vertical="top" wrapText="1"/>
    </xf>
    <xf numFmtId="182" fontId="0" fillId="0" borderId="0" xfId="0" applyNumberFormat="1">
      <alignment vertical="center"/>
    </xf>
    <xf numFmtId="0" fontId="36" fillId="0" borderId="0" xfId="0" applyFont="1">
      <alignment vertical="center"/>
    </xf>
    <xf numFmtId="0" fontId="37" fillId="0" borderId="9" xfId="0" applyFont="1" applyBorder="1">
      <alignment vertical="center"/>
    </xf>
    <xf numFmtId="0" fontId="37" fillId="0" borderId="10" xfId="0" applyFont="1" applyBorder="1">
      <alignment vertical="center"/>
    </xf>
    <xf numFmtId="0" fontId="37" fillId="0" borderId="11" xfId="0" applyFont="1" applyBorder="1">
      <alignment vertical="center"/>
    </xf>
    <xf numFmtId="0" fontId="37" fillId="0" borderId="2" xfId="0" applyFont="1" applyBorder="1">
      <alignment vertical="center"/>
    </xf>
    <xf numFmtId="0" fontId="37" fillId="0" borderId="4" xfId="0" applyFont="1" applyBorder="1">
      <alignment vertical="center"/>
    </xf>
    <xf numFmtId="0" fontId="37" fillId="0" borderId="3" xfId="0" applyFont="1" applyBorder="1">
      <alignment vertical="center"/>
    </xf>
    <xf numFmtId="0" fontId="0" fillId="0" borderId="2" xfId="0" applyBorder="1">
      <alignment vertical="center"/>
    </xf>
    <xf numFmtId="0" fontId="0" fillId="0" borderId="4" xfId="0" applyBorder="1">
      <alignment vertical="center"/>
    </xf>
    <xf numFmtId="0" fontId="0" fillId="0" borderId="3" xfId="0" applyBorder="1">
      <alignment vertical="center"/>
    </xf>
    <xf numFmtId="0" fontId="0" fillId="0" borderId="2" xfId="0" applyBorder="1" applyAlignment="1">
      <alignment vertical="center"/>
    </xf>
    <xf numFmtId="0" fontId="0" fillId="0" borderId="4" xfId="0" applyBorder="1" applyAlignment="1">
      <alignment vertical="center"/>
    </xf>
    <xf numFmtId="0" fontId="0" fillId="0" borderId="3" xfId="0" applyBorder="1" applyAlignment="1">
      <alignment vertical="center"/>
    </xf>
    <xf numFmtId="0" fontId="37" fillId="0" borderId="6" xfId="0" applyFont="1" applyBorder="1">
      <alignment vertical="center"/>
    </xf>
    <xf numFmtId="0" fontId="37" fillId="0" borderId="8" xfId="0" applyFont="1" applyBorder="1">
      <alignment vertical="center"/>
    </xf>
    <xf numFmtId="0" fontId="37" fillId="0" borderId="7" xfId="0" applyFont="1" applyBorder="1">
      <alignment vertical="center"/>
    </xf>
    <xf numFmtId="0" fontId="8" fillId="0" borderId="0" xfId="0" applyFont="1" applyAlignment="1"/>
    <xf numFmtId="0" fontId="7" fillId="6" borderId="0" xfId="0" applyFont="1" applyFill="1" applyBorder="1" applyAlignment="1">
      <alignment horizontal="right" vertical="center"/>
    </xf>
    <xf numFmtId="0" fontId="7" fillId="6" borderId="0" xfId="0" applyFont="1" applyFill="1" applyBorder="1">
      <alignment vertical="center"/>
    </xf>
    <xf numFmtId="0" fontId="7" fillId="6" borderId="0" xfId="0" applyFont="1" applyFill="1" applyBorder="1" applyAlignment="1">
      <alignment vertical="center" shrinkToFit="1"/>
    </xf>
    <xf numFmtId="0" fontId="12" fillId="6" borderId="0" xfId="0" applyFont="1" applyFill="1" applyBorder="1" applyAlignment="1">
      <alignment horizontal="left"/>
    </xf>
    <xf numFmtId="14" fontId="7" fillId="6" borderId="0" xfId="0" applyNumberFormat="1" applyFont="1" applyFill="1" applyBorder="1" applyAlignment="1">
      <alignment vertical="center" shrinkToFit="1"/>
    </xf>
    <xf numFmtId="0" fontId="21" fillId="6" borderId="0" xfId="0" applyFont="1" applyFill="1" applyBorder="1" applyAlignment="1">
      <alignment horizontal="left" vertical="center"/>
    </xf>
    <xf numFmtId="0" fontId="7" fillId="6" borderId="0" xfId="0" applyFont="1" applyFill="1" applyBorder="1" applyAlignment="1">
      <alignment horizontal="right"/>
    </xf>
    <xf numFmtId="0" fontId="21" fillId="6" borderId="0" xfId="0" applyFont="1" applyFill="1" applyBorder="1" applyAlignment="1">
      <alignment horizontal="center"/>
    </xf>
    <xf numFmtId="0" fontId="7" fillId="6" borderId="0" xfId="0" applyFont="1" applyFill="1" applyBorder="1" applyAlignment="1"/>
    <xf numFmtId="0" fontId="6" fillId="6" borderId="0" xfId="0" applyFont="1" applyFill="1" applyBorder="1" applyAlignment="1"/>
    <xf numFmtId="177" fontId="7" fillId="6" borderId="0" xfId="0" applyNumberFormat="1" applyFont="1" applyFill="1" applyBorder="1" applyAlignment="1">
      <alignment vertical="center" shrinkToFit="1"/>
    </xf>
    <xf numFmtId="0" fontId="12" fillId="6" borderId="0" xfId="0" applyFont="1" applyFill="1" applyBorder="1" applyAlignment="1">
      <alignment horizontal="center" vertical="center" shrinkToFit="1"/>
    </xf>
    <xf numFmtId="0" fontId="26" fillId="0" borderId="0" xfId="0" quotePrefix="1" applyFont="1" applyFill="1" applyBorder="1" applyAlignment="1">
      <alignment horizontal="center" vertical="center" shrinkToFit="1"/>
    </xf>
    <xf numFmtId="0" fontId="22" fillId="6" borderId="0" xfId="0" applyFont="1" applyFill="1" applyBorder="1" applyAlignment="1">
      <alignment horizontal="right"/>
    </xf>
    <xf numFmtId="179" fontId="23" fillId="6" borderId="0" xfId="0" applyNumberFormat="1" applyFont="1" applyFill="1" applyBorder="1" applyAlignment="1">
      <alignment horizontal="right" vertical="center" shrinkToFit="1"/>
    </xf>
    <xf numFmtId="180" fontId="23" fillId="6" borderId="0" xfId="0" applyNumberFormat="1" applyFont="1" applyFill="1" applyBorder="1" applyAlignment="1">
      <alignment horizontal="right" vertical="center" shrinkToFit="1"/>
    </xf>
    <xf numFmtId="0" fontId="23" fillId="6" borderId="0" xfId="0" applyFont="1" applyFill="1" applyBorder="1" applyAlignment="1">
      <alignment horizontal="center" vertical="center" shrinkToFit="1"/>
    </xf>
    <xf numFmtId="0" fontId="6" fillId="0" borderId="0" xfId="0" applyFont="1" applyAlignment="1">
      <alignment horizontal="center" vertical="center"/>
    </xf>
    <xf numFmtId="0" fontId="6" fillId="0" borderId="0" xfId="0" applyFont="1" applyAlignment="1">
      <alignment horizontal="center" vertical="center" shrinkToFit="1"/>
    </xf>
    <xf numFmtId="14" fontId="21" fillId="0" borderId="0" xfId="0" applyNumberFormat="1" applyFont="1" applyAlignment="1">
      <alignment horizontal="center" vertical="center" shrinkToFit="1"/>
    </xf>
    <xf numFmtId="14" fontId="12" fillId="6" borderId="0" xfId="0" applyNumberFormat="1" applyFont="1" applyFill="1" applyBorder="1" applyAlignment="1">
      <alignment horizontal="center" vertical="center" shrinkToFit="1"/>
    </xf>
    <xf numFmtId="0" fontId="6" fillId="0" borderId="0" xfId="0" applyFont="1" applyFill="1" applyBorder="1">
      <alignment vertical="center"/>
    </xf>
    <xf numFmtId="178" fontId="7" fillId="0" borderId="0" xfId="0" applyNumberFormat="1" applyFont="1" applyFill="1" applyBorder="1">
      <alignment vertical="center"/>
    </xf>
    <xf numFmtId="177" fontId="7" fillId="6" borderId="0" xfId="0" applyNumberFormat="1" applyFont="1" applyFill="1" applyBorder="1" applyAlignment="1">
      <alignment horizontal="right" vertical="center"/>
    </xf>
    <xf numFmtId="0" fontId="6" fillId="0" borderId="8" xfId="0" applyFont="1" applyFill="1" applyBorder="1">
      <alignment vertical="center"/>
    </xf>
    <xf numFmtId="0" fontId="21" fillId="0" borderId="0" xfId="0" applyFont="1" applyFill="1" applyAlignment="1">
      <alignment horizontal="center" vertical="center" shrinkToFit="1"/>
    </xf>
    <xf numFmtId="0" fontId="7" fillId="0" borderId="0" xfId="0" applyFont="1" applyFill="1" applyBorder="1" applyAlignment="1">
      <alignment vertical="center" shrinkToFit="1"/>
    </xf>
    <xf numFmtId="0" fontId="12" fillId="0" borderId="0" xfId="0" applyFont="1" applyFill="1" applyBorder="1" applyAlignment="1">
      <alignment horizontal="center" vertical="center" shrinkToFit="1"/>
    </xf>
    <xf numFmtId="56" fontId="21" fillId="0" borderId="0" xfId="0" applyNumberFormat="1" applyFont="1" applyFill="1" applyAlignment="1">
      <alignment horizontal="center" vertical="center" shrinkToFit="1"/>
    </xf>
    <xf numFmtId="0" fontId="21" fillId="0" borderId="0" xfId="0" applyFont="1" applyFill="1" applyAlignment="1" applyProtection="1">
      <alignment horizontal="center" vertical="center" shrinkToFit="1"/>
    </xf>
    <xf numFmtId="56" fontId="21" fillId="0" borderId="0" xfId="0" applyNumberFormat="1" applyFont="1" applyFill="1" applyAlignment="1" applyProtection="1">
      <alignment horizontal="center" vertical="center" shrinkToFit="1"/>
    </xf>
    <xf numFmtId="177" fontId="7" fillId="0" borderId="0" xfId="0" applyNumberFormat="1" applyFont="1" applyFill="1" applyAlignment="1">
      <alignment vertical="center" shrinkToFit="1"/>
    </xf>
    <xf numFmtId="177" fontId="21" fillId="0" borderId="0" xfId="0" applyNumberFormat="1" applyFont="1" applyFill="1" applyBorder="1" applyAlignment="1" applyProtection="1">
      <alignment horizontal="left" vertical="center"/>
      <protection locked="0"/>
    </xf>
    <xf numFmtId="0" fontId="21" fillId="0" borderId="0" xfId="0" applyFont="1" applyAlignment="1">
      <alignment horizontal="right"/>
    </xf>
    <xf numFmtId="0" fontId="26" fillId="0" borderId="0" xfId="0" applyFont="1" applyAlignment="1">
      <alignment horizontal="right" vertical="center"/>
    </xf>
    <xf numFmtId="0" fontId="6" fillId="0" borderId="0" xfId="0" applyFont="1" applyFill="1" applyAlignment="1">
      <alignment horizontal="right" vertical="center"/>
    </xf>
    <xf numFmtId="0" fontId="21" fillId="0" borderId="0" xfId="0" applyFont="1" applyAlignment="1">
      <alignment horizontal="center"/>
    </xf>
    <xf numFmtId="0" fontId="7" fillId="0" borderId="0" xfId="0" applyFont="1" applyAlignment="1">
      <alignment horizontal="center"/>
    </xf>
    <xf numFmtId="14" fontId="7" fillId="0" borderId="0" xfId="0" applyNumberFormat="1" applyFont="1" applyAlignment="1">
      <alignment shrinkToFit="1"/>
    </xf>
    <xf numFmtId="0" fontId="12" fillId="0" borderId="0" xfId="0" applyFont="1" applyAlignment="1">
      <alignment horizontal="center"/>
    </xf>
    <xf numFmtId="0" fontId="26" fillId="0" borderId="0" xfId="0" applyFont="1" applyAlignment="1">
      <alignment horizontal="left"/>
    </xf>
    <xf numFmtId="0" fontId="6" fillId="0" borderId="0" xfId="0" applyFont="1" applyFill="1" applyBorder="1" applyAlignment="1">
      <alignment horizontal="center" vertical="center"/>
    </xf>
    <xf numFmtId="0" fontId="0" fillId="0" borderId="0" xfId="0" applyAlignment="1">
      <alignment horizontal="center" vertical="center"/>
    </xf>
    <xf numFmtId="0" fontId="0" fillId="0" borderId="6" xfId="0" applyBorder="1">
      <alignment vertical="center"/>
    </xf>
    <xf numFmtId="0" fontId="0" fillId="0" borderId="8" xfId="0" applyBorder="1">
      <alignment vertical="center"/>
    </xf>
    <xf numFmtId="0" fontId="0" fillId="0" borderId="7" xfId="0" applyBorder="1">
      <alignment vertical="center"/>
    </xf>
    <xf numFmtId="0" fontId="0" fillId="0" borderId="0" xfId="0" applyAlignment="1">
      <alignment vertical="center"/>
    </xf>
    <xf numFmtId="0" fontId="0" fillId="0" borderId="0" xfId="0" applyAlignment="1">
      <alignment horizontal="left" vertical="center"/>
    </xf>
    <xf numFmtId="0" fontId="0" fillId="0" borderId="10" xfId="0" applyBorder="1" applyAlignment="1">
      <alignment vertical="center"/>
    </xf>
    <xf numFmtId="0" fontId="0" fillId="0" borderId="0" xfId="0" applyBorder="1">
      <alignment vertical="center"/>
    </xf>
    <xf numFmtId="0" fontId="0" fillId="0" borderId="17" xfId="0" applyBorder="1" applyAlignment="1">
      <alignment vertical="center"/>
    </xf>
    <xf numFmtId="0" fontId="0" fillId="0" borderId="13" xfId="0" applyBorder="1" applyAlignment="1">
      <alignment vertical="center"/>
    </xf>
    <xf numFmtId="0" fontId="0" fillId="0" borderId="13" xfId="0" applyBorder="1">
      <alignment vertical="center"/>
    </xf>
    <xf numFmtId="0" fontId="0" fillId="0" borderId="0" xfId="0" applyBorder="1" applyAlignment="1">
      <alignment vertical="center"/>
    </xf>
    <xf numFmtId="0" fontId="0" fillId="0" borderId="0" xfId="0" applyFill="1" applyBorder="1" applyAlignment="1">
      <alignment vertical="center"/>
    </xf>
    <xf numFmtId="0" fontId="41" fillId="0" borderId="0" xfId="0" applyFont="1">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Border="1"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43" fillId="0" borderId="0" xfId="0" applyFont="1">
      <alignment vertical="center"/>
    </xf>
    <xf numFmtId="0" fontId="44" fillId="0" borderId="10" xfId="0" applyFont="1" applyBorder="1">
      <alignment vertical="center"/>
    </xf>
    <xf numFmtId="0" fontId="44" fillId="0" borderId="0" xfId="0" applyFont="1" applyBorder="1">
      <alignment vertical="center"/>
    </xf>
    <xf numFmtId="0" fontId="43" fillId="0" borderId="10" xfId="0" applyFont="1" applyBorder="1">
      <alignment vertical="center"/>
    </xf>
    <xf numFmtId="0" fontId="42" fillId="0" borderId="0" xfId="0" applyFont="1">
      <alignment vertical="center"/>
    </xf>
    <xf numFmtId="0" fontId="45" fillId="0" borderId="0" xfId="0" applyFont="1" applyAlignment="1">
      <alignment horizontal="left" vertical="center"/>
    </xf>
    <xf numFmtId="56" fontId="7" fillId="0" borderId="0" xfId="0" applyNumberFormat="1" applyFont="1">
      <alignment vertical="center"/>
    </xf>
    <xf numFmtId="56" fontId="7" fillId="0" borderId="0" xfId="0" applyNumberFormat="1" applyFont="1" applyFill="1">
      <alignment vertical="center"/>
    </xf>
    <xf numFmtId="177" fontId="9" fillId="3" borderId="16" xfId="0" applyNumberFormat="1" applyFont="1" applyFill="1" applyBorder="1" applyAlignment="1" applyProtection="1">
      <alignment horizontal="center" vertical="center" shrinkToFit="1"/>
      <protection locked="0"/>
    </xf>
    <xf numFmtId="178" fontId="7" fillId="3" borderId="0" xfId="0" applyNumberFormat="1" applyFont="1" applyFill="1" applyBorder="1">
      <alignment vertical="center"/>
    </xf>
    <xf numFmtId="0" fontId="7" fillId="0" borderId="0" xfId="0" applyFont="1" applyBorder="1">
      <alignment vertical="center"/>
    </xf>
    <xf numFmtId="0" fontId="21" fillId="7" borderId="0" xfId="0" applyFont="1" applyFill="1" applyBorder="1" applyAlignment="1" applyProtection="1">
      <alignment horizontal="center" vertical="center" shrinkToFit="1"/>
    </xf>
    <xf numFmtId="0" fontId="6" fillId="0" borderId="16" xfId="0" applyFont="1" applyFill="1" applyBorder="1">
      <alignment vertical="center"/>
    </xf>
    <xf numFmtId="0" fontId="6" fillId="0" borderId="16" xfId="0" applyFont="1" applyBorder="1">
      <alignment vertical="center"/>
    </xf>
    <xf numFmtId="0" fontId="7" fillId="2" borderId="16" xfId="0" applyFont="1" applyFill="1" applyBorder="1">
      <alignment vertical="center"/>
    </xf>
    <xf numFmtId="178" fontId="7" fillId="0" borderId="16" xfId="0" applyNumberFormat="1" applyFont="1" applyFill="1" applyBorder="1">
      <alignment vertical="center"/>
    </xf>
    <xf numFmtId="0" fontId="7" fillId="3" borderId="18" xfId="0" applyFont="1" applyFill="1" applyBorder="1">
      <alignment vertical="center"/>
    </xf>
    <xf numFmtId="0" fontId="7" fillId="3" borderId="19" xfId="0" applyFont="1" applyFill="1" applyBorder="1">
      <alignment vertical="center"/>
    </xf>
    <xf numFmtId="183" fontId="7" fillId="0" borderId="0" xfId="0" applyNumberFormat="1" applyFont="1">
      <alignment vertical="center"/>
    </xf>
    <xf numFmtId="0" fontId="7" fillId="0" borderId="16" xfId="0" applyFont="1" applyFill="1" applyBorder="1">
      <alignment vertical="center"/>
    </xf>
    <xf numFmtId="0" fontId="7" fillId="0" borderId="16" xfId="0" applyFont="1" applyBorder="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38" fillId="0" borderId="12" xfId="0" applyFont="1" applyBorder="1" applyAlignment="1">
      <alignment horizontal="center" vertical="center"/>
    </xf>
    <xf numFmtId="0" fontId="43" fillId="0" borderId="0" xfId="0" applyFont="1" applyBorder="1">
      <alignment vertical="center"/>
    </xf>
    <xf numFmtId="0" fontId="24" fillId="4"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4" fillId="4" borderId="1" xfId="0" applyFont="1" applyFill="1" applyBorder="1" applyAlignment="1">
      <alignment horizontal="left" vertical="center"/>
    </xf>
    <xf numFmtId="0" fontId="26" fillId="4" borderId="1" xfId="0" applyFont="1" applyFill="1" applyBorder="1" applyAlignment="1">
      <alignment horizontal="left" vertical="center"/>
    </xf>
    <xf numFmtId="0" fontId="46" fillId="0" borderId="0" xfId="0" applyFont="1" applyAlignment="1">
      <alignment horizontal="left" vertical="center"/>
    </xf>
    <xf numFmtId="177" fontId="8" fillId="0" borderId="0" xfId="0" applyNumberFormat="1" applyFont="1" applyAlignment="1">
      <alignment horizontal="center" vertical="center" shrinkToFit="1"/>
    </xf>
    <xf numFmtId="0" fontId="6" fillId="0" borderId="11"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47" fillId="0" borderId="0" xfId="0" applyFont="1" applyAlignment="1">
      <alignment vertical="center"/>
    </xf>
    <xf numFmtId="0" fontId="47" fillId="0" borderId="0" xfId="0" applyFont="1" applyAlignment="1">
      <alignment horizontal="center" vertical="center"/>
    </xf>
    <xf numFmtId="0" fontId="47" fillId="0" borderId="0" xfId="0" applyFont="1" applyAlignment="1"/>
    <xf numFmtId="0" fontId="48" fillId="0" borderId="0" xfId="0" applyFont="1" applyAlignment="1">
      <alignment vertical="center"/>
    </xf>
    <xf numFmtId="0" fontId="49" fillId="0" borderId="0" xfId="0" applyFont="1" applyAlignment="1"/>
    <xf numFmtId="0" fontId="51" fillId="0" borderId="17" xfId="0" applyFont="1" applyBorder="1">
      <alignment vertical="center"/>
    </xf>
    <xf numFmtId="0" fontId="51" fillId="0" borderId="0" xfId="0" applyFont="1" applyBorder="1">
      <alignment vertical="center"/>
    </xf>
    <xf numFmtId="0" fontId="51" fillId="0" borderId="13" xfId="0" applyFont="1" applyBorder="1">
      <alignment vertical="center"/>
    </xf>
    <xf numFmtId="0" fontId="51" fillId="0" borderId="0" xfId="0" applyFont="1" applyBorder="1" applyAlignment="1"/>
    <xf numFmtId="0" fontId="51" fillId="0" borderId="8" xfId="0" applyFont="1" applyBorder="1" applyAlignment="1"/>
    <xf numFmtId="0" fontId="51" fillId="0" borderId="13" xfId="0" applyFont="1" applyBorder="1" applyAlignment="1"/>
    <xf numFmtId="0" fontId="51" fillId="0" borderId="8" xfId="0" applyFont="1" applyBorder="1" applyAlignment="1">
      <alignment horizontal="left"/>
    </xf>
    <xf numFmtId="0" fontId="51" fillId="0" borderId="27" xfId="0" applyFont="1" applyBorder="1" applyAlignment="1"/>
    <xf numFmtId="0" fontId="51" fillId="0" borderId="7" xfId="0" applyFont="1" applyBorder="1" applyAlignment="1"/>
    <xf numFmtId="0" fontId="51" fillId="0" borderId="17" xfId="0" applyFont="1" applyBorder="1" applyAlignment="1"/>
    <xf numFmtId="0" fontId="7" fillId="0" borderId="13" xfId="0" applyFont="1" applyBorder="1">
      <alignment vertical="center"/>
    </xf>
    <xf numFmtId="0" fontId="51" fillId="0" borderId="17" xfId="0" applyFont="1" applyBorder="1" applyAlignment="1">
      <alignment vertical="center" shrinkToFit="1"/>
    </xf>
    <xf numFmtId="0" fontId="51" fillId="0" borderId="0" xfId="0" applyFont="1" applyBorder="1" applyAlignment="1">
      <alignment vertical="center" shrinkToFit="1"/>
    </xf>
    <xf numFmtId="0" fontId="51" fillId="0" borderId="0" xfId="0" applyFont="1" applyBorder="1" applyAlignment="1">
      <alignment vertical="center"/>
    </xf>
    <xf numFmtId="0" fontId="51" fillId="0" borderId="13" xfId="0" applyFont="1" applyBorder="1" applyAlignment="1">
      <alignment vertical="center"/>
    </xf>
    <xf numFmtId="0" fontId="51" fillId="0" borderId="17" xfId="0" applyFont="1" applyBorder="1" applyAlignment="1">
      <alignment vertical="center"/>
    </xf>
    <xf numFmtId="0" fontId="51" fillId="0" borderId="0" xfId="0" applyFont="1" applyBorder="1" applyAlignment="1">
      <alignment horizontal="center" vertical="center" shrinkToFit="1"/>
    </xf>
    <xf numFmtId="0" fontId="51" fillId="0" borderId="0" xfId="0" applyFont="1" applyBorder="1" applyAlignment="1">
      <alignment horizontal="center" vertical="center"/>
    </xf>
    <xf numFmtId="0" fontId="51" fillId="0" borderId="17" xfId="0" applyFont="1" applyBorder="1" applyAlignment="1">
      <alignment horizontal="center" vertical="center"/>
    </xf>
    <xf numFmtId="0" fontId="51" fillId="0" borderId="9" xfId="0" applyFont="1" applyBorder="1" applyAlignment="1">
      <alignment shrinkToFit="1"/>
    </xf>
    <xf numFmtId="0" fontId="51" fillId="0" borderId="10" xfId="0" applyFont="1" applyBorder="1" applyAlignment="1">
      <alignment shrinkToFit="1"/>
    </xf>
    <xf numFmtId="0" fontId="51" fillId="0" borderId="10" xfId="0" applyFont="1" applyBorder="1" applyAlignment="1">
      <alignment vertical="center" shrinkToFit="1"/>
    </xf>
    <xf numFmtId="0" fontId="51" fillId="0" borderId="10" xfId="0" applyFont="1" applyBorder="1">
      <alignment vertical="center"/>
    </xf>
    <xf numFmtId="0" fontId="51" fillId="0" borderId="10" xfId="0" applyFont="1" applyBorder="1" applyAlignment="1">
      <alignment horizontal="center" vertical="center"/>
    </xf>
    <xf numFmtId="0" fontId="51" fillId="0" borderId="11" xfId="0" applyFont="1" applyBorder="1">
      <alignment vertical="center"/>
    </xf>
    <xf numFmtId="0" fontId="51" fillId="0" borderId="0" xfId="0" applyFont="1" applyBorder="1" applyAlignment="1">
      <alignment shrinkToFit="1"/>
    </xf>
    <xf numFmtId="0" fontId="51" fillId="0" borderId="9" xfId="0" applyFont="1" applyBorder="1">
      <alignment vertical="center"/>
    </xf>
    <xf numFmtId="0" fontId="51" fillId="0" borderId="9" xfId="0" applyFont="1" applyBorder="1" applyAlignment="1">
      <alignment vertical="center"/>
    </xf>
    <xf numFmtId="0" fontId="51" fillId="0" borderId="10" xfId="0" applyFont="1" applyBorder="1" applyAlignment="1">
      <alignment vertical="center"/>
    </xf>
    <xf numFmtId="0" fontId="51" fillId="0" borderId="11" xfId="0" applyFont="1" applyBorder="1" applyAlignment="1">
      <alignment vertical="center"/>
    </xf>
    <xf numFmtId="0" fontId="7" fillId="0" borderId="11" xfId="0" applyFont="1" applyBorder="1">
      <alignment vertical="center"/>
    </xf>
    <xf numFmtId="0" fontId="52" fillId="0" borderId="0" xfId="0" applyFont="1">
      <alignment vertical="center"/>
    </xf>
    <xf numFmtId="0" fontId="53" fillId="0" borderId="0" xfId="0" applyFont="1">
      <alignment vertical="center"/>
    </xf>
    <xf numFmtId="0" fontId="54" fillId="0" borderId="0" xfId="0" applyFont="1">
      <alignment vertical="center"/>
    </xf>
    <xf numFmtId="0" fontId="12" fillId="0" borderId="0" xfId="0" applyFont="1">
      <alignment vertical="center"/>
    </xf>
    <xf numFmtId="0" fontId="54" fillId="0" borderId="0" xfId="0" applyFont="1" applyAlignment="1">
      <alignment vertical="center"/>
    </xf>
    <xf numFmtId="0" fontId="54" fillId="0" borderId="0" xfId="0" applyFont="1" applyAlignment="1">
      <alignment vertical="center" shrinkToFit="1"/>
    </xf>
    <xf numFmtId="0" fontId="7" fillId="0" borderId="0" xfId="0" applyFont="1" applyAlignment="1">
      <alignment vertical="center"/>
    </xf>
    <xf numFmtId="0" fontId="7" fillId="0" borderId="0" xfId="0" applyFont="1" applyBorder="1" applyAlignment="1">
      <alignment vertical="center"/>
    </xf>
    <xf numFmtId="0" fontId="7" fillId="0" borderId="0" xfId="0" applyFont="1" applyBorder="1" applyAlignment="1">
      <alignment vertical="center" shrinkToFit="1"/>
    </xf>
    <xf numFmtId="0" fontId="7" fillId="0" borderId="0" xfId="0" applyFont="1" applyBorder="1" applyAlignment="1">
      <alignment horizontal="center" vertical="center"/>
    </xf>
    <xf numFmtId="0" fontId="14" fillId="0" borderId="1" xfId="0" applyFont="1" applyBorder="1" applyAlignment="1">
      <alignment horizontal="center" vertical="center" shrinkToFit="1"/>
    </xf>
    <xf numFmtId="0" fontId="14" fillId="0" borderId="0" xfId="0" applyFont="1" applyBorder="1" applyAlignment="1">
      <alignment horizontal="center" vertical="center" shrinkToFit="1"/>
    </xf>
    <xf numFmtId="0" fontId="7" fillId="0" borderId="2" xfId="0" applyFont="1" applyBorder="1">
      <alignment vertical="center"/>
    </xf>
    <xf numFmtId="0" fontId="7" fillId="0" borderId="4" xfId="0" applyFont="1" applyBorder="1">
      <alignment vertical="center"/>
    </xf>
    <xf numFmtId="0" fontId="7" fillId="0" borderId="3" xfId="0" applyFont="1" applyBorder="1">
      <alignment vertical="center"/>
    </xf>
    <xf numFmtId="0" fontId="14" fillId="0" borderId="17" xfId="0" applyFont="1" applyBorder="1" applyAlignment="1">
      <alignment horizontal="center" vertical="center" wrapText="1"/>
    </xf>
    <xf numFmtId="0" fontId="7" fillId="0" borderId="13" xfId="0" applyFont="1" applyBorder="1" applyAlignment="1">
      <alignment horizontal="center"/>
    </xf>
    <xf numFmtId="0" fontId="7" fillId="0" borderId="17" xfId="0" applyFont="1" applyBorder="1" applyAlignment="1">
      <alignment horizont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vertical="center"/>
    </xf>
    <xf numFmtId="0" fontId="7" fillId="0" borderId="11" xfId="0" applyFont="1" applyBorder="1" applyAlignment="1">
      <alignment horizontal="center" vertical="center"/>
    </xf>
    <xf numFmtId="0" fontId="38" fillId="0" borderId="12" xfId="0" applyFont="1" applyBorder="1" applyAlignment="1">
      <alignment horizontal="center" vertical="center"/>
    </xf>
    <xf numFmtId="0" fontId="7" fillId="0" borderId="0" xfId="0" applyFont="1" applyAlignment="1">
      <alignment horizontal="center" vertical="center" shrinkToFit="1"/>
    </xf>
    <xf numFmtId="0" fontId="7" fillId="0" borderId="0" xfId="0" applyFont="1" applyAlignment="1">
      <alignment horizontal="left" vertical="center"/>
    </xf>
    <xf numFmtId="0" fontId="7"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pplyAlignment="1">
      <alignment horizontal="left" vertical="center"/>
    </xf>
    <xf numFmtId="0" fontId="44" fillId="0" borderId="10" xfId="0" applyFont="1" applyBorder="1" applyAlignment="1">
      <alignment horizontal="center" vertical="center"/>
    </xf>
    <xf numFmtId="0" fontId="44" fillId="0" borderId="10" xfId="0" applyFont="1" applyBorder="1" applyAlignment="1">
      <alignment vertical="center"/>
    </xf>
    <xf numFmtId="0" fontId="44" fillId="0" borderId="0" xfId="0" applyFont="1" applyAlignment="1">
      <alignment vertical="center"/>
    </xf>
    <xf numFmtId="0" fontId="44" fillId="0" borderId="0" xfId="0" applyFont="1" applyBorder="1" applyAlignment="1">
      <alignment vertical="center"/>
    </xf>
    <xf numFmtId="0" fontId="0" fillId="2" borderId="6" xfId="0" applyFill="1" applyBorder="1">
      <alignment vertical="center"/>
    </xf>
    <xf numFmtId="0" fontId="0" fillId="2" borderId="8" xfId="0" applyFill="1" applyBorder="1">
      <alignment vertical="center"/>
    </xf>
    <xf numFmtId="0" fontId="0" fillId="2" borderId="7" xfId="0" applyFill="1" applyBorder="1">
      <alignment vertical="center"/>
    </xf>
    <xf numFmtId="0" fontId="0" fillId="2" borderId="17" xfId="0" applyFill="1" applyBorder="1">
      <alignment vertical="center"/>
    </xf>
    <xf numFmtId="0" fontId="0" fillId="2" borderId="0" xfId="0" applyFill="1" applyBorder="1">
      <alignment vertical="center"/>
    </xf>
    <xf numFmtId="0" fontId="0" fillId="2" borderId="13" xfId="0" applyFill="1" applyBorder="1">
      <alignment vertical="center"/>
    </xf>
    <xf numFmtId="0" fontId="0" fillId="2" borderId="9" xfId="0" applyFill="1" applyBorder="1">
      <alignment vertical="center"/>
    </xf>
    <xf numFmtId="0" fontId="0" fillId="2" borderId="10" xfId="0" applyFill="1" applyBorder="1">
      <alignment vertical="center"/>
    </xf>
    <xf numFmtId="0" fontId="0" fillId="2" borderId="11" xfId="0" applyFill="1" applyBorder="1">
      <alignment vertical="center"/>
    </xf>
    <xf numFmtId="0" fontId="45" fillId="0" borderId="0" xfId="0" applyFont="1">
      <alignment vertical="center"/>
    </xf>
    <xf numFmtId="0" fontId="45" fillId="0" borderId="0" xfId="0" applyFont="1" applyAlignment="1">
      <alignment horizontal="center" vertical="center"/>
    </xf>
    <xf numFmtId="0" fontId="7" fillId="8" borderId="36" xfId="0" applyFont="1" applyFill="1" applyBorder="1" applyAlignment="1">
      <alignment horizontal="center" vertical="center"/>
    </xf>
    <xf numFmtId="0" fontId="7" fillId="8" borderId="37" xfId="0" applyFont="1" applyFill="1" applyBorder="1">
      <alignment vertical="center"/>
    </xf>
    <xf numFmtId="0" fontId="7" fillId="8" borderId="38" xfId="0" applyFont="1" applyFill="1" applyBorder="1">
      <alignment vertical="center"/>
    </xf>
    <xf numFmtId="0" fontId="7" fillId="8" borderId="39" xfId="0" applyFont="1" applyFill="1" applyBorder="1" applyAlignment="1">
      <alignment horizontal="center" vertical="center"/>
    </xf>
    <xf numFmtId="0" fontId="7" fillId="8" borderId="0" xfId="0" applyFont="1" applyFill="1" applyBorder="1">
      <alignment vertical="center"/>
    </xf>
    <xf numFmtId="0" fontId="7" fillId="8" borderId="40" xfId="0" applyFont="1" applyFill="1" applyBorder="1">
      <alignment vertical="center"/>
    </xf>
    <xf numFmtId="0" fontId="26" fillId="8" borderId="39" xfId="0" applyFont="1" applyFill="1" applyBorder="1" applyAlignment="1">
      <alignment horizontal="center" vertical="center"/>
    </xf>
    <xf numFmtId="0" fontId="7" fillId="8" borderId="41" xfId="0" applyFont="1" applyFill="1" applyBorder="1" applyAlignment="1">
      <alignment horizontal="center" vertical="center"/>
    </xf>
    <xf numFmtId="0" fontId="7" fillId="8" borderId="42" xfId="0" applyFont="1" applyFill="1" applyBorder="1">
      <alignment vertical="center"/>
    </xf>
    <xf numFmtId="0" fontId="7" fillId="8" borderId="42" xfId="0" applyFont="1" applyFill="1" applyBorder="1" applyAlignment="1">
      <alignment horizontal="center" vertical="center"/>
    </xf>
    <xf numFmtId="0" fontId="7" fillId="8" borderId="42" xfId="0" applyFont="1" applyFill="1" applyBorder="1" applyAlignment="1">
      <alignment vertical="center" shrinkToFit="1"/>
    </xf>
    <xf numFmtId="0" fontId="7" fillId="8" borderId="43" xfId="0" applyFont="1" applyFill="1" applyBorder="1">
      <alignment vertical="center"/>
    </xf>
    <xf numFmtId="0" fontId="55" fillId="8" borderId="37" xfId="0" applyFont="1" applyFill="1" applyBorder="1" applyAlignment="1">
      <alignment horizontal="left" vertical="center"/>
    </xf>
    <xf numFmtId="0" fontId="25" fillId="8" borderId="37" xfId="0" applyFont="1" applyFill="1" applyBorder="1" applyAlignment="1">
      <alignment horizontal="center" vertical="center"/>
    </xf>
    <xf numFmtId="0" fontId="25" fillId="8" borderId="37" xfId="0" applyFont="1" applyFill="1" applyBorder="1">
      <alignment vertical="center"/>
    </xf>
    <xf numFmtId="0" fontId="25" fillId="8" borderId="37" xfId="0" applyFont="1" applyFill="1" applyBorder="1" applyAlignment="1">
      <alignment vertical="center" shrinkToFit="1"/>
    </xf>
    <xf numFmtId="0" fontId="55" fillId="8" borderId="0" xfId="0" applyFont="1" applyFill="1" applyBorder="1" applyAlignment="1">
      <alignment horizontal="left" vertical="center"/>
    </xf>
    <xf numFmtId="0" fontId="55" fillId="8" borderId="0" xfId="0" applyFont="1" applyFill="1" applyBorder="1" applyAlignment="1">
      <alignment horizontal="center" vertical="center"/>
    </xf>
    <xf numFmtId="0" fontId="55" fillId="8" borderId="0" xfId="0" applyFont="1" applyFill="1" applyBorder="1">
      <alignment vertical="center"/>
    </xf>
    <xf numFmtId="0" fontId="55" fillId="8" borderId="0" xfId="0" applyFont="1" applyFill="1" applyBorder="1" applyAlignment="1">
      <alignment vertical="center" shrinkToFit="1"/>
    </xf>
    <xf numFmtId="0" fontId="25" fillId="8" borderId="0" xfId="0" applyFont="1" applyFill="1" applyBorder="1">
      <alignment vertical="center"/>
    </xf>
    <xf numFmtId="0" fontId="55" fillId="8" borderId="13" xfId="0" applyFont="1" applyFill="1" applyBorder="1">
      <alignment vertical="center"/>
    </xf>
    <xf numFmtId="0" fontId="55" fillId="8" borderId="1" xfId="0" applyFont="1" applyFill="1" applyBorder="1" applyAlignment="1">
      <alignment horizontal="center" vertical="center"/>
    </xf>
    <xf numFmtId="0" fontId="55" fillId="8" borderId="1" xfId="0" applyFont="1" applyFill="1" applyBorder="1" applyAlignment="1">
      <alignment horizontal="center" vertical="center" shrinkToFit="1"/>
    </xf>
    <xf numFmtId="0" fontId="55" fillId="8" borderId="13" xfId="0" applyFont="1" applyFill="1" applyBorder="1" applyAlignment="1">
      <alignment horizontal="right" vertical="center"/>
    </xf>
    <xf numFmtId="0" fontId="25" fillId="8" borderId="0" xfId="0" applyFont="1" applyFill="1" applyBorder="1" applyAlignment="1">
      <alignment horizontal="center" vertical="center"/>
    </xf>
    <xf numFmtId="0" fontId="25" fillId="8" borderId="0" xfId="0" applyFont="1" applyFill="1" applyBorder="1" applyAlignment="1">
      <alignment horizontal="left" vertical="center"/>
    </xf>
    <xf numFmtId="0" fontId="25" fillId="8" borderId="0" xfId="0" applyFont="1" applyFill="1" applyBorder="1" applyAlignment="1">
      <alignment vertical="center" shrinkToFit="1"/>
    </xf>
    <xf numFmtId="14" fontId="0" fillId="0" borderId="0" xfId="0" applyNumberFormat="1">
      <alignment vertical="center"/>
    </xf>
    <xf numFmtId="14" fontId="0" fillId="0" borderId="0" xfId="0" applyNumberFormat="1" applyAlignment="1">
      <alignment horizontal="center" vertical="center"/>
    </xf>
    <xf numFmtId="0" fontId="0" fillId="0" borderId="0" xfId="0" applyAlignment="1">
      <alignment horizontal="right" vertical="center"/>
    </xf>
    <xf numFmtId="0" fontId="55" fillId="8" borderId="1" xfId="0" applyNumberFormat="1" applyFont="1" applyFill="1" applyBorder="1" applyAlignment="1">
      <alignment horizontal="center" vertical="center"/>
    </xf>
    <xf numFmtId="0" fontId="55" fillId="8" borderId="1" xfId="0" applyNumberFormat="1" applyFont="1" applyFill="1" applyBorder="1" applyAlignment="1">
      <alignment horizontal="center" vertical="center" shrinkToFit="1"/>
    </xf>
    <xf numFmtId="0" fontId="7" fillId="0" borderId="0" xfId="0" applyFont="1" applyAlignment="1">
      <alignment horizontal="center" vertical="center"/>
    </xf>
    <xf numFmtId="0" fontId="7" fillId="0" borderId="0" xfId="1" applyFont="1">
      <alignment vertical="center"/>
    </xf>
    <xf numFmtId="0" fontId="48" fillId="0" borderId="0" xfId="1">
      <alignment vertical="center"/>
    </xf>
    <xf numFmtId="0" fontId="47" fillId="0" borderId="0" xfId="1" applyFont="1" applyAlignment="1">
      <alignment vertical="center"/>
    </xf>
    <xf numFmtId="0" fontId="47" fillId="0" borderId="0" xfId="1" applyFont="1" applyAlignment="1">
      <alignment horizontal="center" vertical="center"/>
    </xf>
    <xf numFmtId="0" fontId="14" fillId="0" borderId="0" xfId="1" applyFont="1" applyBorder="1" applyAlignment="1">
      <alignment vertical="center"/>
    </xf>
    <xf numFmtId="0" fontId="14" fillId="0" borderId="0" xfId="1" applyFont="1" applyBorder="1">
      <alignment vertical="center"/>
    </xf>
    <xf numFmtId="0" fontId="14" fillId="0" borderId="0" xfId="1" applyFont="1">
      <alignment vertical="center"/>
    </xf>
    <xf numFmtId="0" fontId="57" fillId="0" borderId="0" xfId="1" applyFont="1" applyAlignment="1"/>
    <xf numFmtId="0" fontId="7" fillId="0" borderId="0" xfId="1" applyFont="1" applyBorder="1">
      <alignment vertical="center"/>
    </xf>
    <xf numFmtId="0" fontId="51" fillId="0" borderId="39" xfId="1" applyFont="1" applyBorder="1" applyAlignment="1">
      <alignment vertical="center"/>
    </xf>
    <xf numFmtId="0" fontId="51" fillId="0" borderId="0" xfId="1" applyFont="1" applyBorder="1" applyAlignment="1">
      <alignment vertical="center"/>
    </xf>
    <xf numFmtId="0" fontId="51" fillId="0" borderId="0" xfId="1" applyFont="1" applyBorder="1">
      <alignment vertical="center"/>
    </xf>
    <xf numFmtId="0" fontId="58" fillId="0" borderId="40" xfId="1" applyFont="1" applyBorder="1" applyAlignment="1">
      <alignment vertical="center"/>
    </xf>
    <xf numFmtId="0" fontId="51" fillId="0" borderId="0" xfId="1" applyFont="1" applyBorder="1" applyAlignment="1">
      <alignment vertical="center" shrinkToFit="1"/>
    </xf>
    <xf numFmtId="0" fontId="51" fillId="0" borderId="0" xfId="1" applyFont="1" applyBorder="1" applyAlignment="1">
      <alignment horizontal="center" vertical="center" shrinkToFit="1"/>
    </xf>
    <xf numFmtId="0" fontId="51" fillId="0" borderId="0" xfId="1" applyFont="1" applyBorder="1" applyAlignment="1">
      <alignment horizontal="center" vertical="center"/>
    </xf>
    <xf numFmtId="0" fontId="58" fillId="0" borderId="40" xfId="1" applyFont="1" applyBorder="1">
      <alignment vertical="center"/>
    </xf>
    <xf numFmtId="0" fontId="58" fillId="0" borderId="57" xfId="1" applyFont="1" applyBorder="1" applyAlignment="1">
      <alignment vertical="center"/>
    </xf>
    <xf numFmtId="0" fontId="14" fillId="0" borderId="39" xfId="1" applyFont="1" applyBorder="1" applyAlignment="1">
      <alignment horizontal="distributed" vertical="center" textRotation="255"/>
    </xf>
    <xf numFmtId="0" fontId="14" fillId="0" borderId="0" xfId="1" applyFont="1" applyBorder="1" applyAlignment="1">
      <alignment horizontal="distributed" vertical="center" textRotation="255"/>
    </xf>
    <xf numFmtId="0" fontId="14" fillId="0" borderId="0" xfId="1" applyFont="1" applyBorder="1" applyAlignment="1">
      <alignment horizontal="distributed" vertical="center"/>
    </xf>
    <xf numFmtId="0" fontId="14" fillId="0" borderId="40" xfId="1" applyFont="1" applyBorder="1" applyAlignment="1">
      <alignment horizontal="distributed" vertical="center"/>
    </xf>
    <xf numFmtId="0" fontId="7" fillId="0" borderId="39" xfId="1" applyFont="1" applyBorder="1" applyAlignment="1">
      <alignment vertical="center"/>
    </xf>
    <xf numFmtId="0" fontId="7" fillId="0" borderId="0" xfId="1" applyFont="1" applyBorder="1" applyAlignment="1">
      <alignment vertical="center"/>
    </xf>
    <xf numFmtId="0" fontId="7" fillId="0" borderId="40" xfId="1" applyFont="1" applyBorder="1" applyAlignment="1">
      <alignment vertical="center"/>
    </xf>
    <xf numFmtId="0" fontId="7" fillId="0" borderId="10" xfId="1" applyFont="1" applyBorder="1">
      <alignment vertical="center"/>
    </xf>
    <xf numFmtId="0" fontId="51" fillId="0" borderId="59" xfId="1" applyFont="1" applyBorder="1">
      <alignment vertical="center"/>
    </xf>
    <xf numFmtId="0" fontId="58" fillId="0" borderId="41" xfId="1" applyFont="1" applyBorder="1" applyAlignment="1">
      <alignment vertical="center"/>
    </xf>
    <xf numFmtId="0" fontId="7" fillId="0" borderId="42" xfId="1" applyFont="1" applyBorder="1" applyAlignment="1">
      <alignment vertical="center"/>
    </xf>
    <xf numFmtId="0" fontId="51" fillId="0" borderId="42" xfId="1" applyFont="1" applyBorder="1" applyAlignment="1">
      <alignment vertical="center"/>
    </xf>
    <xf numFmtId="0" fontId="51" fillId="0" borderId="42" xfId="1" applyFont="1" applyBorder="1">
      <alignment vertical="center"/>
    </xf>
    <xf numFmtId="0" fontId="51" fillId="0" borderId="42" xfId="1" applyFont="1" applyBorder="1" applyAlignment="1">
      <alignment horizontal="center" vertical="center"/>
    </xf>
    <xf numFmtId="0" fontId="58" fillId="0" borderId="0" xfId="1" applyFont="1" applyBorder="1" applyAlignment="1">
      <alignment vertical="center"/>
    </xf>
    <xf numFmtId="0" fontId="58" fillId="0" borderId="39" xfId="1" applyFont="1" applyBorder="1" applyAlignment="1">
      <alignment vertical="center"/>
    </xf>
    <xf numFmtId="0" fontId="7" fillId="0" borderId="40" xfId="1" applyFont="1" applyBorder="1">
      <alignment vertical="center"/>
    </xf>
    <xf numFmtId="56" fontId="7" fillId="0" borderId="0" xfId="1" quotePrefix="1" applyNumberFormat="1" applyFont="1">
      <alignment vertical="center"/>
    </xf>
    <xf numFmtId="0" fontId="7" fillId="0" borderId="0" xfId="1" quotePrefix="1" applyFont="1">
      <alignment vertical="center"/>
    </xf>
    <xf numFmtId="0" fontId="51" fillId="0" borderId="8" xfId="1" applyFont="1" applyBorder="1">
      <alignment vertical="center"/>
    </xf>
    <xf numFmtId="0" fontId="7" fillId="0" borderId="8" xfId="1" applyFont="1" applyBorder="1">
      <alignment vertical="center"/>
    </xf>
    <xf numFmtId="0" fontId="58" fillId="0" borderId="8" xfId="1" applyFont="1" applyBorder="1" applyAlignment="1">
      <alignment vertical="center"/>
    </xf>
    <xf numFmtId="0" fontId="7" fillId="0" borderId="39" xfId="1" applyFont="1" applyBorder="1">
      <alignment vertical="center"/>
    </xf>
    <xf numFmtId="0" fontId="51" fillId="0" borderId="10" xfId="1" applyFont="1" applyBorder="1" applyAlignment="1">
      <alignment vertical="center" shrinkToFit="1"/>
    </xf>
    <xf numFmtId="0" fontId="51" fillId="0" borderId="10" xfId="1" applyFont="1" applyBorder="1" applyAlignment="1">
      <alignment vertical="center"/>
    </xf>
    <xf numFmtId="0" fontId="58" fillId="0" borderId="10" xfId="1" applyFont="1" applyBorder="1" applyAlignment="1">
      <alignment vertical="center"/>
    </xf>
    <xf numFmtId="0" fontId="58" fillId="0" borderId="59" xfId="1" applyFont="1" applyBorder="1" applyAlignment="1">
      <alignment vertical="center"/>
    </xf>
    <xf numFmtId="0" fontId="7" fillId="0" borderId="57" xfId="1" applyFont="1" applyBorder="1">
      <alignment vertical="center"/>
    </xf>
    <xf numFmtId="0" fontId="7" fillId="0" borderId="59" xfId="1" applyFont="1" applyBorder="1">
      <alignment vertical="center"/>
    </xf>
    <xf numFmtId="0" fontId="48" fillId="0" borderId="40" xfId="1" applyBorder="1">
      <alignment vertical="center"/>
    </xf>
    <xf numFmtId="0" fontId="51" fillId="0" borderId="4" xfId="1" applyFont="1" applyBorder="1" applyAlignment="1">
      <alignment vertical="center"/>
    </xf>
    <xf numFmtId="0" fontId="7" fillId="0" borderId="0" xfId="1" applyFont="1" applyAlignment="1">
      <alignment vertical="center"/>
    </xf>
    <xf numFmtId="0" fontId="0" fillId="0" borderId="0" xfId="0" applyAlignment="1">
      <alignment horizontal="left" vertical="center" wrapText="1"/>
    </xf>
    <xf numFmtId="14" fontId="0" fillId="0" borderId="0" xfId="0" applyNumberFormat="1" applyAlignment="1">
      <alignment horizontal="center" vertical="center"/>
    </xf>
    <xf numFmtId="58" fontId="0" fillId="0" borderId="0" xfId="0" applyNumberFormat="1" applyAlignment="1">
      <alignment horizontal="right" vertical="center"/>
    </xf>
    <xf numFmtId="0" fontId="0" fillId="0" borderId="0" xfId="0" applyAlignment="1">
      <alignment horizontal="left" vertical="center" wrapText="1"/>
    </xf>
    <xf numFmtId="0" fontId="0" fillId="0" borderId="0" xfId="0" applyAlignment="1">
      <alignment horizontal="left" vertical="center"/>
    </xf>
    <xf numFmtId="0" fontId="21" fillId="0" borderId="0" xfId="0"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xf numFmtId="0" fontId="0" fillId="0" borderId="0" xfId="0" quotePrefix="1" applyAlignment="1">
      <alignment horizontal="center" vertical="center"/>
    </xf>
    <xf numFmtId="0" fontId="6" fillId="4" borderId="1"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 xfId="0" applyFont="1" applyBorder="1" applyAlignment="1">
      <alignment horizontal="center" vertical="center"/>
    </xf>
    <xf numFmtId="0" fontId="19" fillId="5" borderId="1" xfId="0" applyFont="1" applyFill="1" applyBorder="1" applyAlignment="1">
      <alignment horizontal="center" vertical="center"/>
    </xf>
    <xf numFmtId="0" fontId="6" fillId="0" borderId="1" xfId="0" applyFont="1" applyBorder="1" applyAlignment="1">
      <alignment horizontal="center" vertical="center"/>
    </xf>
    <xf numFmtId="0" fontId="6" fillId="3" borderId="1" xfId="0" applyFont="1" applyFill="1" applyBorder="1" applyAlignment="1">
      <alignment horizontal="center" vertical="center"/>
    </xf>
    <xf numFmtId="0" fontId="19" fillId="0" borderId="1" xfId="0" applyFont="1" applyBorder="1" applyAlignment="1">
      <alignment horizontal="center" vertical="center" shrinkToFit="1"/>
    </xf>
    <xf numFmtId="0" fontId="19" fillId="5" borderId="1" xfId="0" applyFont="1" applyFill="1" applyBorder="1" applyAlignment="1">
      <alignment horizontal="center" vertical="center" shrinkToFit="1"/>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9" fillId="0" borderId="3" xfId="0" applyFont="1" applyBorder="1" applyAlignment="1">
      <alignment horizontal="center" vertical="center"/>
    </xf>
    <xf numFmtId="0" fontId="0" fillId="0" borderId="0" xfId="0" applyAlignment="1">
      <alignment horizontal="center" vertical="center"/>
    </xf>
    <xf numFmtId="0" fontId="42" fillId="0" borderId="0" xfId="0" applyFont="1" applyAlignment="1">
      <alignment horizontal="center" vertical="center"/>
    </xf>
    <xf numFmtId="0" fontId="44" fillId="0" borderId="0" xfId="0" applyFont="1" applyBorder="1" applyAlignment="1">
      <alignment horizontal="center" vertical="center"/>
    </xf>
    <xf numFmtId="0" fontId="44" fillId="0" borderId="10" xfId="0" applyFont="1" applyBorder="1" applyAlignment="1">
      <alignment horizontal="center" vertical="center"/>
    </xf>
    <xf numFmtId="0" fontId="44" fillId="0" borderId="0" xfId="0" applyFont="1" applyAlignment="1">
      <alignment horizontal="center" vertical="center"/>
    </xf>
    <xf numFmtId="0" fontId="45" fillId="0" borderId="0" xfId="0" applyFont="1" applyAlignment="1">
      <alignment horizontal="center" vertical="center" wrapText="1"/>
    </xf>
    <xf numFmtId="0" fontId="0" fillId="0" borderId="0" xfId="0" applyAlignment="1">
      <alignment horizontal="center" vertical="center" wrapText="1"/>
    </xf>
    <xf numFmtId="0" fontId="0" fillId="0" borderId="0" xfId="0" applyBorder="1" applyAlignment="1">
      <alignment horizontal="left"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38" fillId="0" borderId="6" xfId="0" applyFont="1" applyBorder="1" applyAlignment="1">
      <alignment horizontal="center" vertical="center"/>
    </xf>
    <xf numFmtId="0" fontId="38" fillId="0" borderId="8" xfId="0" applyFont="1" applyBorder="1" applyAlignment="1">
      <alignment horizontal="center" vertical="center"/>
    </xf>
    <xf numFmtId="0" fontId="38" fillId="0" borderId="7" xfId="0" applyFont="1" applyBorder="1" applyAlignment="1">
      <alignment horizontal="center" vertical="center"/>
    </xf>
    <xf numFmtId="0" fontId="38" fillId="0" borderId="9" xfId="0" applyFont="1" applyBorder="1" applyAlignment="1">
      <alignment horizontal="center" vertical="center"/>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2" xfId="0" applyFont="1" applyBorder="1" applyAlignment="1">
      <alignment horizontal="center" vertical="center"/>
    </xf>
    <xf numFmtId="0" fontId="38" fillId="0" borderId="4" xfId="0" applyFont="1" applyBorder="1" applyAlignment="1">
      <alignment horizontal="center" vertical="center"/>
    </xf>
    <xf numFmtId="0" fontId="38" fillId="0" borderId="3" xfId="0" applyFont="1" applyBorder="1" applyAlignment="1">
      <alignment horizontal="center" vertical="center"/>
    </xf>
    <xf numFmtId="0" fontId="38" fillId="0" borderId="2" xfId="0" applyFont="1" applyBorder="1" applyAlignment="1">
      <alignment horizontal="center" vertical="center" shrinkToFit="1"/>
    </xf>
    <xf numFmtId="0" fontId="38" fillId="0" borderId="4" xfId="0" applyFont="1" applyBorder="1" applyAlignment="1">
      <alignment horizontal="center" vertical="center" shrinkToFit="1"/>
    </xf>
    <xf numFmtId="0" fontId="38" fillId="0" borderId="3" xfId="0" applyFont="1" applyBorder="1" applyAlignment="1">
      <alignment horizontal="center" vertical="center" shrinkToFit="1"/>
    </xf>
    <xf numFmtId="0" fontId="38" fillId="0" borderId="5" xfId="0" applyFont="1" applyBorder="1" applyAlignment="1">
      <alignment horizontal="center" vertical="center"/>
    </xf>
    <xf numFmtId="0" fontId="38" fillId="0" borderId="14" xfId="0" applyFont="1" applyBorder="1" applyAlignment="1">
      <alignment horizontal="center" vertical="center"/>
    </xf>
    <xf numFmtId="0" fontId="38" fillId="0" borderId="12" xfId="0" applyFont="1" applyBorder="1" applyAlignment="1">
      <alignment horizontal="center" vertical="center"/>
    </xf>
    <xf numFmtId="0" fontId="38" fillId="0" borderId="6" xfId="0" applyFont="1" applyBorder="1" applyAlignment="1">
      <alignment horizontal="center" vertical="center" shrinkToFit="1"/>
    </xf>
    <xf numFmtId="0" fontId="38" fillId="0" borderId="8" xfId="0" applyFont="1" applyBorder="1" applyAlignment="1">
      <alignment horizontal="center" vertical="center" shrinkToFit="1"/>
    </xf>
    <xf numFmtId="0" fontId="38" fillId="0" borderId="7" xfId="0" applyFont="1" applyBorder="1" applyAlignment="1">
      <alignment horizontal="center" vertical="center" shrinkToFit="1"/>
    </xf>
    <xf numFmtId="0" fontId="38" fillId="5" borderId="2" xfId="0" applyFont="1" applyFill="1" applyBorder="1" applyAlignment="1">
      <alignment horizontal="center" vertical="center"/>
    </xf>
    <xf numFmtId="0" fontId="38" fillId="5" borderId="3" xfId="0" applyFont="1" applyFill="1" applyBorder="1" applyAlignment="1">
      <alignment horizontal="center" vertical="center"/>
    </xf>
    <xf numFmtId="0" fontId="38" fillId="0" borderId="0" xfId="0" applyFont="1" applyBorder="1" applyAlignment="1">
      <alignment horizontal="center" vertical="center"/>
    </xf>
    <xf numFmtId="0" fontId="38" fillId="0" borderId="13" xfId="0" applyFont="1" applyBorder="1" applyAlignment="1">
      <alignment horizontal="center" vertical="center"/>
    </xf>
    <xf numFmtId="0" fontId="38" fillId="0" borderId="2" xfId="0" applyFont="1" applyFill="1" applyBorder="1" applyAlignment="1">
      <alignment horizontal="center" vertical="center"/>
    </xf>
    <xf numFmtId="0" fontId="38" fillId="0" borderId="4" xfId="0" applyFont="1" applyFill="1" applyBorder="1" applyAlignment="1">
      <alignment horizontal="center" vertical="center"/>
    </xf>
    <xf numFmtId="0" fontId="38" fillId="0" borderId="3" xfId="0" applyFont="1" applyFill="1" applyBorder="1" applyAlignment="1">
      <alignment horizontal="center" vertical="center"/>
    </xf>
    <xf numFmtId="0" fontId="38" fillId="5" borderId="9" xfId="0" applyFont="1" applyFill="1" applyBorder="1" applyAlignment="1">
      <alignment horizontal="center" vertical="center" shrinkToFit="1"/>
    </xf>
    <xf numFmtId="0" fontId="38" fillId="5" borderId="11" xfId="0" applyFont="1" applyFill="1" applyBorder="1" applyAlignment="1">
      <alignment horizontal="center" vertical="center" shrinkToFi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17" xfId="0" applyFont="1" applyBorder="1" applyAlignment="1">
      <alignment horizontal="left" vertical="center" wrapText="1"/>
    </xf>
    <xf numFmtId="0" fontId="7" fillId="0" borderId="0" xfId="0" applyFont="1" applyBorder="1" applyAlignment="1">
      <alignment horizontal="left" vertical="center" wrapText="1"/>
    </xf>
    <xf numFmtId="0" fontId="7" fillId="0" borderId="13"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8"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12" xfId="0" applyFont="1" applyBorder="1" applyAlignment="1">
      <alignment horizontal="center" vertical="center"/>
    </xf>
    <xf numFmtId="0" fontId="7" fillId="0" borderId="9" xfId="0" applyFont="1" applyBorder="1" applyAlignment="1">
      <alignment horizontal="center" vertical="center"/>
    </xf>
    <xf numFmtId="0" fontId="7" fillId="0" borderId="0" xfId="0" applyFont="1" applyBorder="1" applyAlignment="1">
      <alignment horizont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horizontal="center" vertical="center" textRotation="255"/>
    </xf>
    <xf numFmtId="0" fontId="7" fillId="0" borderId="0" xfId="0" applyFont="1" applyAlignment="1">
      <alignment horizontal="center" vertical="center" shrinkToFit="1"/>
    </xf>
    <xf numFmtId="0" fontId="7" fillId="0" borderId="0" xfId="0" applyFont="1" applyAlignment="1">
      <alignment horizontal="distributed" vertical="center"/>
    </xf>
    <xf numFmtId="0" fontId="7" fillId="0" borderId="0" xfId="0" applyFont="1" applyAlignment="1">
      <alignment horizontal="left" vertical="center"/>
    </xf>
    <xf numFmtId="0" fontId="7" fillId="0" borderId="0" xfId="0" applyFont="1" applyAlignment="1">
      <alignment horizontal="distributed" vertical="center" indent="2"/>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4" xfId="0" applyFont="1" applyBorder="1" applyAlignment="1">
      <alignment horizontal="center" vertical="center"/>
    </xf>
    <xf numFmtId="0" fontId="51" fillId="0" borderId="0" xfId="0" applyFont="1" applyBorder="1" applyAlignment="1">
      <alignment horizontal="center" vertical="center" shrinkToFit="1"/>
    </xf>
    <xf numFmtId="0" fontId="51" fillId="0" borderId="0" xfId="0" applyFont="1" applyBorder="1" applyAlignment="1">
      <alignment horizontal="center" vertical="center"/>
    </xf>
    <xf numFmtId="0" fontId="51" fillId="0" borderId="13" xfId="0" applyFont="1" applyBorder="1" applyAlignment="1">
      <alignment horizontal="center" vertical="center"/>
    </xf>
    <xf numFmtId="0" fontId="51" fillId="0" borderId="9" xfId="0" applyFont="1" applyBorder="1" applyAlignment="1">
      <alignment horizontal="center" vertical="center"/>
    </xf>
    <xf numFmtId="0" fontId="51" fillId="0" borderId="10" xfId="0" applyFont="1" applyBorder="1" applyAlignment="1">
      <alignment horizontal="center" vertical="center"/>
    </xf>
    <xf numFmtId="0" fontId="51" fillId="0" borderId="11" xfId="0" applyFont="1" applyBorder="1" applyAlignment="1">
      <alignment horizontal="center" vertical="center"/>
    </xf>
    <xf numFmtId="0" fontId="7" fillId="0" borderId="0" xfId="0" applyFont="1" applyAlignment="1">
      <alignment horizontal="center" vertical="center"/>
    </xf>
    <xf numFmtId="0" fontId="51" fillId="0" borderId="17" xfId="0" applyFont="1" applyBorder="1" applyAlignment="1">
      <alignment horizontal="center" vertical="center"/>
    </xf>
    <xf numFmtId="0" fontId="51" fillId="0" borderId="17" xfId="0" applyFont="1" applyBorder="1" applyAlignment="1">
      <alignment horizontal="center" vertical="center" shrinkToFit="1"/>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35" xfId="0" applyFont="1" applyBorder="1" applyAlignment="1">
      <alignment horizontal="center" vertical="center"/>
    </xf>
    <xf numFmtId="0" fontId="7" fillId="0" borderId="26"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51" fillId="0" borderId="17" xfId="0" applyFont="1" applyBorder="1" applyAlignment="1">
      <alignment horizontal="distributed" vertical="center"/>
    </xf>
    <xf numFmtId="0" fontId="51" fillId="0" borderId="0" xfId="0" applyFont="1" applyBorder="1" applyAlignment="1">
      <alignment horizontal="distributed" vertical="center"/>
    </xf>
    <xf numFmtId="0" fontId="7" fillId="0" borderId="12" xfId="0" applyFont="1" applyBorder="1" applyAlignment="1">
      <alignment horizontal="distributed" vertical="center" justifyLastLine="1"/>
    </xf>
    <xf numFmtId="0" fontId="7" fillId="0" borderId="2" xfId="0" applyFont="1" applyBorder="1" applyAlignment="1">
      <alignment horizontal="center" vertical="center" textRotation="255"/>
    </xf>
    <xf numFmtId="0" fontId="7" fillId="0" borderId="5" xfId="0" applyFont="1" applyBorder="1" applyAlignment="1">
      <alignment horizontal="distributed" vertical="center" justifyLastLine="1"/>
    </xf>
    <xf numFmtId="0" fontId="7" fillId="0" borderId="5" xfId="0" applyFont="1" applyBorder="1" applyAlignment="1">
      <alignment horizontal="center" vertical="center"/>
    </xf>
    <xf numFmtId="0" fontId="7" fillId="0" borderId="6" xfId="0" applyFont="1" applyBorder="1" applyAlignment="1">
      <alignment horizontal="distributed" vertical="center" justifyLastLine="1" shrinkToFit="1"/>
    </xf>
    <xf numFmtId="0" fontId="7" fillId="0" borderId="8" xfId="0" applyFont="1" applyBorder="1" applyAlignment="1">
      <alignment horizontal="distributed" vertical="center" justifyLastLine="1" shrinkToFit="1"/>
    </xf>
    <xf numFmtId="0" fontId="7" fillId="0" borderId="7" xfId="0" applyFont="1" applyBorder="1" applyAlignment="1">
      <alignment horizontal="distributed" vertical="center" justifyLastLine="1" shrinkToFit="1"/>
    </xf>
    <xf numFmtId="0" fontId="7" fillId="0" borderId="9" xfId="0" applyFont="1" applyBorder="1" applyAlignment="1">
      <alignment horizontal="distributed" vertical="center" justifyLastLine="1" shrinkToFit="1"/>
    </xf>
    <xf numFmtId="0" fontId="7" fillId="0" borderId="10" xfId="0" applyFont="1" applyBorder="1" applyAlignment="1">
      <alignment horizontal="distributed" vertical="center" justifyLastLine="1" shrinkToFit="1"/>
    </xf>
    <xf numFmtId="0" fontId="7" fillId="0" borderId="11" xfId="0" applyFont="1" applyBorder="1" applyAlignment="1">
      <alignment horizontal="distributed" vertical="center" justifyLastLine="1" shrinkToFit="1"/>
    </xf>
    <xf numFmtId="0" fontId="7" fillId="0" borderId="6" xfId="0" applyFont="1" applyBorder="1" applyAlignment="1">
      <alignment horizontal="distributed" vertical="center" indent="1" shrinkToFit="1"/>
    </xf>
    <xf numFmtId="0" fontId="7" fillId="0" borderId="8" xfId="0" applyFont="1" applyBorder="1" applyAlignment="1">
      <alignment horizontal="distributed" vertical="center" indent="1" shrinkToFit="1"/>
    </xf>
    <xf numFmtId="0" fontId="7" fillId="0" borderId="7" xfId="0" applyFont="1" applyBorder="1" applyAlignment="1">
      <alignment horizontal="distributed" vertical="center" indent="1" shrinkToFit="1"/>
    </xf>
    <xf numFmtId="0" fontId="7" fillId="0" borderId="9" xfId="0" applyFont="1" applyBorder="1" applyAlignment="1">
      <alignment horizontal="distributed" vertical="center" indent="1" shrinkToFit="1"/>
    </xf>
    <xf numFmtId="0" fontId="7" fillId="0" borderId="10" xfId="0" applyFont="1" applyBorder="1" applyAlignment="1">
      <alignment horizontal="distributed" vertical="center" indent="1" shrinkToFit="1"/>
    </xf>
    <xf numFmtId="0" fontId="7" fillId="0" borderId="11" xfId="0" applyFont="1" applyBorder="1" applyAlignment="1">
      <alignment horizontal="distributed" vertical="center" indent="1" shrinkToFit="1"/>
    </xf>
    <xf numFmtId="0" fontId="7" fillId="0" borderId="6" xfId="0" applyFont="1" applyBorder="1" applyAlignment="1">
      <alignment horizontal="center" vertical="center" wrapText="1" shrinkToFit="1"/>
    </xf>
    <xf numFmtId="0" fontId="7" fillId="0" borderId="8"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22" xfId="0" applyFont="1" applyBorder="1" applyAlignment="1">
      <alignment horizontal="center" vertical="center"/>
    </xf>
    <xf numFmtId="0" fontId="7" fillId="0" borderId="3" xfId="0" applyFont="1" applyBorder="1" applyAlignment="1">
      <alignment horizontal="center" vertical="center"/>
    </xf>
    <xf numFmtId="0" fontId="50" fillId="0" borderId="0" xfId="0" applyFont="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distributed" vertical="center" justifyLastLine="1" shrinkToFit="1"/>
    </xf>
    <xf numFmtId="0" fontId="7" fillId="0" borderId="4" xfId="0" applyFont="1" applyBorder="1" applyAlignment="1">
      <alignment horizontal="distributed" vertical="center" justifyLastLine="1" shrinkToFit="1"/>
    </xf>
    <xf numFmtId="0" fontId="7" fillId="0" borderId="3" xfId="0" applyFont="1" applyBorder="1" applyAlignment="1">
      <alignment horizontal="distributed" vertical="center" justifyLastLine="1" shrinkToFi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14" fillId="0" borderId="49" xfId="1" applyFont="1" applyBorder="1" applyAlignment="1">
      <alignment horizontal="center" vertical="center"/>
    </xf>
    <xf numFmtId="0" fontId="14" fillId="0" borderId="50" xfId="1" applyFont="1" applyBorder="1" applyAlignment="1">
      <alignment horizontal="center" vertical="center"/>
    </xf>
    <xf numFmtId="0" fontId="56" fillId="0" borderId="0" xfId="1" applyFont="1" applyAlignment="1">
      <alignment horizontal="center" vertical="center"/>
    </xf>
    <xf numFmtId="0" fontId="14" fillId="0" borderId="44" xfId="1" applyFont="1" applyBorder="1" applyAlignment="1">
      <alignment horizontal="center" vertical="center" justifyLastLine="1" shrinkToFit="1"/>
    </xf>
    <xf numFmtId="0" fontId="14" fillId="0" borderId="45" xfId="1" applyFont="1" applyBorder="1" applyAlignment="1">
      <alignment horizontal="center" vertical="center" justifyLastLine="1" shrinkToFit="1"/>
    </xf>
    <xf numFmtId="0" fontId="14" fillId="0" borderId="47" xfId="1" applyFont="1" applyBorder="1" applyAlignment="1">
      <alignment horizontal="center" vertical="center" justifyLastLine="1" shrinkToFit="1"/>
    </xf>
    <xf numFmtId="0" fontId="14" fillId="0" borderId="1" xfId="1" applyFont="1" applyBorder="1" applyAlignment="1">
      <alignment horizontal="center" vertical="center" justifyLastLine="1" shrinkToFit="1"/>
    </xf>
    <xf numFmtId="0" fontId="14" fillId="0" borderId="45" xfId="1" applyFont="1" applyBorder="1" applyAlignment="1">
      <alignment horizontal="center" vertical="center"/>
    </xf>
    <xf numFmtId="0" fontId="14" fillId="0" borderId="46" xfId="1" applyFont="1" applyBorder="1" applyAlignment="1">
      <alignment horizontal="center" vertical="center"/>
    </xf>
    <xf numFmtId="0" fontId="14" fillId="0" borderId="1" xfId="1" applyFont="1" applyBorder="1" applyAlignment="1">
      <alignment horizontal="center" vertical="center"/>
    </xf>
    <xf numFmtId="0" fontId="14" fillId="0" borderId="48" xfId="1" applyFont="1" applyBorder="1" applyAlignment="1">
      <alignment horizontal="center" vertical="center"/>
    </xf>
    <xf numFmtId="0" fontId="7" fillId="0" borderId="10" xfId="1" applyFont="1" applyBorder="1" applyAlignment="1">
      <alignment horizontal="center" vertical="center"/>
    </xf>
    <xf numFmtId="0" fontId="14" fillId="0" borderId="10" xfId="1" applyFont="1" applyBorder="1" applyAlignment="1">
      <alignment horizontal="center" vertical="center"/>
    </xf>
    <xf numFmtId="0" fontId="14" fillId="0" borderId="42" xfId="1" applyFont="1" applyBorder="1" applyAlignment="1">
      <alignment horizontal="center" vertical="center"/>
    </xf>
    <xf numFmtId="0" fontId="14" fillId="0" borderId="0" xfId="1" applyFont="1" applyBorder="1" applyAlignment="1">
      <alignment horizontal="center" vertical="center"/>
    </xf>
    <xf numFmtId="0" fontId="14" fillId="0" borderId="51" xfId="1" applyFont="1" applyBorder="1" applyAlignment="1">
      <alignment horizontal="center" vertical="center"/>
    </xf>
    <xf numFmtId="0" fontId="14" fillId="0" borderId="45" xfId="1" applyFont="1" applyBorder="1" applyAlignment="1">
      <alignment horizontal="center" vertical="center" justifyLastLine="1"/>
    </xf>
    <xf numFmtId="0" fontId="14" fillId="0" borderId="46" xfId="1" applyFont="1" applyBorder="1" applyAlignment="1">
      <alignment horizontal="center" vertical="center" justifyLastLine="1"/>
    </xf>
    <xf numFmtId="0" fontId="14" fillId="0" borderId="1" xfId="1" applyFont="1" applyBorder="1" applyAlignment="1">
      <alignment horizontal="center" vertical="center" justifyLastLine="1"/>
    </xf>
    <xf numFmtId="0" fontId="14" fillId="0" borderId="48" xfId="1" applyFont="1" applyBorder="1" applyAlignment="1">
      <alignment horizontal="center" vertical="center" justifyLastLine="1"/>
    </xf>
    <xf numFmtId="0" fontId="14" fillId="0" borderId="54" xfId="1" applyFont="1" applyBorder="1" applyAlignment="1">
      <alignment horizontal="left" vertical="center"/>
    </xf>
    <xf numFmtId="0" fontId="14" fillId="0" borderId="12" xfId="1" applyFont="1" applyBorder="1" applyAlignment="1">
      <alignment horizontal="left" vertical="center"/>
    </xf>
    <xf numFmtId="0" fontId="14" fillId="0" borderId="55" xfId="1" applyFont="1" applyBorder="1" applyAlignment="1">
      <alignment horizontal="left" vertical="center"/>
    </xf>
    <xf numFmtId="0" fontId="14" fillId="0" borderId="49" xfId="1" applyFont="1" applyBorder="1" applyAlignment="1">
      <alignment horizontal="left" vertical="center"/>
    </xf>
    <xf numFmtId="0" fontId="14" fillId="0" borderId="50" xfId="1" applyFont="1" applyBorder="1" applyAlignment="1">
      <alignment horizontal="left" vertical="center"/>
    </xf>
    <xf numFmtId="0" fontId="14" fillId="0" borderId="51" xfId="1" applyFont="1" applyBorder="1" applyAlignment="1">
      <alignment horizontal="left" vertical="center"/>
    </xf>
    <xf numFmtId="0" fontId="14" fillId="0" borderId="1" xfId="1" applyFont="1" applyBorder="1" applyAlignment="1">
      <alignment horizontal="distributed" vertical="center"/>
    </xf>
    <xf numFmtId="0" fontId="14" fillId="0" borderId="50" xfId="1" applyFont="1" applyBorder="1" applyAlignment="1">
      <alignment horizontal="distributed" vertical="center"/>
    </xf>
    <xf numFmtId="0" fontId="7" fillId="0" borderId="1" xfId="1" applyFont="1" applyBorder="1" applyAlignment="1">
      <alignment horizontal="center" vertical="center"/>
    </xf>
    <xf numFmtId="0" fontId="7" fillId="0" borderId="50" xfId="1" applyFont="1" applyBorder="1" applyAlignment="1">
      <alignment horizontal="center" vertical="center"/>
    </xf>
    <xf numFmtId="0" fontId="14" fillId="0" borderId="1" xfId="1" applyFont="1" applyBorder="1" applyAlignment="1">
      <alignment horizontal="center" vertical="center" shrinkToFit="1"/>
    </xf>
    <xf numFmtId="0" fontId="14" fillId="0" borderId="50" xfId="1" applyFont="1" applyBorder="1" applyAlignment="1">
      <alignment horizontal="center" vertical="center" shrinkToFit="1"/>
    </xf>
    <xf numFmtId="0" fontId="14" fillId="0" borderId="44" xfId="1" applyFont="1" applyBorder="1" applyAlignment="1">
      <alignment horizontal="right" vertical="center"/>
    </xf>
    <xf numFmtId="0" fontId="14" fillId="0" borderId="45" xfId="1" applyFont="1" applyBorder="1" applyAlignment="1">
      <alignment horizontal="right" vertical="center"/>
    </xf>
    <xf numFmtId="0" fontId="14" fillId="0" borderId="46" xfId="1" applyFont="1" applyBorder="1" applyAlignment="1">
      <alignment horizontal="right" vertical="center"/>
    </xf>
    <xf numFmtId="0" fontId="14" fillId="0" borderId="52" xfId="1" applyFont="1" applyBorder="1" applyAlignment="1">
      <alignment horizontal="right" vertical="center"/>
    </xf>
    <xf numFmtId="0" fontId="14" fillId="0" borderId="5" xfId="1" applyFont="1" applyBorder="1" applyAlignment="1">
      <alignment horizontal="right" vertical="center"/>
    </xf>
    <xf numFmtId="0" fontId="14" fillId="0" borderId="53" xfId="1" applyFont="1" applyBorder="1" applyAlignment="1">
      <alignment horizontal="right" vertical="center"/>
    </xf>
    <xf numFmtId="0" fontId="14" fillId="0" borderId="44" xfId="1" applyFont="1" applyBorder="1" applyAlignment="1">
      <alignment horizontal="center" vertical="center" justifyLastLine="1"/>
    </xf>
    <xf numFmtId="0" fontId="14" fillId="0" borderId="47" xfId="1" applyFont="1" applyBorder="1" applyAlignment="1">
      <alignment horizontal="center" vertical="center" justifyLastLine="1"/>
    </xf>
    <xf numFmtId="0" fontId="14" fillId="0" borderId="49" xfId="1" applyFont="1" applyBorder="1" applyAlignment="1">
      <alignment horizontal="center" vertical="center" justifyLastLine="1"/>
    </xf>
    <xf numFmtId="0" fontId="14" fillId="0" borderId="50" xfId="1" applyFont="1" applyBorder="1" applyAlignment="1">
      <alignment horizontal="center" vertical="center" justifyLastLine="1"/>
    </xf>
    <xf numFmtId="0" fontId="14" fillId="0" borderId="45" xfId="1" applyFont="1" applyBorder="1" applyAlignment="1">
      <alignment horizontal="distributed" vertical="center"/>
    </xf>
    <xf numFmtId="0" fontId="14" fillId="0" borderId="48" xfId="1" applyFont="1" applyBorder="1" applyAlignment="1">
      <alignment horizontal="center" vertical="center" shrinkToFit="1"/>
    </xf>
    <xf numFmtId="0" fontId="14" fillId="0" borderId="51" xfId="1" applyFont="1" applyBorder="1" applyAlignment="1">
      <alignment horizontal="center" vertical="center" shrinkToFit="1"/>
    </xf>
    <xf numFmtId="0" fontId="51" fillId="0" borderId="0" xfId="1" applyFont="1" applyBorder="1" applyAlignment="1">
      <alignment horizontal="center" vertical="center"/>
    </xf>
    <xf numFmtId="0" fontId="14" fillId="0" borderId="54" xfId="1" applyFont="1" applyBorder="1" applyAlignment="1">
      <alignment horizontal="distributed" vertical="center"/>
    </xf>
    <xf numFmtId="0" fontId="14" fillId="0" borderId="12" xfId="1" applyFont="1" applyBorder="1" applyAlignment="1">
      <alignment horizontal="distributed" vertical="center"/>
    </xf>
    <xf numFmtId="0" fontId="14" fillId="0" borderId="55" xfId="1" applyFont="1" applyBorder="1" applyAlignment="1">
      <alignment horizontal="distributed" vertical="center"/>
    </xf>
    <xf numFmtId="0" fontId="14" fillId="0" borderId="47" xfId="1" applyFont="1" applyBorder="1" applyAlignment="1">
      <alignment horizontal="distributed" vertical="center"/>
    </xf>
    <xf numFmtId="0" fontId="14" fillId="0" borderId="48" xfId="1" applyFont="1" applyBorder="1" applyAlignment="1">
      <alignment horizontal="distributed" vertical="center"/>
    </xf>
    <xf numFmtId="0" fontId="14" fillId="0" borderId="52" xfId="1" applyFont="1" applyBorder="1" applyAlignment="1">
      <alignment horizontal="distributed" vertical="center"/>
    </xf>
    <xf numFmtId="0" fontId="14" fillId="0" borderId="5" xfId="1" applyFont="1" applyBorder="1" applyAlignment="1">
      <alignment horizontal="distributed" vertical="center"/>
    </xf>
    <xf numFmtId="0" fontId="14" fillId="0" borderId="53" xfId="1" applyFont="1" applyBorder="1" applyAlignment="1">
      <alignment horizontal="distributed" vertical="center"/>
    </xf>
    <xf numFmtId="0" fontId="14" fillId="0" borderId="56" xfId="1" applyFont="1" applyBorder="1" applyAlignment="1">
      <alignment horizontal="distributed" vertical="center"/>
    </xf>
    <xf numFmtId="0" fontId="14" fillId="0" borderId="8" xfId="1" applyFont="1" applyBorder="1" applyAlignment="1">
      <alignment horizontal="distributed" vertical="center"/>
    </xf>
    <xf numFmtId="0" fontId="14" fillId="0" borderId="57" xfId="1" applyFont="1" applyBorder="1" applyAlignment="1">
      <alignment horizontal="distributed" vertical="center"/>
    </xf>
    <xf numFmtId="0" fontId="14" fillId="0" borderId="39" xfId="1" applyFont="1" applyBorder="1" applyAlignment="1">
      <alignment horizontal="distributed" vertical="center"/>
    </xf>
    <xf numFmtId="0" fontId="14" fillId="0" borderId="0" xfId="1" applyFont="1" applyBorder="1" applyAlignment="1">
      <alignment horizontal="distributed" vertical="center"/>
    </xf>
    <xf numFmtId="0" fontId="14" fillId="0" borderId="40" xfId="1" applyFont="1" applyBorder="1" applyAlignment="1">
      <alignment horizontal="distributed" vertical="center"/>
    </xf>
    <xf numFmtId="0" fontId="58" fillId="0" borderId="56" xfId="1" applyFont="1" applyBorder="1" applyAlignment="1">
      <alignment horizontal="center" vertical="center"/>
    </xf>
    <xf numFmtId="0" fontId="58" fillId="0" borderId="8" xfId="1" applyFont="1" applyBorder="1" applyAlignment="1">
      <alignment horizontal="center" vertical="center"/>
    </xf>
    <xf numFmtId="0" fontId="51" fillId="0" borderId="8" xfId="1" applyFont="1" applyBorder="1" applyAlignment="1">
      <alignment horizontal="center" vertical="center"/>
    </xf>
    <xf numFmtId="0" fontId="51" fillId="0" borderId="8" xfId="1" applyFont="1" applyBorder="1" applyAlignment="1">
      <alignment horizontal="center" vertical="center" shrinkToFit="1"/>
    </xf>
    <xf numFmtId="0" fontId="58" fillId="0" borderId="39" xfId="1" applyFont="1" applyBorder="1" applyAlignment="1">
      <alignment horizontal="center" vertical="center"/>
    </xf>
    <xf numFmtId="0" fontId="58" fillId="0" borderId="0" xfId="1" applyFont="1" applyBorder="1" applyAlignment="1">
      <alignment horizontal="center" vertical="center"/>
    </xf>
    <xf numFmtId="0" fontId="51" fillId="0" borderId="0" xfId="1" applyFont="1" applyBorder="1" applyAlignment="1">
      <alignment horizontal="center" vertical="center" shrinkToFit="1"/>
    </xf>
    <xf numFmtId="0" fontId="14" fillId="0" borderId="58" xfId="1" applyFont="1" applyBorder="1" applyAlignment="1">
      <alignment horizontal="distributed" vertical="center"/>
    </xf>
    <xf numFmtId="0" fontId="14" fillId="0" borderId="10" xfId="1" applyFont="1" applyBorder="1" applyAlignment="1">
      <alignment horizontal="distributed" vertical="center"/>
    </xf>
    <xf numFmtId="0" fontId="14" fillId="0" borderId="59" xfId="1" applyFont="1" applyBorder="1" applyAlignment="1">
      <alignment horizontal="distributed" vertical="center"/>
    </xf>
    <xf numFmtId="0" fontId="58" fillId="0" borderId="58" xfId="1" applyFont="1" applyBorder="1" applyAlignment="1">
      <alignment horizontal="center" vertical="center"/>
    </xf>
    <xf numFmtId="0" fontId="58" fillId="0" borderId="10" xfId="1" applyFont="1" applyBorder="1" applyAlignment="1">
      <alignment horizontal="center" vertical="center"/>
    </xf>
    <xf numFmtId="0" fontId="51" fillId="0" borderId="10" xfId="1" applyFont="1" applyBorder="1" applyAlignment="1">
      <alignment horizontal="center" vertical="center"/>
    </xf>
    <xf numFmtId="0" fontId="51" fillId="0" borderId="40" xfId="1" applyFont="1" applyBorder="1" applyAlignment="1">
      <alignment horizontal="center" vertical="center"/>
    </xf>
    <xf numFmtId="0" fontId="51" fillId="0" borderId="42" xfId="1" applyFont="1" applyBorder="1" applyAlignment="1">
      <alignment horizontal="center" vertical="center"/>
    </xf>
    <xf numFmtId="0" fontId="7" fillId="0" borderId="0" xfId="1" applyFont="1" applyBorder="1" applyAlignment="1">
      <alignment horizontal="center" vertical="center"/>
    </xf>
    <xf numFmtId="0" fontId="4" fillId="0" borderId="39" xfId="1" applyFont="1" applyBorder="1" applyAlignment="1">
      <alignment horizontal="center" vertical="center"/>
    </xf>
    <xf numFmtId="0" fontId="4" fillId="0" borderId="0" xfId="1" applyFont="1" applyBorder="1" applyAlignment="1">
      <alignment horizontal="center" vertical="center"/>
    </xf>
    <xf numFmtId="0" fontId="51" fillId="0" borderId="56" xfId="1" applyFont="1" applyBorder="1" applyAlignment="1">
      <alignment horizontal="left" vertical="center"/>
    </xf>
    <xf numFmtId="0" fontId="51" fillId="0" borderId="8" xfId="1" applyFont="1" applyBorder="1" applyAlignment="1">
      <alignment horizontal="left" vertical="center"/>
    </xf>
    <xf numFmtId="0" fontId="51" fillId="0" borderId="58" xfId="1" applyFont="1" applyBorder="1" applyAlignment="1">
      <alignment horizontal="left" vertical="center"/>
    </xf>
    <xf numFmtId="0" fontId="51" fillId="0" borderId="10" xfId="1" applyFont="1" applyBorder="1" applyAlignment="1">
      <alignment horizontal="left" vertical="center"/>
    </xf>
    <xf numFmtId="0" fontId="51" fillId="0" borderId="39" xfId="1" applyFont="1" applyBorder="1" applyAlignment="1">
      <alignment horizontal="right" vertical="center"/>
    </xf>
    <xf numFmtId="0" fontId="51" fillId="0" borderId="0" xfId="1" applyFont="1" applyBorder="1" applyAlignment="1">
      <alignment horizontal="right" vertical="center"/>
    </xf>
    <xf numFmtId="0" fontId="51" fillId="0" borderId="0" xfId="1" applyFont="1" applyBorder="1" applyAlignment="1">
      <alignment horizontal="left" vertical="center" shrinkToFit="1"/>
    </xf>
    <xf numFmtId="0" fontId="51" fillId="0" borderId="56" xfId="1" applyFont="1" applyBorder="1" applyAlignment="1">
      <alignment horizontal="right" vertical="center"/>
    </xf>
    <xf numFmtId="0" fontId="51" fillId="0" borderId="8" xfId="1" applyFont="1" applyBorder="1" applyAlignment="1">
      <alignment horizontal="right" vertical="center"/>
    </xf>
    <xf numFmtId="0" fontId="51" fillId="0" borderId="58" xfId="1" applyFont="1" applyBorder="1" applyAlignment="1">
      <alignment horizontal="right" vertical="center"/>
    </xf>
    <xf numFmtId="0" fontId="51" fillId="0" borderId="10" xfId="1" applyFont="1" applyBorder="1" applyAlignment="1">
      <alignment horizontal="right" vertical="center"/>
    </xf>
    <xf numFmtId="0" fontId="51" fillId="0" borderId="10" xfId="1" applyFont="1" applyBorder="1" applyAlignment="1">
      <alignment horizontal="center" vertical="center" shrinkToFit="1"/>
    </xf>
    <xf numFmtId="0" fontId="51" fillId="0" borderId="8" xfId="1" applyFont="1" applyBorder="1" applyAlignment="1">
      <alignment horizontal="left" vertical="center" shrinkToFit="1"/>
    </xf>
    <xf numFmtId="0" fontId="51" fillId="0" borderId="10" xfId="1" applyFont="1" applyBorder="1" applyAlignment="1">
      <alignment horizontal="left" vertical="center" shrinkToFit="1"/>
    </xf>
    <xf numFmtId="0" fontId="59" fillId="0" borderId="39" xfId="1" applyFont="1" applyBorder="1" applyAlignment="1">
      <alignment horizontal="center" vertical="center"/>
    </xf>
    <xf numFmtId="0" fontId="59" fillId="0" borderId="0" xfId="1" applyFont="1" applyBorder="1" applyAlignment="1">
      <alignment horizontal="center" vertical="center"/>
    </xf>
    <xf numFmtId="0" fontId="59" fillId="0" borderId="40" xfId="1" applyFont="1" applyBorder="1" applyAlignment="1">
      <alignment horizontal="center" vertical="center"/>
    </xf>
    <xf numFmtId="0" fontId="58" fillId="0" borderId="39" xfId="1" applyFont="1" applyBorder="1" applyAlignment="1">
      <alignment horizontal="distributed" vertical="center"/>
    </xf>
    <xf numFmtId="0" fontId="58" fillId="0" borderId="0" xfId="1" applyFont="1" applyBorder="1" applyAlignment="1">
      <alignment horizontal="distributed" vertical="center"/>
    </xf>
    <xf numFmtId="0" fontId="58" fillId="0" borderId="40" xfId="1" applyFont="1" applyBorder="1" applyAlignment="1">
      <alignment horizontal="distributed" vertical="center"/>
    </xf>
    <xf numFmtId="0" fontId="51" fillId="0" borderId="56" xfId="1" applyFont="1" applyBorder="1" applyAlignment="1">
      <alignment horizontal="center" vertical="center"/>
    </xf>
    <xf numFmtId="0" fontId="51" fillId="0" borderId="7" xfId="1" applyFont="1" applyBorder="1" applyAlignment="1">
      <alignment horizontal="center" vertical="center"/>
    </xf>
    <xf numFmtId="0" fontId="51" fillId="0" borderId="58" xfId="1" applyFont="1" applyBorder="1" applyAlignment="1">
      <alignment horizontal="center" vertical="center"/>
    </xf>
    <xf numFmtId="0" fontId="51" fillId="0" borderId="11" xfId="1" applyFont="1" applyBorder="1" applyAlignment="1">
      <alignment horizontal="center" vertical="center"/>
    </xf>
    <xf numFmtId="0" fontId="51" fillId="0" borderId="4" xfId="1" quotePrefix="1" applyFont="1" applyBorder="1" applyAlignment="1">
      <alignment horizontal="center" vertical="center"/>
    </xf>
    <xf numFmtId="0" fontId="51" fillId="0" borderId="4" xfId="1" applyFont="1" applyBorder="1" applyAlignment="1">
      <alignment horizontal="center" vertical="center"/>
    </xf>
    <xf numFmtId="0" fontId="51" fillId="0" borderId="6" xfId="1" applyFont="1" applyBorder="1" applyAlignment="1">
      <alignment horizontal="center" vertical="center"/>
    </xf>
    <xf numFmtId="0" fontId="51" fillId="0" borderId="9" xfId="1" applyFont="1" applyBorder="1" applyAlignment="1">
      <alignment horizontal="center" vertical="center"/>
    </xf>
    <xf numFmtId="0" fontId="14" fillId="0" borderId="41" xfId="1" applyFont="1" applyBorder="1" applyAlignment="1">
      <alignment horizontal="distributed" vertical="center"/>
    </xf>
    <xf numFmtId="0" fontId="14" fillId="0" borderId="42" xfId="1" applyFont="1" applyBorder="1" applyAlignment="1">
      <alignment horizontal="distributed" vertical="center"/>
    </xf>
    <xf numFmtId="0" fontId="14" fillId="0" borderId="43" xfId="1" applyFont="1" applyBorder="1" applyAlignment="1">
      <alignment horizontal="distributed" vertical="center"/>
    </xf>
    <xf numFmtId="0" fontId="51" fillId="0" borderId="39" xfId="1" applyFont="1" applyBorder="1" applyAlignment="1">
      <alignment horizontal="center" vertical="center"/>
    </xf>
    <xf numFmtId="0" fontId="51" fillId="0" borderId="41" xfId="1" applyFont="1" applyBorder="1" applyAlignment="1">
      <alignment horizontal="center" vertical="center"/>
    </xf>
    <xf numFmtId="0" fontId="51" fillId="0" borderId="43" xfId="1" applyFont="1" applyBorder="1" applyAlignment="1">
      <alignment horizontal="center" vertical="center"/>
    </xf>
    <xf numFmtId="0" fontId="51" fillId="0" borderId="10" xfId="1" quotePrefix="1" applyFont="1" applyBorder="1" applyAlignment="1">
      <alignment horizontal="center" vertical="center"/>
    </xf>
    <xf numFmtId="0" fontId="0" fillId="0" borderId="1" xfId="0" applyBorder="1" applyAlignment="1">
      <alignment horizontal="center" vertical="center"/>
    </xf>
    <xf numFmtId="56" fontId="0" fillId="0" borderId="1" xfId="0" applyNumberFormat="1" applyBorder="1" applyAlignment="1">
      <alignment horizontal="center" vertical="center"/>
    </xf>
    <xf numFmtId="0" fontId="60" fillId="0" borderId="0" xfId="0" applyFont="1">
      <alignment vertical="center"/>
    </xf>
    <xf numFmtId="0" fontId="0" fillId="0" borderId="11" xfId="0" applyBorder="1">
      <alignment vertical="center"/>
    </xf>
    <xf numFmtId="0" fontId="61" fillId="0" borderId="0" xfId="0" applyFont="1" applyAlignment="1">
      <alignment horizontal="center" vertical="center"/>
    </xf>
    <xf numFmtId="0" fontId="61" fillId="0" borderId="0" xfId="0" applyFont="1">
      <alignment vertical="center"/>
    </xf>
    <xf numFmtId="0" fontId="60" fillId="0" borderId="0" xfId="0" quotePrefix="1" applyFont="1">
      <alignment vertical="center"/>
    </xf>
    <xf numFmtId="0" fontId="0" fillId="0" borderId="1" xfId="0" applyBorder="1">
      <alignment vertical="center"/>
    </xf>
    <xf numFmtId="0" fontId="0" fillId="0" borderId="1" xfId="0" applyBorder="1" applyAlignment="1">
      <alignment horizontal="left" vertical="center"/>
    </xf>
  </cellXfs>
  <cellStyles count="2">
    <cellStyle name="標準" xfId="0" builtinId="0"/>
    <cellStyle name="標準 2" xfId="1"/>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352425</xdr:colOff>
      <xdr:row>80</xdr:row>
      <xdr:rowOff>19050</xdr:rowOff>
    </xdr:from>
    <xdr:to>
      <xdr:col>21</xdr:col>
      <xdr:colOff>123825</xdr:colOff>
      <xdr:row>82</xdr:row>
      <xdr:rowOff>57150</xdr:rowOff>
    </xdr:to>
    <xdr:sp macro="" textlink="">
      <xdr:nvSpPr>
        <xdr:cNvPr id="2" name="右中かっこ 1"/>
        <xdr:cNvSpPr>
          <a:spLocks/>
        </xdr:cNvSpPr>
      </xdr:nvSpPr>
      <xdr:spPr bwMode="auto">
        <a:xfrm rot="-5400000">
          <a:off x="3319463" y="604837"/>
          <a:ext cx="342900" cy="5267325"/>
        </a:xfrm>
        <a:prstGeom prst="rightBrace">
          <a:avLst>
            <a:gd name="adj1" fmla="val 8347"/>
            <a:gd name="adj2" fmla="val 50000"/>
          </a:avLst>
        </a:prstGeom>
        <a:solidFill>
          <a:srgbClr val="FFFFFF"/>
        </a:solidFill>
        <a:ln w="9525" algn="ctr">
          <a:solidFill>
            <a:srgbClr val="0000FF"/>
          </a:solidFill>
          <a:round/>
          <a:headEnd/>
          <a:tailEnd type="triangle" w="med" len="med"/>
        </a:ln>
      </xdr:spPr>
    </xdr:sp>
    <xdr:clientData/>
  </xdr:twoCellAnchor>
  <xdr:twoCellAnchor>
    <xdr:from>
      <xdr:col>9</xdr:col>
      <xdr:colOff>314325</xdr:colOff>
      <xdr:row>95</xdr:row>
      <xdr:rowOff>171450</xdr:rowOff>
    </xdr:from>
    <xdr:to>
      <xdr:col>19</xdr:col>
      <xdr:colOff>361950</xdr:colOff>
      <xdr:row>98</xdr:row>
      <xdr:rowOff>76200</xdr:rowOff>
    </xdr:to>
    <xdr:sp macro="" textlink="">
      <xdr:nvSpPr>
        <xdr:cNvPr id="3" name="右中かっこ 2"/>
        <xdr:cNvSpPr>
          <a:spLocks/>
        </xdr:cNvSpPr>
      </xdr:nvSpPr>
      <xdr:spPr bwMode="auto">
        <a:xfrm rot="-5400000">
          <a:off x="4095750" y="4286250"/>
          <a:ext cx="381000" cy="2857500"/>
        </a:xfrm>
        <a:prstGeom prst="rightBrace">
          <a:avLst>
            <a:gd name="adj1" fmla="val 8313"/>
            <a:gd name="adj2" fmla="val 50000"/>
          </a:avLst>
        </a:prstGeom>
        <a:solidFill>
          <a:srgbClr val="FFFFFF"/>
        </a:solidFill>
        <a:ln w="9525" algn="ctr">
          <a:solidFill>
            <a:srgbClr val="0000FF"/>
          </a:solidFill>
          <a:round/>
          <a:headEnd/>
          <a:tailEnd type="triangle" w="med" len="med"/>
        </a:ln>
      </xdr:spPr>
    </xdr:sp>
    <xdr:clientData/>
  </xdr:twoCellAnchor>
  <xdr:twoCellAnchor>
    <xdr:from>
      <xdr:col>2</xdr:col>
      <xdr:colOff>323850</xdr:colOff>
      <xdr:row>96</xdr:row>
      <xdr:rowOff>38100</xdr:rowOff>
    </xdr:from>
    <xdr:to>
      <xdr:col>9</xdr:col>
      <xdr:colOff>57150</xdr:colOff>
      <xdr:row>98</xdr:row>
      <xdr:rowOff>38100</xdr:rowOff>
    </xdr:to>
    <xdr:sp macro="" textlink="">
      <xdr:nvSpPr>
        <xdr:cNvPr id="4" name="右中かっこ 3"/>
        <xdr:cNvSpPr>
          <a:spLocks/>
        </xdr:cNvSpPr>
      </xdr:nvSpPr>
      <xdr:spPr bwMode="auto">
        <a:xfrm rot="-5400000">
          <a:off x="1590675" y="4829175"/>
          <a:ext cx="304800" cy="1771650"/>
        </a:xfrm>
        <a:prstGeom prst="rightBrace">
          <a:avLst>
            <a:gd name="adj1" fmla="val 8325"/>
            <a:gd name="adj2" fmla="val 50000"/>
          </a:avLst>
        </a:prstGeom>
        <a:solidFill>
          <a:srgbClr val="FFFFFF"/>
        </a:solidFill>
        <a:ln w="9525" algn="ctr">
          <a:solidFill>
            <a:srgbClr val="0000FF"/>
          </a:solidFill>
          <a:round/>
          <a:headEnd/>
          <a:tailEnd type="triangle" w="med" len="med"/>
        </a:ln>
      </xdr:spPr>
    </xdr:sp>
    <xdr:clientData/>
  </xdr:twoCellAnchor>
  <xdr:twoCellAnchor>
    <xdr:from>
      <xdr:col>0</xdr:col>
      <xdr:colOff>28575</xdr:colOff>
      <xdr:row>116</xdr:row>
      <xdr:rowOff>0</xdr:rowOff>
    </xdr:from>
    <xdr:to>
      <xdr:col>6</xdr:col>
      <xdr:colOff>76200</xdr:colOff>
      <xdr:row>118</xdr:row>
      <xdr:rowOff>85725</xdr:rowOff>
    </xdr:to>
    <xdr:sp macro="" textlink="">
      <xdr:nvSpPr>
        <xdr:cNvPr id="5" name="右中かっこ 4"/>
        <xdr:cNvSpPr>
          <a:spLocks/>
        </xdr:cNvSpPr>
      </xdr:nvSpPr>
      <xdr:spPr bwMode="auto">
        <a:xfrm rot="-5400000">
          <a:off x="714375" y="7981950"/>
          <a:ext cx="390525" cy="1762125"/>
        </a:xfrm>
        <a:prstGeom prst="rightBrace">
          <a:avLst>
            <a:gd name="adj1" fmla="val 8324"/>
            <a:gd name="adj2" fmla="val 50000"/>
          </a:avLst>
        </a:prstGeom>
        <a:solidFill>
          <a:srgbClr val="FFFFFF"/>
        </a:solidFill>
        <a:ln w="9525" algn="ctr">
          <a:solidFill>
            <a:srgbClr val="0000FF"/>
          </a:solidFill>
          <a:round/>
          <a:headEnd/>
          <a:tailEnd type="triangle" w="med" len="med"/>
        </a:ln>
      </xdr:spPr>
    </xdr:sp>
    <xdr:clientData/>
  </xdr:twoCellAnchor>
  <xdr:twoCellAnchor>
    <xdr:from>
      <xdr:col>6</xdr:col>
      <xdr:colOff>323850</xdr:colOff>
      <xdr:row>116</xdr:row>
      <xdr:rowOff>123825</xdr:rowOff>
    </xdr:from>
    <xdr:to>
      <xdr:col>12</xdr:col>
      <xdr:colOff>38100</xdr:colOff>
      <xdr:row>118</xdr:row>
      <xdr:rowOff>85725</xdr:rowOff>
    </xdr:to>
    <xdr:sp macro="" textlink="">
      <xdr:nvSpPr>
        <xdr:cNvPr id="6" name="右中かっこ 5"/>
        <xdr:cNvSpPr>
          <a:spLocks/>
        </xdr:cNvSpPr>
      </xdr:nvSpPr>
      <xdr:spPr bwMode="auto">
        <a:xfrm rot="-5400000">
          <a:off x="2600325" y="8191500"/>
          <a:ext cx="266700" cy="1466850"/>
        </a:xfrm>
        <a:prstGeom prst="rightBrace">
          <a:avLst>
            <a:gd name="adj1" fmla="val 8336"/>
            <a:gd name="adj2" fmla="val 50000"/>
          </a:avLst>
        </a:prstGeom>
        <a:solidFill>
          <a:srgbClr val="FFFFFF"/>
        </a:solidFill>
        <a:ln w="9525" algn="ctr">
          <a:solidFill>
            <a:srgbClr val="0000FF"/>
          </a:solidFill>
          <a:round/>
          <a:headEnd/>
          <a:tailEnd type="triangle" w="med" len="med"/>
        </a:ln>
      </xdr:spPr>
    </xdr:sp>
    <xdr:clientData/>
  </xdr:twoCellAnchor>
  <xdr:twoCellAnchor>
    <xdr:from>
      <xdr:col>12</xdr:col>
      <xdr:colOff>257175</xdr:colOff>
      <xdr:row>116</xdr:row>
      <xdr:rowOff>123825</xdr:rowOff>
    </xdr:from>
    <xdr:to>
      <xdr:col>21</xdr:col>
      <xdr:colOff>161925</xdr:colOff>
      <xdr:row>118</xdr:row>
      <xdr:rowOff>152400</xdr:rowOff>
    </xdr:to>
    <xdr:sp macro="" textlink="">
      <xdr:nvSpPr>
        <xdr:cNvPr id="7" name="右中かっこ 6"/>
        <xdr:cNvSpPr>
          <a:spLocks/>
        </xdr:cNvSpPr>
      </xdr:nvSpPr>
      <xdr:spPr bwMode="auto">
        <a:xfrm rot="-5400000">
          <a:off x="4757737" y="7720013"/>
          <a:ext cx="333375" cy="2476500"/>
        </a:xfrm>
        <a:prstGeom prst="rightBrace">
          <a:avLst>
            <a:gd name="adj1" fmla="val 8345"/>
            <a:gd name="adj2" fmla="val 50000"/>
          </a:avLst>
        </a:prstGeom>
        <a:solidFill>
          <a:srgbClr val="FFFFFF"/>
        </a:solidFill>
        <a:ln w="9525" algn="ctr">
          <a:solidFill>
            <a:srgbClr val="0000FF"/>
          </a:solidFill>
          <a:round/>
          <a:headEnd/>
          <a:tailEnd type="triangle" w="med" len="med"/>
        </a:ln>
      </xdr:spPr>
    </xdr:sp>
    <xdr:clientData/>
  </xdr:twoCellAnchor>
  <xdr:twoCellAnchor>
    <xdr:from>
      <xdr:col>2</xdr:col>
      <xdr:colOff>361950</xdr:colOff>
      <xdr:row>122</xdr:row>
      <xdr:rowOff>19050</xdr:rowOff>
    </xdr:from>
    <xdr:to>
      <xdr:col>5</xdr:col>
      <xdr:colOff>276225</xdr:colOff>
      <xdr:row>122</xdr:row>
      <xdr:rowOff>123825</xdr:rowOff>
    </xdr:to>
    <xdr:sp macro="" textlink="">
      <xdr:nvSpPr>
        <xdr:cNvPr id="8" name="右大かっこ 7"/>
        <xdr:cNvSpPr>
          <a:spLocks/>
        </xdr:cNvSpPr>
      </xdr:nvSpPr>
      <xdr:spPr bwMode="auto">
        <a:xfrm rot="5400000">
          <a:off x="1228725" y="9229725"/>
          <a:ext cx="104775" cy="847725"/>
        </a:xfrm>
        <a:prstGeom prst="rightBracket">
          <a:avLst>
            <a:gd name="adj" fmla="val 8352"/>
          </a:avLst>
        </a:prstGeom>
        <a:solidFill>
          <a:srgbClr val="FFFFFF"/>
        </a:solidFill>
        <a:ln w="9525" algn="ctr">
          <a:solidFill>
            <a:srgbClr val="0000FF"/>
          </a:solidFill>
          <a:round/>
          <a:headEnd/>
          <a:tailEnd type="triangle" w="med" len="med"/>
        </a:ln>
      </xdr:spPr>
    </xdr:sp>
    <xdr:clientData/>
  </xdr:twoCellAnchor>
  <xdr:twoCellAnchor>
    <xdr:from>
      <xdr:col>12</xdr:col>
      <xdr:colOff>361950</xdr:colOff>
      <xdr:row>122</xdr:row>
      <xdr:rowOff>57150</xdr:rowOff>
    </xdr:from>
    <xdr:to>
      <xdr:col>15</xdr:col>
      <xdr:colOff>47625</xdr:colOff>
      <xdr:row>122</xdr:row>
      <xdr:rowOff>133350</xdr:rowOff>
    </xdr:to>
    <xdr:sp macro="" textlink="">
      <xdr:nvSpPr>
        <xdr:cNvPr id="9" name="右大かっこ 8"/>
        <xdr:cNvSpPr>
          <a:spLocks/>
        </xdr:cNvSpPr>
      </xdr:nvSpPr>
      <xdr:spPr bwMode="auto">
        <a:xfrm rot="5400000">
          <a:off x="3986213" y="9367837"/>
          <a:ext cx="76200" cy="619125"/>
        </a:xfrm>
        <a:prstGeom prst="rightBracket">
          <a:avLst>
            <a:gd name="adj" fmla="val 8116"/>
          </a:avLst>
        </a:prstGeom>
        <a:solidFill>
          <a:srgbClr val="FFFFFF"/>
        </a:solidFill>
        <a:ln w="9525" algn="ctr">
          <a:solidFill>
            <a:srgbClr val="0000FF"/>
          </a:solidFill>
          <a:round/>
          <a:headEnd/>
          <a:tailEnd type="triangle" w="med" len="med"/>
        </a:ln>
      </xdr:spPr>
    </xdr:sp>
    <xdr:clientData/>
  </xdr:twoCellAnchor>
  <xdr:twoCellAnchor>
    <xdr:from>
      <xdr:col>10</xdr:col>
      <xdr:colOff>123825</xdr:colOff>
      <xdr:row>102</xdr:row>
      <xdr:rowOff>28575</xdr:rowOff>
    </xdr:from>
    <xdr:to>
      <xdr:col>15</xdr:col>
      <xdr:colOff>47625</xdr:colOff>
      <xdr:row>103</xdr:row>
      <xdr:rowOff>0</xdr:rowOff>
    </xdr:to>
    <xdr:sp macro="" textlink="">
      <xdr:nvSpPr>
        <xdr:cNvPr id="10" name="右大かっこ 9"/>
        <xdr:cNvSpPr>
          <a:spLocks/>
        </xdr:cNvSpPr>
      </xdr:nvSpPr>
      <xdr:spPr bwMode="auto">
        <a:xfrm rot="5400000">
          <a:off x="3595687" y="5853113"/>
          <a:ext cx="123825" cy="1352550"/>
        </a:xfrm>
        <a:prstGeom prst="rightBracket">
          <a:avLst>
            <a:gd name="adj" fmla="val 8324"/>
          </a:avLst>
        </a:prstGeom>
        <a:solidFill>
          <a:srgbClr val="FFFFFF"/>
        </a:solidFill>
        <a:ln w="9525" algn="ctr">
          <a:solidFill>
            <a:srgbClr val="0000FF"/>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7</xdr:row>
      <xdr:rowOff>0</xdr:rowOff>
    </xdr:from>
    <xdr:to>
      <xdr:col>9</xdr:col>
      <xdr:colOff>0</xdr:colOff>
      <xdr:row>11</xdr:row>
      <xdr:rowOff>9525</xdr:rowOff>
    </xdr:to>
    <xdr:cxnSp macro="">
      <xdr:nvCxnSpPr>
        <xdr:cNvPr id="2" name="直線コネクタ 1"/>
        <xdr:cNvCxnSpPr/>
      </xdr:nvCxnSpPr>
      <xdr:spPr>
        <a:xfrm>
          <a:off x="85725" y="1276350"/>
          <a:ext cx="685800" cy="733425"/>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FF0000"/>
  </sheetPr>
  <dimension ref="B3:C17"/>
  <sheetViews>
    <sheetView topLeftCell="A14" workbookViewId="0">
      <selection activeCell="C18" sqref="C18"/>
    </sheetView>
  </sheetViews>
  <sheetFormatPr defaultRowHeight="12"/>
  <cols>
    <col min="2" max="2" width="13.42578125" customWidth="1"/>
  </cols>
  <sheetData>
    <row r="3" spans="2:3" ht="24">
      <c r="B3" s="159" t="s">
        <v>177</v>
      </c>
    </row>
    <row r="6" spans="2:3">
      <c r="B6" s="158">
        <v>40101</v>
      </c>
      <c r="C6" t="s">
        <v>178</v>
      </c>
    </row>
    <row r="7" spans="2:3">
      <c r="B7" s="158">
        <v>40102</v>
      </c>
      <c r="C7" t="s">
        <v>174</v>
      </c>
    </row>
    <row r="8" spans="2:3">
      <c r="B8" s="158">
        <v>40105</v>
      </c>
      <c r="C8" t="s">
        <v>175</v>
      </c>
    </row>
    <row r="9" spans="2:3">
      <c r="B9" s="158">
        <v>40113</v>
      </c>
      <c r="C9" t="s">
        <v>176</v>
      </c>
    </row>
    <row r="10" spans="2:3">
      <c r="B10" s="158">
        <v>40127</v>
      </c>
      <c r="C10" t="s">
        <v>196</v>
      </c>
    </row>
    <row r="11" spans="2:3">
      <c r="B11" s="158">
        <v>40693</v>
      </c>
      <c r="C11" t="s">
        <v>288</v>
      </c>
    </row>
    <row r="12" spans="2:3">
      <c r="B12" s="158">
        <v>40700</v>
      </c>
      <c r="C12" t="s">
        <v>443</v>
      </c>
    </row>
    <row r="13" spans="2:3">
      <c r="B13" s="158">
        <v>40820</v>
      </c>
      <c r="C13" t="s">
        <v>556</v>
      </c>
    </row>
    <row r="14" spans="2:3">
      <c r="B14" s="385">
        <v>42009</v>
      </c>
      <c r="C14" t="s">
        <v>566</v>
      </c>
    </row>
    <row r="15" spans="2:3">
      <c r="B15" s="385">
        <v>42538</v>
      </c>
      <c r="C15" t="s">
        <v>567</v>
      </c>
    </row>
    <row r="16" spans="2:3">
      <c r="B16" s="385">
        <v>42647</v>
      </c>
      <c r="C16" t="s">
        <v>580</v>
      </c>
    </row>
    <row r="17" spans="2:3">
      <c r="B17" s="385">
        <v>42731</v>
      </c>
      <c r="C17" t="s">
        <v>678</v>
      </c>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sheetPr>
    <tabColor rgb="FF92D050"/>
  </sheetPr>
  <dimension ref="A1:AT53"/>
  <sheetViews>
    <sheetView showGridLines="0" tabSelected="1" workbookViewId="0">
      <selection activeCell="D45" sqref="D45:V47"/>
    </sheetView>
  </sheetViews>
  <sheetFormatPr defaultRowHeight="12"/>
  <cols>
    <col min="1" max="24" width="4.28515625" customWidth="1"/>
    <col min="25" max="46" width="4.28515625" style="130" customWidth="1"/>
  </cols>
  <sheetData>
    <row r="1" spans="1:22">
      <c r="A1" t="s">
        <v>679</v>
      </c>
      <c r="S1" s="442">
        <v>42730</v>
      </c>
      <c r="T1" s="442"/>
      <c r="U1" s="442"/>
      <c r="V1" s="442"/>
    </row>
    <row r="3" spans="1:22">
      <c r="B3" t="s">
        <v>680</v>
      </c>
    </row>
    <row r="4" spans="1:22">
      <c r="B4" t="s">
        <v>681</v>
      </c>
      <c r="C4" t="s">
        <v>682</v>
      </c>
    </row>
    <row r="5" spans="1:22">
      <c r="B5" t="s">
        <v>681</v>
      </c>
      <c r="C5" t="s">
        <v>683</v>
      </c>
    </row>
    <row r="6" spans="1:22">
      <c r="B6" t="s">
        <v>681</v>
      </c>
      <c r="C6" t="s">
        <v>684</v>
      </c>
    </row>
    <row r="7" spans="1:22">
      <c r="B7" t="s">
        <v>681</v>
      </c>
      <c r="C7" t="s">
        <v>685</v>
      </c>
    </row>
    <row r="9" spans="1:22">
      <c r="A9" s="708">
        <v>1</v>
      </c>
      <c r="B9" s="709" t="s">
        <v>686</v>
      </c>
      <c r="C9" t="s">
        <v>687</v>
      </c>
    </row>
    <row r="11" spans="1:22">
      <c r="B11" s="444" t="s">
        <v>688</v>
      </c>
      <c r="C11" s="444"/>
      <c r="D11" s="444"/>
      <c r="E11" s="444"/>
      <c r="F11" s="444"/>
      <c r="G11" s="444"/>
      <c r="H11" s="444"/>
      <c r="I11" s="444"/>
      <c r="J11" s="444"/>
      <c r="K11" s="444"/>
      <c r="L11" s="444"/>
      <c r="M11" s="444"/>
      <c r="N11" s="444"/>
      <c r="O11" s="444"/>
      <c r="P11" s="444"/>
      <c r="Q11" s="444"/>
      <c r="R11" s="444"/>
      <c r="S11" s="444"/>
      <c r="T11" s="444"/>
      <c r="U11" s="444"/>
      <c r="V11" s="444"/>
    </row>
    <row r="12" spans="1:22">
      <c r="B12" s="444"/>
      <c r="C12" s="444"/>
      <c r="D12" s="444"/>
      <c r="E12" s="444"/>
      <c r="F12" s="444"/>
      <c r="G12" s="444"/>
      <c r="H12" s="444"/>
      <c r="I12" s="444"/>
      <c r="J12" s="444"/>
      <c r="K12" s="444"/>
      <c r="L12" s="444"/>
      <c r="M12" s="444"/>
      <c r="N12" s="444"/>
      <c r="O12" s="444"/>
      <c r="P12" s="444"/>
      <c r="Q12" s="444"/>
      <c r="R12" s="444"/>
      <c r="S12" s="444"/>
      <c r="T12" s="444"/>
      <c r="U12" s="444"/>
      <c r="V12" s="444"/>
    </row>
    <row r="13" spans="1:22">
      <c r="B13" s="444"/>
      <c r="C13" s="444"/>
      <c r="D13" s="444"/>
      <c r="E13" s="444"/>
      <c r="F13" s="444"/>
      <c r="G13" s="444"/>
      <c r="H13" s="444"/>
      <c r="I13" s="444"/>
      <c r="J13" s="444"/>
      <c r="K13" s="444"/>
      <c r="L13" s="444"/>
      <c r="M13" s="444"/>
      <c r="N13" s="444"/>
      <c r="O13" s="444"/>
      <c r="P13" s="444"/>
      <c r="Q13" s="444"/>
      <c r="R13" s="444"/>
      <c r="S13" s="444"/>
      <c r="T13" s="444"/>
      <c r="U13" s="444"/>
      <c r="V13" s="444"/>
    </row>
    <row r="15" spans="1:22">
      <c r="B15" s="704" t="s">
        <v>689</v>
      </c>
      <c r="C15" s="704"/>
      <c r="D15" s="704" t="s">
        <v>690</v>
      </c>
      <c r="E15" s="704"/>
      <c r="F15" s="704"/>
      <c r="G15" s="704"/>
      <c r="H15" s="704"/>
      <c r="I15" s="704" t="s">
        <v>693</v>
      </c>
      <c r="J15" s="704"/>
      <c r="K15" s="704"/>
      <c r="L15" s="704"/>
      <c r="M15" s="704"/>
      <c r="N15" s="704" t="s">
        <v>696</v>
      </c>
      <c r="O15" s="704"/>
      <c r="P15" s="704"/>
    </row>
    <row r="16" spans="1:22">
      <c r="B16" s="705">
        <v>42522</v>
      </c>
      <c r="C16" s="705"/>
      <c r="D16" s="704" t="s">
        <v>691</v>
      </c>
      <c r="E16" s="704"/>
      <c r="F16" s="704"/>
      <c r="G16" s="704"/>
      <c r="H16" s="704"/>
      <c r="I16" s="704" t="s">
        <v>694</v>
      </c>
      <c r="J16" s="704"/>
      <c r="K16" s="704"/>
      <c r="L16" s="704"/>
      <c r="M16" s="704"/>
      <c r="N16" s="705">
        <v>42551</v>
      </c>
      <c r="O16" s="705"/>
      <c r="P16" s="705"/>
    </row>
    <row r="17" spans="1:22">
      <c r="B17" s="705">
        <v>42705</v>
      </c>
      <c r="C17" s="705"/>
      <c r="D17" s="704" t="s">
        <v>692</v>
      </c>
      <c r="E17" s="704"/>
      <c r="F17" s="704"/>
      <c r="G17" s="704"/>
      <c r="H17" s="704"/>
      <c r="I17" s="704" t="s">
        <v>695</v>
      </c>
      <c r="J17" s="704"/>
      <c r="K17" s="704"/>
      <c r="L17" s="704"/>
      <c r="M17" s="704"/>
      <c r="N17" s="705">
        <v>42714</v>
      </c>
      <c r="O17" s="705"/>
      <c r="P17" s="705"/>
    </row>
    <row r="19" spans="1:22">
      <c r="A19" s="708">
        <v>2</v>
      </c>
      <c r="B19" s="709" t="s">
        <v>697</v>
      </c>
    </row>
    <row r="20" spans="1:22">
      <c r="B20" s="706" t="s">
        <v>699</v>
      </c>
      <c r="D20" t="s">
        <v>698</v>
      </c>
    </row>
    <row r="21" spans="1:22">
      <c r="B21" t="s">
        <v>700</v>
      </c>
    </row>
    <row r="23" spans="1:22">
      <c r="B23" s="219"/>
      <c r="C23" s="220" t="s">
        <v>701</v>
      </c>
      <c r="D23" s="220"/>
      <c r="E23" s="220"/>
      <c r="F23" s="220"/>
      <c r="G23" s="220"/>
      <c r="H23" s="220"/>
      <c r="I23" s="220"/>
      <c r="J23" s="220"/>
      <c r="K23" s="220"/>
      <c r="L23" s="220"/>
      <c r="M23" s="220"/>
      <c r="N23" s="220"/>
      <c r="O23" s="220"/>
      <c r="P23" s="221"/>
    </row>
    <row r="24" spans="1:22">
      <c r="B24" s="134"/>
      <c r="C24" s="133" t="s">
        <v>702</v>
      </c>
      <c r="D24" s="133"/>
      <c r="E24" s="133"/>
      <c r="F24" s="133"/>
      <c r="G24" s="133"/>
      <c r="H24" s="133"/>
      <c r="I24" s="133"/>
      <c r="J24" s="133"/>
      <c r="K24" s="133"/>
      <c r="L24" s="133"/>
      <c r="M24" s="133"/>
      <c r="N24" s="133"/>
      <c r="O24" s="133"/>
      <c r="P24" s="707"/>
    </row>
    <row r="25" spans="1:22">
      <c r="C25" t="s">
        <v>703</v>
      </c>
      <c r="D25" t="s">
        <v>704</v>
      </c>
    </row>
    <row r="26" spans="1:22">
      <c r="C26" t="s">
        <v>705</v>
      </c>
      <c r="D26" t="s">
        <v>707</v>
      </c>
    </row>
    <row r="27" spans="1:22">
      <c r="C27" t="s">
        <v>706</v>
      </c>
      <c r="D27" t="s">
        <v>708</v>
      </c>
    </row>
    <row r="29" spans="1:22">
      <c r="A29" s="708">
        <v>3</v>
      </c>
      <c r="B29" s="709" t="s">
        <v>709</v>
      </c>
    </row>
    <row r="30" spans="1:22">
      <c r="B30" s="710" t="s">
        <v>711</v>
      </c>
      <c r="C30" s="706" t="s">
        <v>710</v>
      </c>
      <c r="K30" t="s">
        <v>712</v>
      </c>
    </row>
    <row r="31" spans="1:22">
      <c r="B31" s="444" t="s">
        <v>713</v>
      </c>
      <c r="C31" s="444"/>
      <c r="D31" s="444"/>
      <c r="E31" s="444"/>
      <c r="F31" s="444"/>
      <c r="G31" s="444"/>
      <c r="H31" s="444"/>
      <c r="I31" s="444"/>
      <c r="J31" s="444"/>
      <c r="K31" s="444"/>
      <c r="L31" s="444"/>
      <c r="M31" s="444"/>
      <c r="N31" s="444"/>
      <c r="O31" s="444"/>
      <c r="P31" s="444"/>
      <c r="Q31" s="444"/>
      <c r="R31" s="444"/>
      <c r="S31" s="444"/>
      <c r="T31" s="444"/>
      <c r="U31" s="444"/>
      <c r="V31" s="444"/>
    </row>
    <row r="32" spans="1:22">
      <c r="B32" s="444"/>
      <c r="C32" s="444"/>
      <c r="D32" s="444"/>
      <c r="E32" s="444"/>
      <c r="F32" s="444"/>
      <c r="G32" s="444"/>
      <c r="H32" s="444"/>
      <c r="I32" s="444"/>
      <c r="J32" s="444"/>
      <c r="K32" s="444"/>
      <c r="L32" s="444"/>
      <c r="M32" s="444"/>
      <c r="N32" s="444"/>
      <c r="O32" s="444"/>
      <c r="P32" s="444"/>
      <c r="Q32" s="444"/>
      <c r="R32" s="444"/>
      <c r="S32" s="444"/>
      <c r="T32" s="444"/>
      <c r="U32" s="444"/>
      <c r="V32" s="444"/>
    </row>
    <row r="33" spans="2:22">
      <c r="B33" s="441"/>
      <c r="C33" s="441"/>
      <c r="D33" s="441"/>
      <c r="E33" s="441"/>
      <c r="F33" s="441"/>
      <c r="G33" s="441"/>
      <c r="H33" s="441"/>
      <c r="I33" s="441"/>
      <c r="J33" s="441"/>
      <c r="K33" s="441"/>
      <c r="L33" s="441"/>
      <c r="M33" s="441"/>
      <c r="R33" s="441"/>
      <c r="S33" s="441"/>
      <c r="T33" s="441"/>
      <c r="U33" s="441"/>
      <c r="V33" s="441"/>
    </row>
    <row r="34" spans="2:22">
      <c r="B34" s="704" t="s">
        <v>719</v>
      </c>
      <c r="C34" s="704"/>
      <c r="D34" s="704"/>
      <c r="E34" s="704"/>
      <c r="F34" s="704" t="s">
        <v>714</v>
      </c>
      <c r="G34" s="704"/>
      <c r="H34" s="704"/>
      <c r="I34" s="704"/>
      <c r="J34" s="704"/>
      <c r="K34" s="704"/>
      <c r="L34" s="704"/>
      <c r="M34" s="704"/>
      <c r="N34" s="704"/>
      <c r="O34" s="704"/>
      <c r="P34" s="704"/>
      <c r="Q34" s="704"/>
    </row>
    <row r="35" spans="2:22">
      <c r="B35" s="704"/>
      <c r="C35" s="704"/>
      <c r="D35" s="704"/>
      <c r="E35" s="704"/>
      <c r="F35" s="704" t="s">
        <v>715</v>
      </c>
      <c r="G35" s="704"/>
      <c r="H35" s="704"/>
      <c r="I35" s="704"/>
      <c r="J35" s="704"/>
      <c r="K35" s="704"/>
      <c r="L35" s="704" t="s">
        <v>716</v>
      </c>
      <c r="M35" s="704"/>
      <c r="N35" s="704"/>
      <c r="O35" s="704"/>
      <c r="P35" s="704"/>
      <c r="Q35" s="704"/>
    </row>
    <row r="36" spans="2:22">
      <c r="B36" s="704"/>
      <c r="C36" s="704"/>
      <c r="D36" s="704"/>
      <c r="E36" s="704"/>
      <c r="F36" s="704" t="s">
        <v>717</v>
      </c>
      <c r="G36" s="704"/>
      <c r="H36" s="704"/>
      <c r="I36" s="704" t="s">
        <v>718</v>
      </c>
      <c r="J36" s="704"/>
      <c r="K36" s="704"/>
      <c r="L36" s="704" t="s">
        <v>717</v>
      </c>
      <c r="M36" s="704"/>
      <c r="N36" s="704"/>
      <c r="O36" s="704" t="s">
        <v>718</v>
      </c>
      <c r="P36" s="704"/>
      <c r="Q36" s="704"/>
    </row>
    <row r="37" spans="2:22">
      <c r="B37" s="711" t="s">
        <v>720</v>
      </c>
      <c r="C37" s="712" t="s">
        <v>721</v>
      </c>
      <c r="D37" s="712"/>
      <c r="E37" s="712"/>
      <c r="F37" s="704" t="s">
        <v>728</v>
      </c>
      <c r="G37" s="704"/>
      <c r="H37" s="704"/>
      <c r="I37" s="704" t="s">
        <v>732</v>
      </c>
      <c r="J37" s="704"/>
      <c r="K37" s="704"/>
      <c r="L37" s="704" t="s">
        <v>736</v>
      </c>
      <c r="M37" s="704"/>
      <c r="N37" s="704"/>
      <c r="O37" s="704" t="s">
        <v>739</v>
      </c>
      <c r="P37" s="704"/>
      <c r="Q37" s="704"/>
    </row>
    <row r="38" spans="2:22">
      <c r="B38" s="711" t="s">
        <v>722</v>
      </c>
      <c r="C38" s="712" t="s">
        <v>725</v>
      </c>
      <c r="D38" s="712"/>
      <c r="E38" s="712"/>
      <c r="F38" s="704" t="s">
        <v>729</v>
      </c>
      <c r="G38" s="704"/>
      <c r="H38" s="704"/>
      <c r="I38" s="704" t="s">
        <v>733</v>
      </c>
      <c r="J38" s="704"/>
      <c r="K38" s="704"/>
      <c r="L38" s="704" t="s">
        <v>736</v>
      </c>
      <c r="M38" s="704"/>
      <c r="N38" s="704"/>
      <c r="O38" s="704" t="s">
        <v>739</v>
      </c>
      <c r="P38" s="704"/>
      <c r="Q38" s="704"/>
    </row>
    <row r="39" spans="2:22">
      <c r="B39" s="711" t="s">
        <v>723</v>
      </c>
      <c r="C39" s="712" t="s">
        <v>726</v>
      </c>
      <c r="D39" s="712"/>
      <c r="E39" s="712"/>
      <c r="F39" s="704" t="s">
        <v>730</v>
      </c>
      <c r="G39" s="704"/>
      <c r="H39" s="704"/>
      <c r="I39" s="704" t="s">
        <v>734</v>
      </c>
      <c r="J39" s="704"/>
      <c r="K39" s="704"/>
      <c r="L39" s="704" t="s">
        <v>737</v>
      </c>
      <c r="M39" s="704"/>
      <c r="N39" s="704"/>
      <c r="O39" s="704" t="s">
        <v>740</v>
      </c>
      <c r="P39" s="704"/>
      <c r="Q39" s="704"/>
    </row>
    <row r="40" spans="2:22">
      <c r="B40" s="711" t="s">
        <v>724</v>
      </c>
      <c r="C40" s="712" t="s">
        <v>727</v>
      </c>
      <c r="D40" s="712"/>
      <c r="E40" s="712"/>
      <c r="F40" s="704" t="s">
        <v>731</v>
      </c>
      <c r="G40" s="704"/>
      <c r="H40" s="704"/>
      <c r="I40" s="704" t="s">
        <v>735</v>
      </c>
      <c r="J40" s="704"/>
      <c r="K40" s="704"/>
      <c r="L40" s="704" t="s">
        <v>738</v>
      </c>
      <c r="M40" s="704"/>
      <c r="N40" s="704"/>
      <c r="O40" s="704" t="s">
        <v>741</v>
      </c>
      <c r="P40" s="704"/>
      <c r="Q40" s="704"/>
    </row>
    <row r="41" spans="2:22">
      <c r="C41" t="s">
        <v>703</v>
      </c>
      <c r="D41" t="s">
        <v>742</v>
      </c>
    </row>
    <row r="42" spans="2:22">
      <c r="C42" t="s">
        <v>705</v>
      </c>
      <c r="D42" t="s">
        <v>743</v>
      </c>
    </row>
    <row r="43" spans="2:22">
      <c r="C43" t="s">
        <v>706</v>
      </c>
      <c r="D43" s="444" t="s">
        <v>744</v>
      </c>
      <c r="E43" s="444"/>
      <c r="F43" s="444"/>
      <c r="G43" s="444"/>
      <c r="H43" s="444"/>
      <c r="I43" s="444"/>
      <c r="J43" s="444"/>
      <c r="K43" s="444"/>
      <c r="L43" s="444"/>
      <c r="M43" s="444"/>
      <c r="N43" s="444"/>
      <c r="O43" s="444"/>
      <c r="P43" s="444"/>
      <c r="Q43" s="444"/>
      <c r="R43" s="444"/>
      <c r="S43" s="444"/>
      <c r="T43" s="444"/>
      <c r="U43" s="444"/>
      <c r="V43" s="444"/>
    </row>
    <row r="44" spans="2:22">
      <c r="D44" s="444"/>
      <c r="E44" s="444"/>
      <c r="F44" s="444"/>
      <c r="G44" s="444"/>
      <c r="H44" s="444"/>
      <c r="I44" s="444"/>
      <c r="J44" s="444"/>
      <c r="K44" s="444"/>
      <c r="L44" s="444"/>
      <c r="M44" s="444"/>
      <c r="N44" s="444"/>
      <c r="O44" s="444"/>
      <c r="P44" s="444"/>
      <c r="Q44" s="444"/>
      <c r="R44" s="444"/>
      <c r="S44" s="444"/>
      <c r="T44" s="444"/>
      <c r="U44" s="444"/>
      <c r="V44" s="444"/>
    </row>
    <row r="45" spans="2:22">
      <c r="C45" t="s">
        <v>745</v>
      </c>
      <c r="D45" s="444" t="s">
        <v>746</v>
      </c>
      <c r="E45" s="444"/>
      <c r="F45" s="444"/>
      <c r="G45" s="444"/>
      <c r="H45" s="444"/>
      <c r="I45" s="444"/>
      <c r="J45" s="444"/>
      <c r="K45" s="444"/>
      <c r="L45" s="444"/>
      <c r="M45" s="444"/>
      <c r="N45" s="444"/>
      <c r="O45" s="444"/>
      <c r="P45" s="444"/>
      <c r="Q45" s="444"/>
      <c r="R45" s="444"/>
      <c r="S45" s="444"/>
      <c r="T45" s="444"/>
      <c r="U45" s="444"/>
      <c r="V45" s="444"/>
    </row>
    <row r="46" spans="2:22">
      <c r="D46" s="444"/>
      <c r="E46" s="444"/>
      <c r="F46" s="444"/>
      <c r="G46" s="444"/>
      <c r="H46" s="444"/>
      <c r="I46" s="444"/>
      <c r="J46" s="444"/>
      <c r="K46" s="444"/>
      <c r="L46" s="444"/>
      <c r="M46" s="444"/>
      <c r="N46" s="444"/>
      <c r="O46" s="444"/>
      <c r="P46" s="444"/>
      <c r="Q46" s="444"/>
      <c r="R46" s="444"/>
      <c r="S46" s="444"/>
      <c r="T46" s="444"/>
      <c r="U46" s="444"/>
      <c r="V46" s="444"/>
    </row>
    <row r="47" spans="2:22">
      <c r="D47" s="444"/>
      <c r="E47" s="444"/>
      <c r="F47" s="444"/>
      <c r="G47" s="444"/>
      <c r="H47" s="444"/>
      <c r="I47" s="444"/>
      <c r="J47" s="444"/>
      <c r="K47" s="444"/>
      <c r="L47" s="444"/>
      <c r="M47" s="444"/>
      <c r="N47" s="444"/>
      <c r="O47" s="444"/>
      <c r="P47" s="444"/>
      <c r="Q47" s="444"/>
      <c r="R47" s="444"/>
      <c r="S47" s="444"/>
      <c r="T47" s="444"/>
      <c r="U47" s="444"/>
      <c r="V47" s="444"/>
    </row>
    <row r="48" spans="2:22">
      <c r="D48" s="444" t="s">
        <v>747</v>
      </c>
      <c r="E48" s="444"/>
      <c r="F48" s="444"/>
      <c r="G48" s="444"/>
      <c r="H48" s="444"/>
      <c r="I48" s="444"/>
      <c r="J48" s="444"/>
      <c r="K48" s="444"/>
      <c r="L48" s="444"/>
      <c r="M48" s="444"/>
      <c r="N48" s="444"/>
      <c r="O48" s="444"/>
      <c r="P48" s="444"/>
      <c r="Q48" s="444"/>
      <c r="R48" s="444"/>
      <c r="S48" s="444"/>
      <c r="T48" s="444"/>
      <c r="U48" s="444"/>
      <c r="V48" s="444"/>
    </row>
    <row r="49" spans="4:22">
      <c r="D49" s="444"/>
      <c r="E49" s="444"/>
      <c r="F49" s="444"/>
      <c r="G49" s="444"/>
      <c r="H49" s="444"/>
      <c r="I49" s="444"/>
      <c r="J49" s="444"/>
      <c r="K49" s="444"/>
      <c r="L49" s="444"/>
      <c r="M49" s="444"/>
      <c r="N49" s="444"/>
      <c r="O49" s="444"/>
      <c r="P49" s="444"/>
      <c r="Q49" s="444"/>
      <c r="R49" s="444"/>
      <c r="S49" s="444"/>
      <c r="T49" s="444"/>
      <c r="U49" s="444"/>
      <c r="V49" s="444"/>
    </row>
    <row r="50" spans="4:22">
      <c r="V50" s="387" t="s">
        <v>748</v>
      </c>
    </row>
    <row r="51" spans="4:22">
      <c r="D51" s="704" t="s">
        <v>719</v>
      </c>
      <c r="E51" s="704"/>
      <c r="F51" s="704"/>
      <c r="G51" s="704"/>
      <c r="H51" s="704" t="s">
        <v>749</v>
      </c>
      <c r="I51" s="704"/>
      <c r="J51" s="704"/>
      <c r="K51" s="704"/>
    </row>
    <row r="52" spans="4:22">
      <c r="D52" s="711" t="s">
        <v>720</v>
      </c>
      <c r="E52" s="712" t="s">
        <v>721</v>
      </c>
      <c r="F52" s="712"/>
      <c r="G52" s="712"/>
      <c r="H52" s="704" t="s">
        <v>750</v>
      </c>
      <c r="I52" s="704"/>
      <c r="J52" s="704"/>
      <c r="K52" s="704"/>
    </row>
    <row r="53" spans="4:22">
      <c r="D53" s="711" t="s">
        <v>722</v>
      </c>
      <c r="E53" s="712" t="s">
        <v>725</v>
      </c>
      <c r="F53" s="712"/>
      <c r="G53" s="712"/>
      <c r="H53" s="704" t="s">
        <v>751</v>
      </c>
      <c r="I53" s="704"/>
      <c r="J53" s="704"/>
      <c r="K53" s="704"/>
    </row>
  </sheetData>
  <mergeCells count="52">
    <mergeCell ref="E53:G53"/>
    <mergeCell ref="H51:K51"/>
    <mergeCell ref="H52:K52"/>
    <mergeCell ref="H53:K53"/>
    <mergeCell ref="D43:V44"/>
    <mergeCell ref="D45:V47"/>
    <mergeCell ref="D48:V49"/>
    <mergeCell ref="D51:G51"/>
    <mergeCell ref="E52:G52"/>
    <mergeCell ref="L37:N37"/>
    <mergeCell ref="L38:N38"/>
    <mergeCell ref="L39:N39"/>
    <mergeCell ref="L40:N40"/>
    <mergeCell ref="O37:Q37"/>
    <mergeCell ref="O38:Q38"/>
    <mergeCell ref="O39:Q39"/>
    <mergeCell ref="O40:Q40"/>
    <mergeCell ref="F39:H39"/>
    <mergeCell ref="F40:H40"/>
    <mergeCell ref="I37:K37"/>
    <mergeCell ref="I38:K38"/>
    <mergeCell ref="I39:K39"/>
    <mergeCell ref="I40:K40"/>
    <mergeCell ref="B31:V32"/>
    <mergeCell ref="C37:E37"/>
    <mergeCell ref="C38:E38"/>
    <mergeCell ref="C39:E39"/>
    <mergeCell ref="C40:E40"/>
    <mergeCell ref="B34:E36"/>
    <mergeCell ref="F37:H37"/>
    <mergeCell ref="F36:H36"/>
    <mergeCell ref="I36:K36"/>
    <mergeCell ref="F35:K35"/>
    <mergeCell ref="L35:Q35"/>
    <mergeCell ref="L36:N36"/>
    <mergeCell ref="O36:Q36"/>
    <mergeCell ref="F34:Q34"/>
    <mergeCell ref="F38:H38"/>
    <mergeCell ref="S1:V1"/>
    <mergeCell ref="B11:V13"/>
    <mergeCell ref="B15:C15"/>
    <mergeCell ref="B16:C16"/>
    <mergeCell ref="B17:C17"/>
    <mergeCell ref="D15:H15"/>
    <mergeCell ref="I15:M15"/>
    <mergeCell ref="D16:H16"/>
    <mergeCell ref="D17:H17"/>
    <mergeCell ref="I16:M16"/>
    <mergeCell ref="I17:M17"/>
    <mergeCell ref="N16:P16"/>
    <mergeCell ref="N17:P17"/>
    <mergeCell ref="N15:P15"/>
  </mergeCells>
  <phoneticPr fontId="2"/>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rgb="FFFFFF00"/>
  </sheetPr>
  <dimension ref="A2:AT193"/>
  <sheetViews>
    <sheetView showGridLines="0" workbookViewId="0">
      <selection activeCell="G22" sqref="G22:L24"/>
    </sheetView>
  </sheetViews>
  <sheetFormatPr defaultRowHeight="12"/>
  <cols>
    <col min="1" max="24" width="4.28515625" customWidth="1"/>
    <col min="25" max="46" width="4.28515625" style="130" customWidth="1"/>
  </cols>
  <sheetData>
    <row r="2" spans="2:45">
      <c r="T2" s="129"/>
      <c r="U2" s="129"/>
      <c r="V2" s="129"/>
    </row>
    <row r="3" spans="2:45" ht="18.75">
      <c r="B3" s="2" t="s">
        <v>7</v>
      </c>
      <c r="C3" s="1"/>
      <c r="D3" s="1"/>
      <c r="E3" s="3"/>
      <c r="F3" s="1"/>
      <c r="G3" s="1"/>
      <c r="H3" s="1"/>
      <c r="J3" s="4"/>
      <c r="K3" s="1"/>
      <c r="L3" s="1"/>
      <c r="M3" s="1"/>
      <c r="N3" s="1"/>
      <c r="O3" s="1"/>
      <c r="P3" s="1"/>
      <c r="Q3" s="1"/>
      <c r="R3" s="1"/>
      <c r="S3" s="1"/>
      <c r="T3" s="129"/>
      <c r="U3" s="129"/>
      <c r="V3" s="129"/>
    </row>
    <row r="4" spans="2:45" ht="17.25" customHeight="1">
      <c r="B4" s="454"/>
      <c r="C4" s="454"/>
      <c r="D4" s="454"/>
      <c r="E4" s="454"/>
      <c r="F4" s="454"/>
      <c r="G4" s="169"/>
      <c r="H4" s="170"/>
      <c r="I4" s="170"/>
      <c r="J4" s="170"/>
      <c r="K4" s="170"/>
      <c r="L4" s="171"/>
      <c r="M4" s="455" t="s">
        <v>4</v>
      </c>
      <c r="N4" s="455"/>
      <c r="O4" s="455"/>
      <c r="P4" s="455"/>
      <c r="Q4" s="455"/>
      <c r="R4" s="455" t="s">
        <v>5</v>
      </c>
      <c r="S4" s="455"/>
      <c r="T4" s="455"/>
      <c r="U4" s="455"/>
      <c r="V4" s="455"/>
      <c r="W4" s="455"/>
      <c r="X4" s="455"/>
      <c r="AS4" s="7"/>
    </row>
    <row r="5" spans="2:45" ht="18" customHeight="1">
      <c r="B5" s="450" t="s">
        <v>9</v>
      </c>
      <c r="C5" s="450"/>
      <c r="D5" s="450"/>
      <c r="E5" s="450"/>
      <c r="F5" s="450"/>
      <c r="G5" s="172"/>
      <c r="H5" s="173"/>
      <c r="I5" s="173"/>
      <c r="J5" s="173"/>
      <c r="K5" s="173"/>
      <c r="L5" s="174"/>
      <c r="M5" s="452" t="s">
        <v>179</v>
      </c>
      <c r="N5" s="452"/>
      <c r="O5" s="452"/>
      <c r="P5" s="452"/>
      <c r="Q5" s="452"/>
      <c r="R5" s="452"/>
      <c r="S5" s="452"/>
      <c r="T5" s="452"/>
      <c r="U5" s="452"/>
      <c r="V5" s="452"/>
      <c r="W5" s="452"/>
      <c r="X5" s="452"/>
      <c r="AS5" s="7"/>
    </row>
    <row r="6" spans="2:45" ht="18" customHeight="1">
      <c r="B6" s="450" t="s">
        <v>10</v>
      </c>
      <c r="C6" s="450"/>
      <c r="D6" s="450"/>
      <c r="E6" s="450"/>
      <c r="F6" s="450"/>
      <c r="G6" s="160"/>
      <c r="H6" s="161"/>
      <c r="I6" s="161"/>
      <c r="J6" s="161"/>
      <c r="K6" s="161"/>
      <c r="L6" s="162"/>
      <c r="M6" s="452"/>
      <c r="N6" s="452"/>
      <c r="O6" s="452"/>
      <c r="P6" s="452"/>
      <c r="Q6" s="452"/>
      <c r="R6" s="452"/>
      <c r="S6" s="452"/>
      <c r="T6" s="452"/>
      <c r="U6" s="452"/>
      <c r="V6" s="452"/>
      <c r="W6" s="452"/>
      <c r="X6" s="452"/>
      <c r="AS6" s="7"/>
    </row>
    <row r="7" spans="2:45" ht="18" customHeight="1">
      <c r="B7" s="450" t="s">
        <v>13</v>
      </c>
      <c r="C7" s="450"/>
      <c r="D7" s="450"/>
      <c r="E7" s="450"/>
      <c r="F7" s="450"/>
      <c r="G7" s="163"/>
      <c r="H7" s="164"/>
      <c r="I7" s="164"/>
      <c r="J7" s="164"/>
      <c r="K7" s="164"/>
      <c r="L7" s="165"/>
      <c r="M7" s="452" t="s">
        <v>181</v>
      </c>
      <c r="N7" s="452"/>
      <c r="O7" s="452"/>
      <c r="P7" s="452"/>
      <c r="Q7" s="452"/>
      <c r="R7" s="452"/>
      <c r="S7" s="452"/>
      <c r="T7" s="452"/>
      <c r="U7" s="452"/>
      <c r="V7" s="452"/>
      <c r="W7" s="452"/>
      <c r="X7" s="452"/>
      <c r="Y7" s="130" t="s">
        <v>183</v>
      </c>
      <c r="AS7" s="7"/>
    </row>
    <row r="8" spans="2:45" ht="18" customHeight="1">
      <c r="B8" s="450" t="s">
        <v>15</v>
      </c>
      <c r="C8" s="450"/>
      <c r="D8" s="450"/>
      <c r="E8" s="450"/>
      <c r="F8" s="450"/>
      <c r="G8" s="163"/>
      <c r="H8" s="164"/>
      <c r="I8" s="164"/>
      <c r="J8" s="164"/>
      <c r="K8" s="164"/>
      <c r="L8" s="165"/>
      <c r="M8" s="452" t="s">
        <v>180</v>
      </c>
      <c r="N8" s="452"/>
      <c r="O8" s="452"/>
      <c r="P8" s="452"/>
      <c r="Q8" s="452"/>
      <c r="R8" s="451" t="s">
        <v>181</v>
      </c>
      <c r="S8" s="451"/>
      <c r="T8" s="451"/>
      <c r="U8" s="451"/>
      <c r="V8" s="451"/>
      <c r="W8" s="451"/>
      <c r="X8" s="451"/>
      <c r="AS8" s="7"/>
    </row>
    <row r="9" spans="2:45" ht="18" customHeight="1">
      <c r="B9" s="450" t="s">
        <v>17</v>
      </c>
      <c r="C9" s="450"/>
      <c r="D9" s="450"/>
      <c r="E9" s="450"/>
      <c r="F9" s="450"/>
      <c r="G9" s="172"/>
      <c r="H9" s="173"/>
      <c r="I9" s="173"/>
      <c r="J9" s="173"/>
      <c r="K9" s="173"/>
      <c r="L9" s="174"/>
      <c r="M9" s="452" t="s">
        <v>179</v>
      </c>
      <c r="N9" s="452"/>
      <c r="O9" s="452"/>
      <c r="P9" s="452"/>
      <c r="Q9" s="452"/>
      <c r="R9" s="452"/>
      <c r="S9" s="452"/>
      <c r="T9" s="452"/>
      <c r="U9" s="452"/>
      <c r="V9" s="452"/>
      <c r="W9" s="452"/>
      <c r="X9" s="452"/>
      <c r="AS9" s="7"/>
    </row>
    <row r="10" spans="2:45" ht="18" customHeight="1">
      <c r="B10" s="450" t="s">
        <v>19</v>
      </c>
      <c r="C10" s="450"/>
      <c r="D10" s="450"/>
      <c r="E10" s="450"/>
      <c r="F10" s="450"/>
      <c r="G10" s="160"/>
      <c r="H10" s="161"/>
      <c r="I10" s="161"/>
      <c r="J10" s="161"/>
      <c r="K10" s="161"/>
      <c r="L10" s="162"/>
      <c r="M10" s="452"/>
      <c r="N10" s="452"/>
      <c r="O10" s="452"/>
      <c r="P10" s="452"/>
      <c r="Q10" s="452"/>
      <c r="R10" s="452"/>
      <c r="S10" s="452"/>
      <c r="T10" s="452"/>
      <c r="U10" s="452"/>
      <c r="V10" s="452"/>
      <c r="W10" s="452"/>
      <c r="X10" s="452"/>
      <c r="AS10" s="7"/>
    </row>
    <row r="11" spans="2:45" ht="18" customHeight="1">
      <c r="B11" s="450" t="s">
        <v>21</v>
      </c>
      <c r="C11" s="450"/>
      <c r="D11" s="450"/>
      <c r="E11" s="450"/>
      <c r="F11" s="450"/>
      <c r="G11" s="163"/>
      <c r="H11" s="164"/>
      <c r="I11" s="164"/>
      <c r="J11" s="164"/>
      <c r="K11" s="164"/>
      <c r="L11" s="165"/>
      <c r="M11" s="453" t="s">
        <v>185</v>
      </c>
      <c r="N11" s="453"/>
      <c r="O11" s="453"/>
      <c r="P11" s="453"/>
      <c r="Q11" s="453"/>
      <c r="R11" s="451" t="s">
        <v>181</v>
      </c>
      <c r="S11" s="451"/>
      <c r="T11" s="451"/>
      <c r="U11" s="451"/>
      <c r="V11" s="451"/>
      <c r="W11" s="451"/>
      <c r="X11" s="451"/>
      <c r="Y11" s="130" t="s">
        <v>188</v>
      </c>
      <c r="AA11" s="130" t="s">
        <v>187</v>
      </c>
      <c r="AS11" s="7"/>
    </row>
    <row r="12" spans="2:45" ht="18" customHeight="1">
      <c r="B12" s="450" t="s">
        <v>184</v>
      </c>
      <c r="C12" s="450"/>
      <c r="D12" s="450"/>
      <c r="E12" s="450"/>
      <c r="F12" s="450"/>
      <c r="G12" s="163"/>
      <c r="H12" s="164"/>
      <c r="I12" s="164"/>
      <c r="J12" s="164"/>
      <c r="K12" s="164"/>
      <c r="L12" s="165"/>
      <c r="M12" s="452" t="s">
        <v>180</v>
      </c>
      <c r="N12" s="452"/>
      <c r="O12" s="452"/>
      <c r="P12" s="452"/>
      <c r="Q12" s="452"/>
      <c r="R12" s="451" t="s">
        <v>182</v>
      </c>
      <c r="S12" s="451"/>
      <c r="T12" s="451"/>
      <c r="U12" s="451"/>
      <c r="V12" s="451"/>
      <c r="W12" s="451"/>
      <c r="X12" s="451"/>
      <c r="AC12" s="153" t="s">
        <v>194</v>
      </c>
      <c r="AS12" s="7"/>
    </row>
    <row r="13" spans="2:45" ht="17.25" customHeight="1">
      <c r="B13" s="450" t="s">
        <v>191</v>
      </c>
      <c r="C13" s="450"/>
      <c r="D13" s="450"/>
      <c r="E13" s="450"/>
      <c r="F13" s="450"/>
      <c r="G13" s="166"/>
      <c r="H13" s="167"/>
      <c r="I13" s="167"/>
      <c r="J13" s="167"/>
      <c r="K13" s="167"/>
      <c r="L13" s="168"/>
      <c r="M13" s="458" t="s">
        <v>192</v>
      </c>
      <c r="N13" s="459"/>
      <c r="O13" s="459"/>
      <c r="P13" s="459"/>
      <c r="Q13" s="459"/>
      <c r="R13" s="459"/>
      <c r="S13" s="459"/>
      <c r="T13" s="459"/>
      <c r="U13" s="459"/>
      <c r="V13" s="459"/>
      <c r="W13" s="459"/>
      <c r="X13" s="460"/>
    </row>
    <row r="14" spans="2:45" ht="17.25" customHeight="1">
      <c r="T14" s="129"/>
      <c r="U14" s="129"/>
      <c r="V14" s="129"/>
    </row>
    <row r="15" spans="2:45" ht="17.25" customHeight="1"/>
    <row r="16" spans="2:45" ht="17.25" customHeight="1">
      <c r="B16" s="2" t="s">
        <v>8</v>
      </c>
      <c r="T16" s="129"/>
      <c r="U16" s="129"/>
      <c r="V16" s="129"/>
    </row>
    <row r="17" spans="2:29" ht="17.25" customHeight="1">
      <c r="B17" s="454"/>
      <c r="C17" s="454"/>
      <c r="D17" s="454"/>
      <c r="E17" s="454"/>
      <c r="F17" s="454"/>
      <c r="G17" s="455" t="s">
        <v>6</v>
      </c>
      <c r="H17" s="455"/>
      <c r="I17" s="455"/>
      <c r="J17" s="455"/>
      <c r="K17" s="455"/>
      <c r="L17" s="455"/>
      <c r="M17" s="455" t="s">
        <v>4</v>
      </c>
      <c r="N17" s="455"/>
      <c r="O17" s="455"/>
      <c r="P17" s="455"/>
      <c r="Q17" s="455"/>
      <c r="R17" s="455" t="s">
        <v>5</v>
      </c>
      <c r="S17" s="455"/>
      <c r="T17" s="455"/>
      <c r="U17" s="455"/>
      <c r="V17" s="455"/>
      <c r="W17" s="455"/>
      <c r="X17" s="455"/>
    </row>
    <row r="18" spans="2:29" ht="18.75" customHeight="1">
      <c r="B18" s="450" t="s">
        <v>9</v>
      </c>
      <c r="C18" s="450"/>
      <c r="D18" s="450"/>
      <c r="E18" s="450"/>
      <c r="F18" s="450"/>
      <c r="G18" s="452" t="s">
        <v>179</v>
      </c>
      <c r="H18" s="452"/>
      <c r="I18" s="452"/>
      <c r="J18" s="452"/>
      <c r="K18" s="452"/>
      <c r="L18" s="452"/>
      <c r="M18" s="452"/>
      <c r="N18" s="452"/>
      <c r="O18" s="452"/>
      <c r="P18" s="452"/>
      <c r="Q18" s="452"/>
      <c r="R18" s="452"/>
      <c r="S18" s="452"/>
      <c r="T18" s="452"/>
      <c r="U18" s="452"/>
      <c r="V18" s="452"/>
      <c r="W18" s="452"/>
      <c r="X18" s="452"/>
    </row>
    <row r="19" spans="2:29" ht="18.75" customHeight="1">
      <c r="B19" s="450" t="s">
        <v>10</v>
      </c>
      <c r="C19" s="450"/>
      <c r="D19" s="450"/>
      <c r="E19" s="450"/>
      <c r="F19" s="450"/>
      <c r="G19" s="452" t="s">
        <v>180</v>
      </c>
      <c r="H19" s="452"/>
      <c r="I19" s="452"/>
      <c r="J19" s="452"/>
      <c r="K19" s="452"/>
      <c r="L19" s="452"/>
      <c r="M19" s="456" t="s">
        <v>181</v>
      </c>
      <c r="N19" s="456"/>
      <c r="O19" s="456"/>
      <c r="P19" s="456"/>
      <c r="Q19" s="456"/>
      <c r="R19" s="456"/>
      <c r="S19" s="456"/>
      <c r="T19" s="456"/>
      <c r="U19" s="456"/>
      <c r="V19" s="456"/>
      <c r="W19" s="456"/>
      <c r="X19" s="456"/>
    </row>
    <row r="20" spans="2:29" ht="18.75" customHeight="1">
      <c r="B20" s="450" t="s">
        <v>13</v>
      </c>
      <c r="C20" s="450"/>
      <c r="D20" s="450"/>
      <c r="E20" s="450"/>
      <c r="F20" s="450"/>
      <c r="G20" s="452" t="s">
        <v>180</v>
      </c>
      <c r="H20" s="452"/>
      <c r="I20" s="452"/>
      <c r="J20" s="452"/>
      <c r="K20" s="452"/>
      <c r="L20" s="452"/>
      <c r="M20" s="452"/>
      <c r="N20" s="452"/>
      <c r="O20" s="452"/>
      <c r="P20" s="452"/>
      <c r="Q20" s="452"/>
      <c r="R20" s="452" t="s">
        <v>182</v>
      </c>
      <c r="S20" s="452"/>
      <c r="T20" s="452"/>
      <c r="U20" s="452"/>
      <c r="V20" s="452"/>
      <c r="W20" s="452"/>
      <c r="X20" s="452"/>
    </row>
    <row r="21" spans="2:29" ht="18.75" customHeight="1">
      <c r="B21" s="450" t="s">
        <v>15</v>
      </c>
      <c r="C21" s="450"/>
      <c r="D21" s="450"/>
      <c r="E21" s="450"/>
      <c r="F21" s="450"/>
      <c r="G21" s="452"/>
      <c r="H21" s="452"/>
      <c r="I21" s="452"/>
      <c r="J21" s="452"/>
      <c r="K21" s="452"/>
      <c r="L21" s="452"/>
      <c r="M21" s="452"/>
      <c r="N21" s="452"/>
      <c r="O21" s="452"/>
      <c r="P21" s="452"/>
      <c r="Q21" s="452"/>
      <c r="R21" s="452"/>
      <c r="S21" s="452"/>
      <c r="T21" s="452"/>
      <c r="U21" s="452"/>
      <c r="V21" s="452"/>
      <c r="W21" s="452"/>
      <c r="X21" s="452"/>
    </row>
    <row r="22" spans="2:29" ht="18.75" customHeight="1">
      <c r="B22" s="450" t="s">
        <v>17</v>
      </c>
      <c r="C22" s="450"/>
      <c r="D22" s="450"/>
      <c r="E22" s="450"/>
      <c r="F22" s="450"/>
      <c r="G22" s="452" t="s">
        <v>180</v>
      </c>
      <c r="H22" s="452"/>
      <c r="I22" s="452"/>
      <c r="J22" s="452"/>
      <c r="K22" s="452"/>
      <c r="L22" s="452"/>
      <c r="M22" s="456" t="s">
        <v>182</v>
      </c>
      <c r="N22" s="456"/>
      <c r="O22" s="456"/>
      <c r="P22" s="456"/>
      <c r="Q22" s="456"/>
      <c r="R22" s="456"/>
      <c r="S22" s="456"/>
      <c r="T22" s="456"/>
      <c r="U22" s="456"/>
      <c r="V22" s="456"/>
      <c r="W22" s="456"/>
      <c r="X22" s="456"/>
    </row>
    <row r="23" spans="2:29" ht="18.75" customHeight="1">
      <c r="B23" s="450" t="s">
        <v>19</v>
      </c>
      <c r="C23" s="450"/>
      <c r="D23" s="450"/>
      <c r="E23" s="450"/>
      <c r="F23" s="450"/>
      <c r="G23" s="452"/>
      <c r="H23" s="452"/>
      <c r="I23" s="452"/>
      <c r="J23" s="452"/>
      <c r="K23" s="452"/>
      <c r="L23" s="452"/>
      <c r="M23" s="456" t="s">
        <v>181</v>
      </c>
      <c r="N23" s="456"/>
      <c r="O23" s="456"/>
      <c r="P23" s="456"/>
      <c r="Q23" s="456"/>
      <c r="R23" s="456"/>
      <c r="S23" s="456"/>
      <c r="T23" s="456"/>
      <c r="U23" s="456"/>
      <c r="V23" s="456"/>
      <c r="W23" s="456"/>
      <c r="X23" s="456"/>
      <c r="Y23" s="130" t="s">
        <v>190</v>
      </c>
    </row>
    <row r="24" spans="2:29" ht="18.75" customHeight="1">
      <c r="B24" s="450" t="s">
        <v>21</v>
      </c>
      <c r="C24" s="450"/>
      <c r="D24" s="450"/>
      <c r="E24" s="450"/>
      <c r="F24" s="450"/>
      <c r="G24" s="452"/>
      <c r="H24" s="452"/>
      <c r="I24" s="452"/>
      <c r="J24" s="452"/>
      <c r="K24" s="452"/>
      <c r="L24" s="452"/>
      <c r="M24" s="457" t="s">
        <v>350</v>
      </c>
      <c r="N24" s="457"/>
      <c r="O24" s="457"/>
      <c r="P24" s="457"/>
      <c r="Q24" s="457"/>
      <c r="R24" s="452" t="s">
        <v>182</v>
      </c>
      <c r="S24" s="452"/>
      <c r="T24" s="452"/>
      <c r="U24" s="452"/>
      <c r="V24" s="452"/>
      <c r="W24" s="452"/>
      <c r="X24" s="452"/>
      <c r="Y24" s="130" t="s">
        <v>189</v>
      </c>
      <c r="AA24" s="130" t="s">
        <v>186</v>
      </c>
    </row>
    <row r="25" spans="2:29" ht="18.75" customHeight="1">
      <c r="B25" s="450" t="s">
        <v>184</v>
      </c>
      <c r="C25" s="450"/>
      <c r="D25" s="450"/>
      <c r="E25" s="450"/>
      <c r="F25" s="450"/>
      <c r="G25" s="452" t="s">
        <v>180</v>
      </c>
      <c r="H25" s="452"/>
      <c r="I25" s="452"/>
      <c r="J25" s="452"/>
      <c r="K25" s="452"/>
      <c r="L25" s="452"/>
      <c r="M25" s="452"/>
      <c r="N25" s="452"/>
      <c r="O25" s="452"/>
      <c r="P25" s="452"/>
      <c r="Q25" s="452"/>
      <c r="R25" s="452"/>
      <c r="S25" s="452"/>
      <c r="T25" s="452"/>
      <c r="U25" s="452"/>
      <c r="V25" s="452"/>
      <c r="W25" s="452"/>
      <c r="X25" s="452"/>
      <c r="AC25" s="153" t="s">
        <v>194</v>
      </c>
    </row>
    <row r="26" spans="2:29" ht="17.25" customHeight="1">
      <c r="B26" s="450" t="s">
        <v>191</v>
      </c>
      <c r="C26" s="450"/>
      <c r="D26" s="450"/>
      <c r="E26" s="450"/>
      <c r="F26" s="450"/>
      <c r="G26" s="452" t="s">
        <v>193</v>
      </c>
      <c r="H26" s="452"/>
      <c r="I26" s="452"/>
      <c r="J26" s="452"/>
      <c r="K26" s="452"/>
      <c r="L26" s="452"/>
      <c r="M26" s="452"/>
      <c r="N26" s="452"/>
      <c r="O26" s="452"/>
      <c r="P26" s="452"/>
      <c r="Q26" s="452"/>
      <c r="R26" s="452"/>
      <c r="S26" s="452"/>
      <c r="T26" s="452"/>
      <c r="U26" s="452"/>
      <c r="V26" s="452"/>
      <c r="W26" s="452"/>
      <c r="X26" s="452"/>
    </row>
    <row r="27" spans="2:29">
      <c r="T27" s="129"/>
      <c r="U27" s="129"/>
      <c r="V27" s="129"/>
    </row>
    <row r="28" spans="2:29">
      <c r="T28" s="129"/>
      <c r="U28" s="129"/>
      <c r="V28" s="129"/>
    </row>
    <row r="29" spans="2:29">
      <c r="T29" s="386"/>
      <c r="U29" s="386"/>
      <c r="V29" s="386"/>
    </row>
    <row r="30" spans="2:29">
      <c r="T30" s="386"/>
      <c r="U30" s="386"/>
      <c r="V30" s="386"/>
    </row>
    <row r="31" spans="2:29">
      <c r="T31" s="129"/>
      <c r="U31" s="129"/>
      <c r="V31" s="129"/>
    </row>
    <row r="32" spans="2:29">
      <c r="W32" s="387" t="s">
        <v>568</v>
      </c>
    </row>
    <row r="33" spans="1:24">
      <c r="T33" s="443">
        <v>42514</v>
      </c>
      <c r="U33" s="443"/>
      <c r="V33" s="443"/>
      <c r="W33" s="443"/>
    </row>
    <row r="34" spans="1:24">
      <c r="W34" s="387" t="s">
        <v>569</v>
      </c>
    </row>
    <row r="35" spans="1:24">
      <c r="A35" t="s">
        <v>570</v>
      </c>
    </row>
    <row r="36" spans="1:24">
      <c r="W36" s="387" t="s">
        <v>571</v>
      </c>
    </row>
    <row r="38" spans="1:24">
      <c r="E38" t="s">
        <v>572</v>
      </c>
    </row>
    <row r="40" spans="1:24">
      <c r="A40" s="444" t="s">
        <v>573</v>
      </c>
      <c r="B40" s="445"/>
      <c r="C40" s="445"/>
      <c r="D40" s="445"/>
      <c r="E40" s="445"/>
      <c r="F40" s="445"/>
      <c r="G40" s="445"/>
      <c r="H40" s="445"/>
      <c r="I40" s="445"/>
      <c r="J40" s="445"/>
      <c r="K40" s="445"/>
      <c r="L40" s="445"/>
      <c r="M40" s="445"/>
      <c r="N40" s="445"/>
      <c r="O40" s="445"/>
      <c r="P40" s="445"/>
      <c r="Q40" s="445"/>
      <c r="R40" s="445"/>
      <c r="S40" s="445"/>
      <c r="T40" s="445"/>
      <c r="U40" s="445"/>
      <c r="V40" s="445"/>
      <c r="W40" s="445"/>
      <c r="X40" s="445"/>
    </row>
    <row r="41" spans="1:24">
      <c r="A41" s="445"/>
      <c r="B41" s="445"/>
      <c r="C41" s="445"/>
      <c r="D41" s="445"/>
      <c r="E41" s="445"/>
      <c r="F41" s="445"/>
      <c r="G41" s="445"/>
      <c r="H41" s="445"/>
      <c r="I41" s="445"/>
      <c r="J41" s="445"/>
      <c r="K41" s="445"/>
      <c r="L41" s="445"/>
      <c r="M41" s="445"/>
      <c r="N41" s="445"/>
      <c r="O41" s="445"/>
      <c r="P41" s="445"/>
      <c r="Q41" s="445"/>
      <c r="R41" s="445"/>
      <c r="S41" s="445"/>
      <c r="T41" s="445"/>
      <c r="U41" s="445"/>
      <c r="V41" s="445"/>
      <c r="W41" s="445"/>
      <c r="X41" s="445"/>
    </row>
    <row r="42" spans="1:24">
      <c r="A42" s="445"/>
      <c r="B42" s="445"/>
      <c r="C42" s="445"/>
      <c r="D42" s="445"/>
      <c r="E42" s="445"/>
      <c r="F42" s="445"/>
      <c r="G42" s="445"/>
      <c r="H42" s="445"/>
      <c r="I42" s="445"/>
      <c r="J42" s="445"/>
      <c r="K42" s="445"/>
      <c r="L42" s="445"/>
      <c r="M42" s="445"/>
      <c r="N42" s="445"/>
      <c r="O42" s="445"/>
      <c r="P42" s="445"/>
      <c r="Q42" s="445"/>
      <c r="R42" s="445"/>
      <c r="S42" s="445"/>
      <c r="T42" s="445"/>
      <c r="U42" s="445"/>
      <c r="V42" s="445"/>
      <c r="W42" s="445"/>
      <c r="X42" s="445"/>
    </row>
    <row r="43" spans="1:24">
      <c r="L43" t="s">
        <v>574</v>
      </c>
    </row>
    <row r="44" spans="1:24">
      <c r="A44">
        <v>1</v>
      </c>
      <c r="B44" t="s">
        <v>575</v>
      </c>
    </row>
    <row r="46" spans="1:24">
      <c r="C46" s="444" t="s">
        <v>576</v>
      </c>
      <c r="D46" s="444"/>
      <c r="E46" s="444"/>
      <c r="F46" s="444"/>
      <c r="G46" s="444"/>
      <c r="H46" s="444"/>
      <c r="I46" s="444"/>
      <c r="J46" s="444"/>
      <c r="K46" s="444"/>
      <c r="L46" s="444"/>
      <c r="M46" s="444"/>
      <c r="N46" s="444"/>
      <c r="O46" s="444"/>
      <c r="P46" s="444"/>
      <c r="Q46" s="444"/>
      <c r="R46" s="444"/>
      <c r="S46" s="444"/>
      <c r="T46" s="444"/>
      <c r="U46" s="444"/>
      <c r="V46" s="444"/>
      <c r="W46" s="444"/>
      <c r="X46" s="444"/>
    </row>
    <row r="47" spans="1:24">
      <c r="C47" s="444"/>
      <c r="D47" s="444"/>
      <c r="E47" s="444"/>
      <c r="F47" s="444"/>
      <c r="G47" s="444"/>
      <c r="H47" s="444"/>
      <c r="I47" s="444"/>
      <c r="J47" s="444"/>
      <c r="K47" s="444"/>
      <c r="L47" s="444"/>
      <c r="M47" s="444"/>
      <c r="N47" s="444"/>
      <c r="O47" s="444"/>
      <c r="P47" s="444"/>
      <c r="Q47" s="444"/>
      <c r="R47" s="444"/>
      <c r="S47" s="444"/>
      <c r="T47" s="444"/>
      <c r="U47" s="444"/>
      <c r="V47" s="444"/>
      <c r="W47" s="444"/>
      <c r="X47" s="444"/>
    </row>
    <row r="48" spans="1:24">
      <c r="C48" s="444"/>
      <c r="D48" s="444"/>
      <c r="E48" s="444"/>
      <c r="F48" s="444"/>
      <c r="G48" s="444"/>
      <c r="H48" s="444"/>
      <c r="I48" s="444"/>
      <c r="J48" s="444"/>
      <c r="K48" s="444"/>
      <c r="L48" s="444"/>
      <c r="M48" s="444"/>
      <c r="N48" s="444"/>
      <c r="O48" s="444"/>
      <c r="P48" s="444"/>
      <c r="Q48" s="444"/>
      <c r="R48" s="444"/>
      <c r="S48" s="444"/>
      <c r="T48" s="444"/>
      <c r="U48" s="444"/>
      <c r="V48" s="444"/>
      <c r="W48" s="444"/>
      <c r="X48" s="444"/>
    </row>
    <row r="49" spans="1:24">
      <c r="C49" s="444"/>
      <c r="D49" s="444"/>
      <c r="E49" s="444"/>
      <c r="F49" s="444"/>
      <c r="G49" s="444"/>
      <c r="H49" s="444"/>
      <c r="I49" s="444"/>
      <c r="J49" s="444"/>
      <c r="K49" s="444"/>
      <c r="L49" s="444"/>
      <c r="M49" s="444"/>
      <c r="N49" s="444"/>
      <c r="O49" s="444"/>
      <c r="P49" s="444"/>
      <c r="Q49" s="444"/>
      <c r="R49" s="444"/>
      <c r="S49" s="444"/>
      <c r="T49" s="444"/>
      <c r="U49" s="444"/>
      <c r="V49" s="444"/>
      <c r="W49" s="444"/>
      <c r="X49" s="444"/>
    </row>
    <row r="50" spans="1:24">
      <c r="C50" s="444"/>
      <c r="D50" s="444"/>
      <c r="E50" s="444"/>
      <c r="F50" s="444"/>
      <c r="G50" s="444"/>
      <c r="H50" s="444"/>
      <c r="I50" s="444"/>
      <c r="J50" s="444"/>
      <c r="K50" s="444"/>
      <c r="L50" s="444"/>
      <c r="M50" s="444"/>
      <c r="N50" s="444"/>
      <c r="O50" s="444"/>
      <c r="P50" s="444"/>
      <c r="Q50" s="444"/>
      <c r="R50" s="444"/>
      <c r="S50" s="444"/>
      <c r="T50" s="444"/>
      <c r="U50" s="444"/>
      <c r="V50" s="444"/>
      <c r="W50" s="444"/>
      <c r="X50" s="444"/>
    </row>
    <row r="51" spans="1:24">
      <c r="D51" s="444" t="s">
        <v>577</v>
      </c>
      <c r="E51" s="445"/>
      <c r="F51" s="445"/>
      <c r="G51" s="445"/>
      <c r="H51" s="445"/>
      <c r="I51" s="445"/>
      <c r="J51" s="445"/>
      <c r="K51" s="445"/>
      <c r="L51" s="445"/>
      <c r="M51" s="445"/>
      <c r="N51" s="445"/>
      <c r="O51" s="445"/>
      <c r="P51" s="445"/>
      <c r="Q51" s="445"/>
      <c r="R51" s="445"/>
      <c r="S51" s="445"/>
      <c r="T51" s="445"/>
      <c r="U51" s="445"/>
      <c r="V51" s="445"/>
      <c r="W51" s="445"/>
      <c r="X51" s="445"/>
    </row>
    <row r="52" spans="1:24">
      <c r="D52" s="445"/>
      <c r="E52" s="445"/>
      <c r="F52" s="445"/>
      <c r="G52" s="445"/>
      <c r="H52" s="445"/>
      <c r="I52" s="445"/>
      <c r="J52" s="445"/>
      <c r="K52" s="445"/>
      <c r="L52" s="445"/>
      <c r="M52" s="445"/>
      <c r="N52" s="445"/>
      <c r="O52" s="445"/>
      <c r="P52" s="445"/>
      <c r="Q52" s="445"/>
      <c r="R52" s="445"/>
      <c r="S52" s="445"/>
      <c r="T52" s="445"/>
      <c r="U52" s="445"/>
      <c r="V52" s="445"/>
      <c r="W52" s="445"/>
      <c r="X52" s="445"/>
    </row>
    <row r="53" spans="1:24">
      <c r="D53" s="445"/>
      <c r="E53" s="445"/>
      <c r="F53" s="445"/>
      <c r="G53" s="445"/>
      <c r="H53" s="445"/>
      <c r="I53" s="445"/>
      <c r="J53" s="445"/>
      <c r="K53" s="445"/>
      <c r="L53" s="445"/>
      <c r="M53" s="445"/>
      <c r="N53" s="445"/>
      <c r="O53" s="445"/>
      <c r="P53" s="445"/>
      <c r="Q53" s="445"/>
      <c r="R53" s="445"/>
      <c r="S53" s="445"/>
      <c r="T53" s="445"/>
      <c r="U53" s="445"/>
      <c r="V53" s="445"/>
      <c r="W53" s="445"/>
      <c r="X53" s="445"/>
    </row>
    <row r="54" spans="1:24">
      <c r="D54" s="445"/>
      <c r="E54" s="445"/>
      <c r="F54" s="445"/>
      <c r="G54" s="445"/>
      <c r="H54" s="445"/>
      <c r="I54" s="445"/>
      <c r="J54" s="445"/>
      <c r="K54" s="445"/>
      <c r="L54" s="445"/>
      <c r="M54" s="445"/>
      <c r="N54" s="445"/>
      <c r="O54" s="445"/>
      <c r="P54" s="445"/>
      <c r="Q54" s="445"/>
      <c r="R54" s="445"/>
      <c r="S54" s="445"/>
      <c r="T54" s="445"/>
      <c r="U54" s="445"/>
      <c r="V54" s="445"/>
      <c r="W54" s="445"/>
      <c r="X54" s="445"/>
    </row>
    <row r="55" spans="1:24">
      <c r="A55">
        <v>2</v>
      </c>
      <c r="B55" t="s">
        <v>578</v>
      </c>
    </row>
    <row r="56" spans="1:24">
      <c r="C56" t="s">
        <v>579</v>
      </c>
    </row>
    <row r="58" spans="1:24">
      <c r="T58" s="129"/>
      <c r="U58" s="129"/>
      <c r="V58" s="129"/>
    </row>
    <row r="59" spans="1:24">
      <c r="T59" s="129"/>
      <c r="U59" s="129"/>
      <c r="V59" s="129"/>
    </row>
    <row r="60" spans="1:24">
      <c r="T60" s="129"/>
      <c r="U60" s="129"/>
      <c r="V60" s="129"/>
    </row>
    <row r="61" spans="1:24">
      <c r="T61" s="129"/>
      <c r="U61" s="442">
        <v>36656</v>
      </c>
      <c r="V61" s="442"/>
      <c r="W61" s="442"/>
    </row>
    <row r="62" spans="1:24">
      <c r="A62" t="s">
        <v>97</v>
      </c>
    </row>
    <row r="63" spans="1:24">
      <c r="A63" t="s">
        <v>98</v>
      </c>
      <c r="H63" t="s">
        <v>99</v>
      </c>
    </row>
    <row r="64" spans="1:24">
      <c r="A64" t="s">
        <v>100</v>
      </c>
    </row>
    <row r="66" spans="1:23">
      <c r="T66" t="s">
        <v>101</v>
      </c>
    </row>
    <row r="69" spans="1:23">
      <c r="E69" t="s">
        <v>102</v>
      </c>
    </row>
    <row r="72" spans="1:23" ht="12" customHeight="1">
      <c r="A72" s="448" t="s">
        <v>103</v>
      </c>
      <c r="B72" s="448"/>
      <c r="C72" s="448"/>
      <c r="D72" s="448"/>
      <c r="E72" s="448"/>
      <c r="F72" s="448"/>
      <c r="G72" s="448"/>
      <c r="H72" s="448"/>
      <c r="I72" s="448"/>
      <c r="J72" s="448"/>
      <c r="K72" s="448"/>
      <c r="L72" s="448"/>
      <c r="M72" s="448"/>
      <c r="N72" s="448"/>
      <c r="O72" s="448"/>
      <c r="P72" s="448"/>
      <c r="Q72" s="448"/>
      <c r="R72" s="448"/>
      <c r="S72" s="448"/>
      <c r="T72" s="448"/>
      <c r="U72" s="448"/>
      <c r="V72" s="448"/>
      <c r="W72" s="448"/>
    </row>
    <row r="73" spans="1:23" ht="12" customHeight="1">
      <c r="A73" s="448"/>
      <c r="B73" s="448"/>
      <c r="C73" s="448"/>
      <c r="D73" s="448"/>
      <c r="E73" s="448"/>
      <c r="F73" s="448"/>
      <c r="G73" s="448"/>
      <c r="H73" s="448"/>
      <c r="I73" s="448"/>
      <c r="J73" s="448"/>
      <c r="K73" s="448"/>
      <c r="L73" s="448"/>
      <c r="M73" s="448"/>
      <c r="N73" s="448"/>
      <c r="O73" s="448"/>
      <c r="P73" s="448"/>
      <c r="Q73" s="448"/>
      <c r="R73" s="448"/>
      <c r="S73" s="448"/>
      <c r="T73" s="448"/>
      <c r="U73" s="448"/>
      <c r="V73" s="448"/>
      <c r="W73" s="448"/>
    </row>
    <row r="74" spans="1:23" ht="12" customHeight="1">
      <c r="A74" s="448"/>
      <c r="B74" s="448"/>
      <c r="C74" s="448"/>
      <c r="D74" s="448"/>
      <c r="E74" s="448"/>
      <c r="F74" s="448"/>
      <c r="G74" s="448"/>
      <c r="H74" s="448"/>
      <c r="I74" s="448"/>
      <c r="J74" s="448"/>
      <c r="K74" s="448"/>
      <c r="L74" s="448"/>
      <c r="M74" s="448"/>
      <c r="N74" s="448"/>
      <c r="O74" s="448"/>
      <c r="P74" s="448"/>
      <c r="Q74" s="448"/>
      <c r="R74" s="448"/>
      <c r="S74" s="448"/>
      <c r="T74" s="448"/>
      <c r="U74" s="448"/>
      <c r="V74" s="448"/>
      <c r="W74" s="448"/>
    </row>
    <row r="75" spans="1:23">
      <c r="A75" s="448"/>
      <c r="B75" s="448"/>
      <c r="C75" s="448"/>
      <c r="D75" s="448"/>
      <c r="E75" s="448"/>
      <c r="F75" s="448"/>
      <c r="G75" s="448"/>
      <c r="H75" s="448"/>
      <c r="I75" s="448"/>
      <c r="J75" s="448"/>
      <c r="K75" s="448"/>
      <c r="L75" s="448"/>
      <c r="M75" s="448"/>
      <c r="N75" s="448"/>
      <c r="O75" s="448"/>
      <c r="P75" s="448"/>
      <c r="Q75" s="448"/>
      <c r="R75" s="448"/>
      <c r="S75" s="448"/>
      <c r="T75" s="448"/>
      <c r="U75" s="448"/>
      <c r="V75" s="448"/>
      <c r="W75" s="448"/>
    </row>
    <row r="76" spans="1:23">
      <c r="A76" s="131"/>
      <c r="B76" s="131"/>
      <c r="C76" s="131"/>
      <c r="D76" s="131"/>
      <c r="E76" s="131"/>
      <c r="F76" s="131"/>
      <c r="G76" s="131"/>
      <c r="H76" s="131"/>
      <c r="I76" s="131"/>
      <c r="J76" s="131"/>
      <c r="K76" s="131"/>
      <c r="L76" s="131"/>
      <c r="M76" s="131"/>
      <c r="N76" s="131"/>
      <c r="O76" s="131"/>
      <c r="P76" s="131"/>
      <c r="Q76" s="131"/>
      <c r="R76" s="131"/>
      <c r="S76" s="131"/>
      <c r="T76" s="131"/>
      <c r="U76" s="131"/>
      <c r="V76" s="131"/>
      <c r="W76" s="131"/>
    </row>
    <row r="78" spans="1:23">
      <c r="A78" t="s">
        <v>104</v>
      </c>
    </row>
    <row r="80" spans="1:23">
      <c r="L80" t="s">
        <v>21</v>
      </c>
    </row>
    <row r="81" spans="1:46">
      <c r="A81" t="s">
        <v>105</v>
      </c>
    </row>
    <row r="82" spans="1:46">
      <c r="Y82" s="132"/>
      <c r="Z82" s="132"/>
      <c r="AT82" s="132"/>
    </row>
    <row r="83" spans="1:46">
      <c r="Y83" s="132"/>
      <c r="Z83" s="132"/>
      <c r="AT83" s="132"/>
    </row>
    <row r="84" spans="1:46">
      <c r="C84" s="133"/>
      <c r="D84" s="134"/>
      <c r="E84" s="133"/>
      <c r="F84" s="133"/>
      <c r="G84" s="134"/>
      <c r="H84" s="133"/>
      <c r="I84" s="133"/>
      <c r="J84" s="133"/>
      <c r="K84" s="133"/>
      <c r="L84" s="133"/>
      <c r="M84" s="133"/>
      <c r="N84" s="133"/>
      <c r="O84" s="133"/>
      <c r="P84" s="134"/>
      <c r="Y84" s="132"/>
      <c r="Z84" s="132"/>
      <c r="AT84" s="132"/>
    </row>
    <row r="85" spans="1:46" ht="13.5">
      <c r="D85" s="135"/>
      <c r="G85" s="135"/>
      <c r="P85" s="135"/>
      <c r="Y85" s="132"/>
      <c r="Z85" s="132"/>
      <c r="AA85" s="136" t="s">
        <v>8</v>
      </c>
      <c r="AB85" s="132"/>
      <c r="AC85" s="132"/>
      <c r="AD85" s="132" t="s">
        <v>106</v>
      </c>
      <c r="AE85" s="132"/>
      <c r="AF85" s="132"/>
      <c r="AG85" s="132"/>
      <c r="AH85" s="132"/>
      <c r="AI85" s="132"/>
      <c r="AJ85" s="132"/>
      <c r="AK85" s="132"/>
      <c r="AL85" s="132"/>
      <c r="AM85" s="132"/>
      <c r="AN85" s="132"/>
      <c r="AO85" s="132"/>
      <c r="AP85" s="137" t="s">
        <v>107</v>
      </c>
      <c r="AQ85" s="132"/>
      <c r="AR85" s="132"/>
      <c r="AS85" s="132"/>
      <c r="AT85" s="132"/>
    </row>
    <row r="86" spans="1:46">
      <c r="C86" s="138" t="s">
        <v>108</v>
      </c>
      <c r="F86" s="138" t="s">
        <v>109</v>
      </c>
      <c r="O86" s="138" t="s">
        <v>110</v>
      </c>
      <c r="Y86" s="132"/>
      <c r="Z86" s="132"/>
      <c r="AA86" s="132"/>
      <c r="AB86" s="132"/>
      <c r="AC86" s="132"/>
      <c r="AR86" s="132"/>
      <c r="AS86" s="132"/>
      <c r="AT86" s="132"/>
    </row>
    <row r="87" spans="1:46">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row>
    <row r="88" spans="1:46" ht="13.5">
      <c r="D88" t="s">
        <v>111</v>
      </c>
      <c r="Y88" s="132"/>
      <c r="Z88" s="132"/>
      <c r="AA88" s="136" t="s">
        <v>7</v>
      </c>
      <c r="AB88" s="132"/>
      <c r="AC88" s="132"/>
      <c r="AD88" s="132" t="s">
        <v>112</v>
      </c>
      <c r="AE88" s="132"/>
      <c r="AF88" s="132"/>
      <c r="AG88" s="132"/>
      <c r="AH88" s="132"/>
      <c r="AI88" s="132"/>
      <c r="AJ88" s="132"/>
      <c r="AK88" s="132"/>
      <c r="AL88" s="132"/>
      <c r="AM88" s="132"/>
      <c r="AN88" s="132"/>
      <c r="AO88" s="132"/>
      <c r="AP88" s="132"/>
      <c r="AQ88" s="132"/>
      <c r="AR88" s="132"/>
      <c r="AS88" s="132"/>
      <c r="AT88" s="132"/>
    </row>
    <row r="89" spans="1:46">
      <c r="D89" t="s">
        <v>113</v>
      </c>
      <c r="Y89" s="132"/>
      <c r="Z89" s="132"/>
      <c r="AA89" s="132"/>
      <c r="AB89" s="132"/>
      <c r="AC89" s="132"/>
      <c r="AD89" s="132"/>
      <c r="AE89" s="132"/>
      <c r="AF89" s="137" t="s">
        <v>114</v>
      </c>
      <c r="AG89" s="132"/>
      <c r="AH89" s="132"/>
      <c r="AI89" s="132"/>
      <c r="AJ89" s="132"/>
      <c r="AK89" s="132"/>
      <c r="AL89" s="132"/>
      <c r="AM89" s="132"/>
      <c r="AN89" s="132"/>
      <c r="AO89" s="132"/>
      <c r="AP89" s="132"/>
      <c r="AQ89" s="132"/>
      <c r="AR89" s="132"/>
      <c r="AS89" s="132"/>
      <c r="AT89" s="132"/>
    </row>
    <row r="90" spans="1:46">
      <c r="AA90" s="132"/>
      <c r="AB90" s="132"/>
      <c r="AC90" s="132"/>
      <c r="AQ90" s="132"/>
      <c r="AR90" s="132"/>
      <c r="AS90" s="132"/>
    </row>
    <row r="91" spans="1:46">
      <c r="AA91" s="132"/>
      <c r="AB91" s="132"/>
      <c r="AC91" s="132"/>
      <c r="AD91" s="132"/>
      <c r="AE91" s="132"/>
      <c r="AF91" s="137" t="s">
        <v>115</v>
      </c>
      <c r="AG91" s="132" t="s">
        <v>116</v>
      </c>
      <c r="AH91" s="132"/>
      <c r="AI91" s="132"/>
      <c r="AJ91" s="132"/>
      <c r="AL91" s="132"/>
      <c r="AM91" s="132"/>
      <c r="AN91" s="132"/>
      <c r="AO91" s="132"/>
      <c r="AP91" s="132"/>
      <c r="AQ91" s="132"/>
      <c r="AR91" s="132"/>
    </row>
    <row r="92" spans="1:46">
      <c r="AA92" s="132"/>
      <c r="AB92" s="132"/>
      <c r="AC92" s="132"/>
      <c r="AD92" s="132"/>
      <c r="AE92" s="132"/>
      <c r="AF92" s="137"/>
      <c r="AH92" s="132"/>
      <c r="AI92" s="132"/>
      <c r="AJ92" s="132"/>
      <c r="AK92" s="132"/>
      <c r="AL92" s="132"/>
      <c r="AM92" s="132"/>
      <c r="AN92" s="132"/>
      <c r="AO92" s="132"/>
      <c r="AP92" s="132"/>
      <c r="AQ92" s="132"/>
      <c r="AR92" s="137" t="s">
        <v>107</v>
      </c>
      <c r="AS92" s="132"/>
    </row>
    <row r="96" spans="1:46">
      <c r="E96" t="s">
        <v>117</v>
      </c>
      <c r="O96" t="s">
        <v>21</v>
      </c>
    </row>
    <row r="97" spans="1:46">
      <c r="A97" t="s">
        <v>353</v>
      </c>
    </row>
    <row r="100" spans="1:46">
      <c r="C100" s="133"/>
      <c r="D100" s="134"/>
      <c r="E100" s="133"/>
      <c r="F100" s="133"/>
      <c r="G100" s="134"/>
      <c r="H100" s="133"/>
      <c r="I100" s="133"/>
      <c r="J100" s="134"/>
      <c r="K100" s="134"/>
      <c r="L100" s="133"/>
      <c r="M100" s="133"/>
      <c r="N100" s="133"/>
      <c r="O100" s="133"/>
      <c r="P100" s="134"/>
    </row>
    <row r="101" spans="1:46">
      <c r="D101" s="135"/>
      <c r="G101" s="135"/>
      <c r="J101" s="135"/>
      <c r="K101" s="135"/>
      <c r="P101" s="135"/>
    </row>
    <row r="102" spans="1:46">
      <c r="C102" s="138" t="s">
        <v>108</v>
      </c>
      <c r="F102" s="138" t="s">
        <v>109</v>
      </c>
      <c r="I102" s="449" t="s">
        <v>118</v>
      </c>
      <c r="J102" s="449"/>
      <c r="K102" s="138" t="s">
        <v>119</v>
      </c>
      <c r="O102" s="138" t="s">
        <v>110</v>
      </c>
    </row>
    <row r="104" spans="1:46" ht="13.5">
      <c r="M104" s="139" t="s">
        <v>120</v>
      </c>
    </row>
    <row r="106" spans="1:46">
      <c r="Z106" s="140"/>
      <c r="AA106" s="132"/>
      <c r="AB106" s="132"/>
      <c r="AC106" s="132"/>
      <c r="AD106" s="132"/>
      <c r="AE106" s="132"/>
      <c r="AF106" s="132"/>
      <c r="AG106" s="132"/>
      <c r="AH106" s="132"/>
      <c r="AI106" s="132"/>
      <c r="AJ106" s="132"/>
      <c r="AK106" s="132"/>
      <c r="AL106" s="132"/>
      <c r="AM106" s="132"/>
      <c r="AN106" s="132"/>
      <c r="AO106" s="132"/>
      <c r="AP106" s="132"/>
      <c r="AQ106" s="132"/>
      <c r="AR106" s="132"/>
      <c r="AS106" s="132"/>
      <c r="AT106" s="132"/>
    </row>
    <row r="107" spans="1:46" ht="13.5">
      <c r="D107" t="s">
        <v>121</v>
      </c>
      <c r="AA107" s="136" t="s">
        <v>7</v>
      </c>
      <c r="AB107" s="141"/>
      <c r="AC107" s="132"/>
      <c r="AD107" s="142" t="s">
        <v>122</v>
      </c>
      <c r="AE107" s="132"/>
      <c r="AF107" s="132"/>
      <c r="AG107" s="132"/>
      <c r="AH107" s="132"/>
      <c r="AI107" s="132"/>
      <c r="AK107" s="132"/>
      <c r="AL107" s="132"/>
      <c r="AM107" s="132"/>
      <c r="AN107" s="132"/>
      <c r="AO107" s="132"/>
      <c r="AP107" s="132"/>
      <c r="AT107" s="132"/>
    </row>
    <row r="108" spans="1:46" ht="13.5">
      <c r="G108" t="s">
        <v>123</v>
      </c>
      <c r="AA108" s="132"/>
      <c r="AB108" s="132"/>
      <c r="AC108" s="132"/>
      <c r="AD108" s="132"/>
      <c r="AE108" s="132"/>
      <c r="AF108" s="132"/>
      <c r="AG108" s="132"/>
      <c r="AH108" s="132"/>
      <c r="AI108" s="132"/>
      <c r="AJ108" s="132"/>
      <c r="AK108" s="132"/>
      <c r="AL108" s="132"/>
      <c r="AM108" s="132"/>
      <c r="AN108" s="132"/>
      <c r="AO108" s="132"/>
      <c r="AP108" s="132"/>
      <c r="AT108" s="132"/>
    </row>
    <row r="109" spans="1:46" ht="13.5">
      <c r="AA109" s="136" t="s">
        <v>8</v>
      </c>
      <c r="AB109" s="132"/>
      <c r="AC109" s="132"/>
      <c r="AD109" s="132" t="s">
        <v>124</v>
      </c>
      <c r="AE109" s="132"/>
      <c r="AF109" s="132"/>
      <c r="AG109" s="132"/>
      <c r="AH109" s="132"/>
      <c r="AI109" s="132"/>
      <c r="AJ109" s="132"/>
      <c r="AK109" s="132"/>
      <c r="AL109" s="132"/>
      <c r="AM109" s="132"/>
      <c r="AN109" s="137" t="s">
        <v>107</v>
      </c>
      <c r="AO109" s="132"/>
      <c r="AP109" s="132"/>
      <c r="AT109" s="132"/>
    </row>
    <row r="110" spans="1:46" ht="13.5">
      <c r="D110" t="s">
        <v>125</v>
      </c>
      <c r="AA110" s="132"/>
      <c r="AB110" s="132"/>
      <c r="AC110" s="132"/>
      <c r="AD110" s="132"/>
      <c r="AE110" s="132"/>
      <c r="AF110" s="132"/>
      <c r="AG110" s="132"/>
      <c r="AH110" s="132"/>
      <c r="AI110" s="132"/>
      <c r="AJ110" s="132"/>
      <c r="AL110" s="132"/>
      <c r="AM110" s="132"/>
      <c r="AN110" s="132"/>
      <c r="AO110" s="132"/>
      <c r="AP110" s="132"/>
      <c r="AR110" s="132"/>
      <c r="AT110" s="132"/>
    </row>
    <row r="111" spans="1:46">
      <c r="Z111" s="132"/>
      <c r="AA111" s="132"/>
      <c r="AB111" s="132"/>
      <c r="AC111" s="132"/>
      <c r="AD111" s="132"/>
      <c r="AE111" s="132"/>
      <c r="AF111" s="132"/>
      <c r="AG111" s="132"/>
      <c r="AH111" s="132"/>
      <c r="AI111" s="132"/>
      <c r="AJ111" s="132"/>
      <c r="AK111" s="132"/>
      <c r="AL111" s="132"/>
      <c r="AM111" s="132"/>
      <c r="AN111" s="132"/>
      <c r="AO111" s="132"/>
      <c r="AP111" s="132"/>
      <c r="AQ111" s="132"/>
      <c r="AR111" s="132"/>
      <c r="AS111" s="132"/>
      <c r="AT111" s="132"/>
    </row>
    <row r="115" spans="1:44">
      <c r="A115" t="s">
        <v>126</v>
      </c>
    </row>
    <row r="116" spans="1:44">
      <c r="C116" t="s">
        <v>127</v>
      </c>
      <c r="J116" t="s">
        <v>128</v>
      </c>
      <c r="Q116" t="s">
        <v>21</v>
      </c>
    </row>
    <row r="120" spans="1:44">
      <c r="C120" s="133"/>
      <c r="D120" s="134"/>
      <c r="E120" s="133"/>
      <c r="F120" s="133"/>
      <c r="G120" s="134"/>
      <c r="H120" s="134"/>
      <c r="I120" s="133"/>
      <c r="J120" s="133"/>
      <c r="K120" s="133"/>
      <c r="L120" s="133"/>
      <c r="M120" s="134"/>
      <c r="N120" s="134"/>
      <c r="O120" s="133"/>
      <c r="P120" s="134"/>
    </row>
    <row r="121" spans="1:44">
      <c r="D121" s="135"/>
      <c r="G121" s="135"/>
      <c r="H121" s="135"/>
      <c r="M121" s="135"/>
      <c r="N121" s="135"/>
      <c r="P121" s="135"/>
    </row>
    <row r="122" spans="1:44">
      <c r="C122" s="138" t="s">
        <v>109</v>
      </c>
      <c r="F122" s="449" t="s">
        <v>129</v>
      </c>
      <c r="G122" s="449"/>
      <c r="H122" s="138" t="s">
        <v>130</v>
      </c>
      <c r="L122" s="138" t="s">
        <v>131</v>
      </c>
      <c r="N122" s="143" t="s">
        <v>132</v>
      </c>
      <c r="P122" s="138" t="s">
        <v>110</v>
      </c>
    </row>
    <row r="124" spans="1:44" ht="13.5">
      <c r="E124" s="139" t="s">
        <v>133</v>
      </c>
      <c r="N124" s="70" t="s">
        <v>120</v>
      </c>
    </row>
    <row r="126" spans="1:44">
      <c r="D126" t="s">
        <v>121</v>
      </c>
      <c r="Z126" s="132"/>
      <c r="AA126" s="132"/>
      <c r="AB126" s="132"/>
      <c r="AC126" s="132"/>
      <c r="AD126" s="132"/>
      <c r="AE126" s="132"/>
      <c r="AF126" s="132"/>
      <c r="AG126" s="132"/>
      <c r="AH126" s="132"/>
      <c r="AI126" s="132"/>
      <c r="AJ126" s="132"/>
      <c r="AK126" s="132"/>
      <c r="AL126" s="132"/>
      <c r="AM126" s="132"/>
      <c r="AN126" s="132"/>
      <c r="AO126" s="132"/>
      <c r="AP126" s="132"/>
      <c r="AQ126" s="132"/>
      <c r="AR126" s="132"/>
    </row>
    <row r="127" spans="1:44" ht="13.5">
      <c r="G127" t="s">
        <v>123</v>
      </c>
      <c r="Z127" s="132"/>
      <c r="AA127" s="136" t="s">
        <v>7</v>
      </c>
      <c r="AB127" s="132"/>
      <c r="AC127" s="132"/>
      <c r="AD127" s="132"/>
      <c r="AE127" s="142" t="s">
        <v>134</v>
      </c>
      <c r="AF127" s="132"/>
      <c r="AG127" s="132"/>
      <c r="AH127" s="132"/>
      <c r="AI127" s="132"/>
      <c r="AJ127" s="132"/>
      <c r="AK127" s="132"/>
      <c r="AL127" s="132"/>
      <c r="AM127" s="132"/>
      <c r="AQ127" s="132"/>
      <c r="AR127" s="132"/>
    </row>
    <row r="128" spans="1:44">
      <c r="Z128" s="132"/>
      <c r="AA128" s="132"/>
      <c r="AB128" s="132"/>
      <c r="AC128" s="132"/>
      <c r="AD128" s="132"/>
      <c r="AE128" s="132"/>
      <c r="AF128" s="132"/>
      <c r="AG128" s="132"/>
      <c r="AH128" s="132"/>
      <c r="AI128" s="132"/>
      <c r="AJ128" s="132"/>
      <c r="AK128" s="132"/>
      <c r="AL128" s="132"/>
      <c r="AM128" s="132"/>
      <c r="AQ128" s="132"/>
      <c r="AR128" s="132"/>
    </row>
    <row r="129" spans="2:46">
      <c r="D129" t="s">
        <v>135</v>
      </c>
      <c r="Z129" s="132"/>
      <c r="AA129" s="132"/>
      <c r="AB129" s="132"/>
      <c r="AC129" s="132"/>
      <c r="AD129" s="132"/>
      <c r="AE129" s="132"/>
      <c r="AF129" s="132"/>
      <c r="AG129" s="132"/>
      <c r="AH129" s="132"/>
      <c r="AI129" s="132"/>
      <c r="AJ129" s="132"/>
      <c r="AK129" s="132"/>
      <c r="AL129" s="132"/>
      <c r="AM129" s="132"/>
      <c r="AQ129" s="132"/>
      <c r="AR129" s="132"/>
    </row>
    <row r="130" spans="2:46" ht="13.5">
      <c r="G130" t="s">
        <v>351</v>
      </c>
      <c r="Z130" s="132"/>
      <c r="AA130" s="136" t="s">
        <v>8</v>
      </c>
      <c r="AB130" s="132"/>
      <c r="AC130" s="132"/>
      <c r="AD130" s="132"/>
      <c r="AE130" s="142" t="s">
        <v>352</v>
      </c>
      <c r="AF130" s="132"/>
      <c r="AG130" s="132"/>
      <c r="AH130" s="132"/>
      <c r="AI130" s="132"/>
      <c r="AJ130" s="132"/>
      <c r="AK130" s="132"/>
      <c r="AL130" s="132"/>
      <c r="AM130" s="132"/>
      <c r="AQ130" s="132"/>
      <c r="AR130" s="132"/>
    </row>
    <row r="131" spans="2:46">
      <c r="Z131" s="132"/>
      <c r="AA131" s="132"/>
      <c r="AB131" s="132"/>
      <c r="AC131" s="132"/>
      <c r="AD131" s="132"/>
      <c r="AE131" s="132"/>
      <c r="AF131" s="132"/>
      <c r="AG131" s="132"/>
      <c r="AH131" s="132"/>
      <c r="AI131" s="132"/>
      <c r="AJ131" s="132"/>
      <c r="AK131" s="132"/>
      <c r="AL131" s="132"/>
      <c r="AM131" s="132"/>
      <c r="AN131" s="132"/>
      <c r="AO131" s="132"/>
      <c r="AP131" s="132"/>
      <c r="AQ131" s="132"/>
      <c r="AR131" s="132"/>
    </row>
    <row r="132" spans="2:46">
      <c r="Z132" s="132"/>
      <c r="AA132" s="132"/>
      <c r="AB132" s="132"/>
      <c r="AC132" s="132"/>
      <c r="AD132" s="132"/>
      <c r="AE132" s="132"/>
      <c r="AF132" s="132"/>
      <c r="AG132" s="132"/>
      <c r="AH132" s="132"/>
      <c r="AI132" s="132"/>
      <c r="AJ132" s="132"/>
      <c r="AK132" s="132"/>
      <c r="AL132" s="132"/>
      <c r="AM132" s="132"/>
      <c r="AN132" s="132"/>
      <c r="AO132" s="132"/>
      <c r="AP132" s="144"/>
      <c r="AQ132" s="132"/>
      <c r="AR132" s="132"/>
    </row>
    <row r="134" spans="2:46" ht="13.5">
      <c r="B134" t="s">
        <v>136</v>
      </c>
      <c r="D134" t="s">
        <v>137</v>
      </c>
    </row>
    <row r="135" spans="2:46">
      <c r="D135" s="444" t="s">
        <v>138</v>
      </c>
      <c r="E135" s="444"/>
      <c r="F135" s="444"/>
      <c r="G135" s="444"/>
      <c r="H135" s="444"/>
      <c r="I135" s="444"/>
      <c r="J135" s="444"/>
      <c r="K135" s="444"/>
      <c r="L135" s="444"/>
      <c r="M135" s="444"/>
      <c r="N135" s="444"/>
      <c r="O135" s="444"/>
      <c r="P135" s="444"/>
      <c r="Q135" s="444"/>
      <c r="R135" s="444"/>
      <c r="S135" s="444"/>
      <c r="T135" s="444"/>
      <c r="U135" s="444"/>
      <c r="V135" s="444"/>
      <c r="W135" s="444"/>
    </row>
    <row r="136" spans="2:46">
      <c r="D136" s="444"/>
      <c r="E136" s="444"/>
      <c r="F136" s="444"/>
      <c r="G136" s="444"/>
      <c r="H136" s="444"/>
      <c r="I136" s="444"/>
      <c r="J136" s="444"/>
      <c r="K136" s="444"/>
      <c r="L136" s="444"/>
      <c r="M136" s="444"/>
      <c r="N136" s="444"/>
      <c r="O136" s="444"/>
      <c r="P136" s="444"/>
      <c r="Q136" s="444"/>
      <c r="R136" s="444"/>
      <c r="S136" s="444"/>
      <c r="T136" s="444"/>
      <c r="U136" s="444"/>
      <c r="V136" s="444"/>
      <c r="W136" s="444"/>
    </row>
    <row r="137" spans="2:46" ht="13.5">
      <c r="Y137" s="145" t="s">
        <v>139</v>
      </c>
    </row>
    <row r="143" spans="2:46" s="150" customFormat="1" ht="13.5">
      <c r="B143" s="151"/>
      <c r="C143" s="151"/>
      <c r="L143" s="148"/>
      <c r="M143" s="148"/>
      <c r="S143" s="148"/>
      <c r="W143" s="152" t="s">
        <v>140</v>
      </c>
      <c r="Y143" s="153"/>
      <c r="Z143" s="153"/>
      <c r="AA143" s="153"/>
      <c r="AB143" s="153"/>
      <c r="AC143" s="153"/>
      <c r="AD143" s="153"/>
      <c r="AE143" s="153"/>
      <c r="AF143" s="153"/>
      <c r="AG143" s="153"/>
      <c r="AH143" s="153"/>
      <c r="AI143" s="153"/>
      <c r="AJ143" s="153"/>
      <c r="AK143" s="153"/>
      <c r="AL143" s="153"/>
      <c r="AM143" s="153"/>
      <c r="AN143" s="153"/>
      <c r="AO143" s="153"/>
      <c r="AP143" s="153"/>
      <c r="AQ143" s="153"/>
      <c r="AR143" s="153"/>
      <c r="AS143" s="153"/>
      <c r="AT143" s="153"/>
    </row>
    <row r="144" spans="2:46" s="150" customFormat="1" ht="13.5">
      <c r="B144" s="151"/>
      <c r="C144" s="151"/>
      <c r="L144" s="148"/>
      <c r="M144" s="148"/>
      <c r="S144" s="148"/>
      <c r="T144" s="154"/>
      <c r="W144" s="155" t="s">
        <v>141</v>
      </c>
      <c r="Y144" s="153"/>
      <c r="Z144" s="153"/>
      <c r="AA144" s="153"/>
      <c r="AB144" s="153"/>
      <c r="AC144" s="153"/>
      <c r="AD144" s="153"/>
      <c r="AE144" s="153"/>
      <c r="AF144" s="153"/>
      <c r="AG144" s="153"/>
      <c r="AH144" s="153"/>
      <c r="AI144" s="153"/>
      <c r="AJ144" s="153"/>
      <c r="AK144" s="153"/>
      <c r="AL144" s="153"/>
      <c r="AM144" s="153"/>
      <c r="AN144" s="153"/>
      <c r="AO144" s="153"/>
      <c r="AP144" s="153"/>
      <c r="AQ144" s="153"/>
      <c r="AR144" s="153"/>
      <c r="AS144" s="153"/>
      <c r="AT144" s="153"/>
    </row>
    <row r="145" spans="1:46" s="150" customFormat="1" ht="13.5">
      <c r="B145" s="151"/>
      <c r="C145" s="151"/>
      <c r="L145" s="148"/>
      <c r="M145" s="148"/>
      <c r="S145" s="148"/>
      <c r="W145" s="152" t="s">
        <v>142</v>
      </c>
      <c r="Y145" s="153"/>
      <c r="Z145" s="153"/>
      <c r="AA145" s="153"/>
      <c r="AB145" s="153"/>
      <c r="AC145" s="153"/>
      <c r="AD145" s="153"/>
      <c r="AE145" s="153"/>
      <c r="AF145" s="153"/>
      <c r="AG145" s="153"/>
      <c r="AH145" s="153"/>
      <c r="AI145" s="153"/>
      <c r="AJ145" s="153"/>
      <c r="AK145" s="153"/>
      <c r="AL145" s="153"/>
      <c r="AM145" s="153"/>
      <c r="AN145" s="153"/>
      <c r="AO145" s="153"/>
      <c r="AP145" s="153"/>
      <c r="AQ145" s="153"/>
      <c r="AR145" s="153"/>
      <c r="AS145" s="153"/>
      <c r="AT145" s="153"/>
    </row>
    <row r="146" spans="1:46" s="150" customFormat="1" ht="13.5">
      <c r="A146" s="150" t="s">
        <v>143</v>
      </c>
      <c r="B146" s="151"/>
      <c r="C146" s="151"/>
      <c r="Y146" s="153"/>
      <c r="Z146" s="153"/>
      <c r="AA146" s="153"/>
      <c r="AB146" s="153"/>
      <c r="AC146" s="153"/>
      <c r="AD146" s="153"/>
      <c r="AE146" s="153"/>
      <c r="AF146" s="153"/>
      <c r="AG146" s="153"/>
      <c r="AH146" s="153"/>
      <c r="AI146" s="153"/>
      <c r="AJ146" s="153"/>
      <c r="AK146" s="153"/>
      <c r="AL146" s="153"/>
      <c r="AM146" s="153"/>
      <c r="AN146" s="153"/>
      <c r="AO146" s="153"/>
      <c r="AP146" s="153"/>
      <c r="AQ146" s="153"/>
      <c r="AR146" s="153"/>
      <c r="AS146" s="153"/>
      <c r="AT146" s="153"/>
    </row>
    <row r="147" spans="1:46" s="150" customFormat="1" ht="13.5">
      <c r="A147" s="150" t="s">
        <v>144</v>
      </c>
      <c r="B147" s="151"/>
      <c r="C147" s="151"/>
      <c r="Y147" s="153"/>
      <c r="Z147" s="153"/>
      <c r="AA147" s="153"/>
      <c r="AB147" s="153"/>
      <c r="AC147" s="153"/>
      <c r="AD147" s="153"/>
      <c r="AE147" s="153"/>
      <c r="AF147" s="153"/>
      <c r="AG147" s="153"/>
      <c r="AH147" s="153"/>
      <c r="AI147" s="153"/>
      <c r="AJ147" s="153"/>
      <c r="AK147" s="153"/>
      <c r="AL147" s="153"/>
      <c r="AM147" s="153"/>
      <c r="AN147" s="153"/>
      <c r="AO147" s="153"/>
      <c r="AP147" s="153"/>
      <c r="AQ147" s="153"/>
      <c r="AR147" s="153"/>
      <c r="AS147" s="153"/>
      <c r="AT147" s="153"/>
    </row>
    <row r="148" spans="1:46" s="150" customFormat="1" ht="13.5">
      <c r="B148" s="151"/>
      <c r="C148" s="151"/>
      <c r="Y148" s="153"/>
      <c r="Z148" s="153"/>
      <c r="AA148" s="153"/>
      <c r="AB148" s="153"/>
      <c r="AC148" s="153"/>
      <c r="AD148" s="153"/>
      <c r="AE148" s="153"/>
      <c r="AF148" s="153"/>
      <c r="AG148" s="153"/>
      <c r="AH148" s="153"/>
      <c r="AI148" s="153"/>
      <c r="AJ148" s="153"/>
      <c r="AK148" s="153"/>
      <c r="AL148" s="153"/>
      <c r="AM148" s="153"/>
      <c r="AN148" s="153"/>
      <c r="AO148" s="153"/>
      <c r="AP148" s="153"/>
      <c r="AQ148" s="153"/>
      <c r="AR148" s="153"/>
      <c r="AS148" s="153"/>
      <c r="AT148" s="153"/>
    </row>
    <row r="149" spans="1:46" s="150" customFormat="1" ht="13.5">
      <c r="A149" s="146"/>
      <c r="B149" s="151"/>
      <c r="C149" s="151"/>
      <c r="U149" s="152" t="s">
        <v>145</v>
      </c>
      <c r="Y149" s="153"/>
      <c r="Z149" s="153"/>
      <c r="AA149" s="153"/>
      <c r="AB149" s="153"/>
      <c r="AC149" s="153"/>
      <c r="AD149" s="153"/>
      <c r="AE149" s="153"/>
      <c r="AF149" s="153"/>
      <c r="AG149" s="153"/>
      <c r="AH149" s="153"/>
      <c r="AI149" s="153"/>
      <c r="AJ149" s="153"/>
      <c r="AK149" s="153"/>
      <c r="AL149" s="153"/>
      <c r="AM149" s="153"/>
      <c r="AN149" s="153"/>
      <c r="AO149" s="153"/>
      <c r="AP149" s="153"/>
      <c r="AQ149" s="153"/>
      <c r="AR149" s="153"/>
      <c r="AS149" s="153"/>
      <c r="AT149" s="153"/>
    </row>
    <row r="150" spans="1:46" s="150" customFormat="1" ht="13.5">
      <c r="B150" s="151"/>
      <c r="C150" s="151"/>
      <c r="Y150" s="153"/>
      <c r="Z150" s="153"/>
      <c r="AA150" s="153"/>
      <c r="AB150" s="153"/>
      <c r="AC150" s="153"/>
      <c r="AD150" s="153"/>
      <c r="AE150" s="153"/>
      <c r="AF150" s="153"/>
      <c r="AG150" s="153"/>
      <c r="AH150" s="153"/>
      <c r="AI150" s="153"/>
      <c r="AJ150" s="153"/>
      <c r="AK150" s="153"/>
      <c r="AL150" s="153"/>
      <c r="AM150" s="153"/>
      <c r="AN150" s="153"/>
      <c r="AO150" s="153"/>
      <c r="AP150" s="153"/>
      <c r="AQ150" s="153"/>
      <c r="AR150" s="153"/>
      <c r="AS150" s="153"/>
      <c r="AT150" s="153"/>
    </row>
    <row r="151" spans="1:46" s="150" customFormat="1" ht="13.5">
      <c r="A151" s="146"/>
      <c r="B151" s="151"/>
      <c r="C151" s="151"/>
      <c r="G151" s="150" t="s">
        <v>146</v>
      </c>
      <c r="Y151" s="153"/>
      <c r="Z151" s="153"/>
      <c r="AA151" s="153"/>
      <c r="AB151" s="153"/>
      <c r="AC151" s="153"/>
      <c r="AD151" s="153"/>
      <c r="AE151" s="153"/>
      <c r="AF151" s="153"/>
      <c r="AG151" s="153"/>
      <c r="AH151" s="153"/>
      <c r="AI151" s="153"/>
      <c r="AJ151" s="153"/>
      <c r="AK151" s="153"/>
      <c r="AL151" s="153"/>
      <c r="AM151" s="153"/>
      <c r="AN151" s="153"/>
      <c r="AO151" s="153"/>
      <c r="AP151" s="153"/>
      <c r="AQ151" s="153"/>
      <c r="AR151" s="153"/>
      <c r="AS151" s="153"/>
      <c r="AT151" s="153"/>
    </row>
    <row r="152" spans="1:46" s="150" customFormat="1" ht="13.5">
      <c r="B152" s="151"/>
      <c r="C152" s="151"/>
      <c r="Y152" s="153"/>
      <c r="Z152" s="153"/>
      <c r="AA152" s="153"/>
      <c r="AB152" s="153"/>
      <c r="AC152" s="153"/>
      <c r="AD152" s="153"/>
      <c r="AE152" s="153"/>
      <c r="AF152" s="153"/>
      <c r="AG152" s="153"/>
      <c r="AH152" s="153"/>
      <c r="AI152" s="153"/>
      <c r="AJ152" s="153"/>
      <c r="AK152" s="153"/>
      <c r="AL152" s="153"/>
      <c r="AM152" s="153"/>
      <c r="AN152" s="153"/>
      <c r="AO152" s="153"/>
      <c r="AP152" s="153"/>
      <c r="AQ152" s="153"/>
      <c r="AR152" s="153"/>
      <c r="AS152" s="153"/>
      <c r="AT152" s="153"/>
    </row>
    <row r="154" spans="1:46">
      <c r="A154" s="146" t="s">
        <v>147</v>
      </c>
      <c r="B154" t="s">
        <v>148</v>
      </c>
    </row>
    <row r="155" spans="1:46">
      <c r="A155" s="146" t="s">
        <v>149</v>
      </c>
      <c r="B155" t="s">
        <v>148</v>
      </c>
    </row>
    <row r="156" spans="1:46" s="148" customFormat="1">
      <c r="A156" s="146" t="s">
        <v>150</v>
      </c>
      <c r="B156" s="147" t="s">
        <v>151</v>
      </c>
      <c r="C156" s="147"/>
      <c r="Y156" s="149"/>
      <c r="Z156" s="149"/>
      <c r="AA156" s="149"/>
      <c r="AB156" s="149"/>
      <c r="AC156" s="149"/>
      <c r="AD156" s="149"/>
      <c r="AE156" s="149"/>
      <c r="AF156" s="149"/>
      <c r="AG156" s="149"/>
      <c r="AH156" s="149"/>
      <c r="AI156" s="149"/>
      <c r="AJ156" s="149"/>
      <c r="AK156" s="149"/>
      <c r="AL156" s="149"/>
      <c r="AM156" s="149"/>
      <c r="AN156" s="149"/>
      <c r="AO156" s="149"/>
      <c r="AP156" s="149"/>
      <c r="AQ156" s="149"/>
      <c r="AR156" s="149"/>
      <c r="AS156" s="149"/>
      <c r="AT156" s="149"/>
    </row>
    <row r="157" spans="1:46" s="148" customFormat="1">
      <c r="A157" s="146"/>
      <c r="B157" s="147"/>
      <c r="C157" s="147"/>
      <c r="Y157" s="149"/>
      <c r="Z157" s="149"/>
      <c r="AA157" s="149"/>
      <c r="AB157" s="149"/>
      <c r="AC157" s="149"/>
      <c r="AD157" s="149"/>
      <c r="AE157" s="149"/>
      <c r="AF157" s="149"/>
      <c r="AG157" s="149"/>
      <c r="AH157" s="149"/>
      <c r="AI157" s="149"/>
      <c r="AJ157" s="149"/>
      <c r="AK157" s="149"/>
      <c r="AL157" s="149"/>
      <c r="AM157" s="149"/>
      <c r="AN157" s="149"/>
      <c r="AO157" s="149"/>
      <c r="AP157" s="149"/>
      <c r="AQ157" s="149"/>
      <c r="AR157" s="149"/>
      <c r="AS157" s="149"/>
      <c r="AT157" s="149"/>
    </row>
    <row r="158" spans="1:46" s="148" customFormat="1">
      <c r="A158" s="146"/>
      <c r="B158" s="147">
        <v>1</v>
      </c>
      <c r="C158" s="147" t="s">
        <v>152</v>
      </c>
      <c r="Y158" s="149"/>
      <c r="Z158" s="149"/>
      <c r="AA158" s="149"/>
      <c r="AB158" s="149"/>
      <c r="AC158" s="149"/>
      <c r="AD158" s="149"/>
      <c r="AE158" s="149"/>
      <c r="AF158" s="149"/>
      <c r="AG158" s="149"/>
      <c r="AH158" s="149"/>
      <c r="AI158" s="149"/>
      <c r="AJ158" s="149"/>
      <c r="AK158" s="149"/>
      <c r="AL158" s="149"/>
      <c r="AM158" s="149"/>
      <c r="AN158" s="149"/>
      <c r="AO158" s="149"/>
      <c r="AP158" s="149"/>
      <c r="AQ158" s="149"/>
      <c r="AR158" s="149"/>
      <c r="AS158" s="149"/>
      <c r="AT158" s="149"/>
    </row>
    <row r="159" spans="1:46" s="148" customFormat="1" ht="12" customHeight="1">
      <c r="A159" s="146"/>
      <c r="B159" s="147"/>
      <c r="C159" s="147"/>
      <c r="D159" s="446" t="s">
        <v>153</v>
      </c>
      <c r="E159" s="446"/>
      <c r="F159" s="446"/>
      <c r="G159" s="446"/>
      <c r="H159" s="446"/>
      <c r="I159" s="446"/>
      <c r="J159" s="446"/>
      <c r="K159" s="446"/>
      <c r="L159" s="446"/>
      <c r="M159" s="446"/>
      <c r="N159" s="446"/>
      <c r="O159" s="446"/>
      <c r="P159" s="446"/>
      <c r="Q159" s="446"/>
      <c r="R159" s="446"/>
      <c r="S159" s="446"/>
      <c r="T159" s="446"/>
      <c r="U159" s="446"/>
      <c r="V159" s="446"/>
      <c r="W159" s="446"/>
      <c r="X159" s="446"/>
      <c r="Y159" s="149"/>
      <c r="Z159" s="149"/>
      <c r="AA159" s="149"/>
      <c r="AB159" s="149"/>
      <c r="AC159" s="149"/>
      <c r="AD159" s="149"/>
      <c r="AE159" s="149"/>
      <c r="AF159" s="149"/>
      <c r="AG159" s="149"/>
      <c r="AH159" s="149"/>
      <c r="AI159" s="149"/>
      <c r="AJ159" s="149"/>
      <c r="AK159" s="149"/>
      <c r="AL159" s="149"/>
      <c r="AM159" s="149"/>
      <c r="AN159" s="149"/>
      <c r="AO159" s="149"/>
      <c r="AP159" s="149"/>
      <c r="AQ159" s="149"/>
      <c r="AR159" s="149"/>
      <c r="AS159" s="149"/>
      <c r="AT159" s="149"/>
    </row>
    <row r="160" spans="1:46" s="148" customFormat="1">
      <c r="A160" s="146"/>
      <c r="B160" s="147"/>
      <c r="C160" s="147"/>
      <c r="D160" s="446"/>
      <c r="E160" s="446"/>
      <c r="F160" s="446"/>
      <c r="G160" s="446"/>
      <c r="H160" s="446"/>
      <c r="I160" s="446"/>
      <c r="J160" s="446"/>
      <c r="K160" s="446"/>
      <c r="L160" s="446"/>
      <c r="M160" s="446"/>
      <c r="N160" s="446"/>
      <c r="O160" s="446"/>
      <c r="P160" s="446"/>
      <c r="Q160" s="446"/>
      <c r="R160" s="446"/>
      <c r="S160" s="446"/>
      <c r="T160" s="446"/>
      <c r="U160" s="446"/>
      <c r="V160" s="446"/>
      <c r="W160" s="446"/>
      <c r="X160" s="446"/>
      <c r="Y160" s="149"/>
      <c r="Z160" s="149"/>
      <c r="AA160" s="149"/>
      <c r="AB160" s="149"/>
      <c r="AC160" s="149"/>
      <c r="AD160" s="149"/>
      <c r="AE160" s="149"/>
      <c r="AF160" s="149"/>
      <c r="AG160" s="149"/>
      <c r="AH160" s="149"/>
      <c r="AI160" s="149"/>
      <c r="AJ160" s="149"/>
      <c r="AK160" s="149"/>
      <c r="AL160" s="149"/>
      <c r="AM160" s="149"/>
      <c r="AN160" s="149"/>
      <c r="AO160" s="149"/>
      <c r="AP160" s="149"/>
      <c r="AQ160" s="149"/>
      <c r="AR160" s="149"/>
      <c r="AS160" s="149"/>
      <c r="AT160" s="149"/>
    </row>
    <row r="161" spans="1:46" s="148" customFormat="1" ht="12" customHeight="1">
      <c r="A161" s="146"/>
      <c r="B161" s="147"/>
      <c r="C161" s="147"/>
      <c r="D161" s="446" t="s">
        <v>154</v>
      </c>
      <c r="E161" s="446"/>
      <c r="F161" s="446"/>
      <c r="G161" s="446"/>
      <c r="H161" s="446"/>
      <c r="I161" s="446"/>
      <c r="J161" s="446"/>
      <c r="K161" s="446"/>
      <c r="L161" s="446"/>
      <c r="M161" s="446"/>
      <c r="N161" s="446"/>
      <c r="O161" s="446"/>
      <c r="P161" s="446"/>
      <c r="Q161" s="446"/>
      <c r="R161" s="446"/>
      <c r="S161" s="446"/>
      <c r="T161" s="446"/>
      <c r="U161" s="446"/>
      <c r="V161" s="446"/>
      <c r="W161" s="446"/>
      <c r="X161" s="446"/>
      <c r="Y161" s="149"/>
      <c r="Z161" s="149"/>
      <c r="AA161" s="149"/>
      <c r="AB161" s="149"/>
      <c r="AC161" s="149"/>
      <c r="AD161" s="149"/>
      <c r="AE161" s="149"/>
      <c r="AF161" s="149"/>
      <c r="AG161" s="149"/>
      <c r="AH161" s="149"/>
      <c r="AI161" s="149"/>
      <c r="AJ161" s="149"/>
      <c r="AK161" s="149"/>
      <c r="AL161" s="149"/>
      <c r="AM161" s="149"/>
      <c r="AN161" s="149"/>
      <c r="AO161" s="149"/>
      <c r="AP161" s="149"/>
      <c r="AQ161" s="149"/>
      <c r="AR161" s="149"/>
      <c r="AS161" s="149"/>
      <c r="AT161" s="149"/>
    </row>
    <row r="162" spans="1:46" s="148" customFormat="1">
      <c r="A162" s="146"/>
      <c r="B162" s="147"/>
      <c r="C162" s="147"/>
      <c r="D162" s="446"/>
      <c r="E162" s="446"/>
      <c r="F162" s="446"/>
      <c r="G162" s="446"/>
      <c r="H162" s="446"/>
      <c r="I162" s="446"/>
      <c r="J162" s="446"/>
      <c r="K162" s="446"/>
      <c r="L162" s="446"/>
      <c r="M162" s="446"/>
      <c r="N162" s="446"/>
      <c r="O162" s="446"/>
      <c r="P162" s="446"/>
      <c r="Q162" s="446"/>
      <c r="R162" s="446"/>
      <c r="S162" s="446"/>
      <c r="T162" s="446"/>
      <c r="U162" s="446"/>
      <c r="V162" s="446"/>
      <c r="W162" s="446"/>
      <c r="X162" s="446"/>
      <c r="Y162" s="149"/>
      <c r="Z162" s="149"/>
      <c r="AA162" s="149"/>
      <c r="AB162" s="149"/>
      <c r="AC162" s="149"/>
      <c r="AD162" s="149"/>
      <c r="AE162" s="149"/>
      <c r="AF162" s="149"/>
      <c r="AG162" s="149"/>
      <c r="AH162" s="149"/>
      <c r="AI162" s="149"/>
      <c r="AJ162" s="149"/>
      <c r="AK162" s="149"/>
      <c r="AL162" s="149"/>
      <c r="AM162" s="149"/>
      <c r="AN162" s="149"/>
      <c r="AO162" s="149"/>
      <c r="AP162" s="149"/>
      <c r="AQ162" s="149"/>
      <c r="AR162" s="149"/>
      <c r="AS162" s="149"/>
      <c r="AT162" s="149"/>
    </row>
    <row r="163" spans="1:46" s="148" customFormat="1">
      <c r="A163" s="146"/>
      <c r="B163" s="147"/>
      <c r="C163" s="147"/>
      <c r="D163" s="148" t="s">
        <v>155</v>
      </c>
      <c r="Y163" s="149"/>
      <c r="Z163" s="149"/>
      <c r="AA163" s="149"/>
      <c r="AB163" s="149"/>
      <c r="AC163" s="149"/>
      <c r="AD163" s="149"/>
      <c r="AE163" s="149"/>
      <c r="AF163" s="149"/>
      <c r="AG163" s="149"/>
      <c r="AH163" s="149"/>
      <c r="AI163" s="149"/>
      <c r="AJ163" s="149"/>
      <c r="AK163" s="149"/>
      <c r="AL163" s="149"/>
      <c r="AM163" s="149"/>
      <c r="AN163" s="149"/>
      <c r="AO163" s="149"/>
      <c r="AP163" s="149"/>
      <c r="AQ163" s="149"/>
      <c r="AR163" s="149"/>
      <c r="AS163" s="149"/>
      <c r="AT163" s="149"/>
    </row>
    <row r="164" spans="1:46" s="148" customFormat="1">
      <c r="A164" s="146"/>
      <c r="B164" s="147"/>
      <c r="C164" s="147"/>
      <c r="Y164" s="149"/>
      <c r="Z164" s="149"/>
      <c r="AA164" s="149"/>
      <c r="AB164" s="149"/>
      <c r="AC164" s="149"/>
      <c r="AD164" s="149"/>
      <c r="AE164" s="149"/>
      <c r="AF164" s="149"/>
      <c r="AG164" s="149"/>
      <c r="AH164" s="149"/>
      <c r="AI164" s="149"/>
      <c r="AJ164" s="149"/>
      <c r="AK164" s="149"/>
      <c r="AL164" s="149"/>
      <c r="AM164" s="149"/>
      <c r="AN164" s="149"/>
      <c r="AO164" s="149"/>
      <c r="AP164" s="149"/>
      <c r="AQ164" s="149"/>
      <c r="AR164" s="149"/>
      <c r="AS164" s="149"/>
      <c r="AT164" s="149"/>
    </row>
    <row r="165" spans="1:46" s="148" customFormat="1">
      <c r="A165" s="146"/>
      <c r="B165" s="147">
        <v>2</v>
      </c>
      <c r="C165" s="147" t="s">
        <v>156</v>
      </c>
      <c r="Y165" s="149"/>
      <c r="Z165" s="149"/>
      <c r="AA165" s="149"/>
      <c r="AB165" s="149"/>
      <c r="AC165" s="149"/>
      <c r="AD165" s="149"/>
      <c r="AE165" s="149"/>
      <c r="AF165" s="149"/>
      <c r="AG165" s="149"/>
      <c r="AH165" s="149"/>
      <c r="AI165" s="149"/>
      <c r="AJ165" s="149"/>
      <c r="AK165" s="149"/>
      <c r="AL165" s="149"/>
      <c r="AM165" s="149"/>
      <c r="AN165" s="149"/>
      <c r="AO165" s="149"/>
      <c r="AP165" s="149"/>
      <c r="AQ165" s="149"/>
      <c r="AR165" s="149"/>
      <c r="AS165" s="149"/>
      <c r="AT165" s="149"/>
    </row>
    <row r="166" spans="1:46" s="148" customFormat="1">
      <c r="A166" s="146"/>
      <c r="B166" s="147"/>
      <c r="C166" s="147"/>
      <c r="Y166" s="149"/>
      <c r="Z166" s="149"/>
      <c r="AA166" s="149"/>
      <c r="AB166" s="149"/>
      <c r="AC166" s="149"/>
      <c r="AD166" s="149"/>
      <c r="AE166" s="149"/>
      <c r="AF166" s="149"/>
      <c r="AG166" s="149"/>
      <c r="AH166" s="149"/>
      <c r="AI166" s="149"/>
      <c r="AJ166" s="149"/>
      <c r="AK166" s="149"/>
      <c r="AL166" s="149"/>
      <c r="AM166" s="149"/>
      <c r="AN166" s="149"/>
      <c r="AO166" s="149"/>
      <c r="AP166" s="149"/>
      <c r="AQ166" s="149"/>
      <c r="AR166" s="149"/>
      <c r="AS166" s="149"/>
      <c r="AT166" s="149"/>
    </row>
    <row r="167" spans="1:46" s="148" customFormat="1">
      <c r="A167" s="146"/>
      <c r="B167" s="147"/>
      <c r="C167" s="147" t="s">
        <v>157</v>
      </c>
      <c r="D167" s="148" t="s">
        <v>158</v>
      </c>
      <c r="Y167" s="149"/>
      <c r="Z167" s="149"/>
      <c r="AA167" s="149"/>
      <c r="AB167" s="149"/>
      <c r="AC167" s="149"/>
      <c r="AD167" s="149"/>
      <c r="AE167" s="149"/>
      <c r="AF167" s="149"/>
      <c r="AG167" s="149"/>
      <c r="AH167" s="149"/>
      <c r="AI167" s="149"/>
      <c r="AJ167" s="149"/>
      <c r="AK167" s="149"/>
      <c r="AL167" s="149"/>
      <c r="AM167" s="149"/>
      <c r="AN167" s="149"/>
      <c r="AO167" s="149"/>
      <c r="AP167" s="149"/>
      <c r="AQ167" s="149"/>
      <c r="AR167" s="149"/>
      <c r="AS167" s="149"/>
      <c r="AT167" s="149"/>
    </row>
    <row r="168" spans="1:46" s="148" customFormat="1">
      <c r="A168" s="146"/>
      <c r="B168" s="147"/>
      <c r="C168" s="147"/>
      <c r="Y168" s="149"/>
      <c r="Z168" s="149"/>
      <c r="AA168" s="149"/>
      <c r="AB168" s="149"/>
      <c r="AC168" s="149"/>
      <c r="AD168" s="149"/>
      <c r="AE168" s="149"/>
      <c r="AF168" s="149"/>
      <c r="AG168" s="149"/>
      <c r="AH168" s="149"/>
      <c r="AI168" s="149"/>
      <c r="AJ168" s="149"/>
      <c r="AK168" s="149"/>
      <c r="AL168" s="149"/>
      <c r="AM168" s="149"/>
      <c r="AN168" s="149"/>
      <c r="AO168" s="149"/>
      <c r="AP168" s="149"/>
      <c r="AQ168" s="149"/>
      <c r="AR168" s="149"/>
      <c r="AS168" s="149"/>
      <c r="AT168" s="149"/>
    </row>
    <row r="169" spans="1:46" s="148" customFormat="1" ht="12" customHeight="1">
      <c r="A169" s="146"/>
      <c r="B169" s="147"/>
      <c r="C169" s="147"/>
      <c r="D169" s="446" t="s">
        <v>159</v>
      </c>
      <c r="E169" s="446"/>
      <c r="F169" s="446"/>
      <c r="G169" s="446"/>
      <c r="H169" s="446"/>
      <c r="I169" s="446"/>
      <c r="J169" s="446"/>
      <c r="K169" s="446"/>
      <c r="L169" s="446"/>
      <c r="M169" s="446"/>
      <c r="N169" s="446"/>
      <c r="O169" s="446"/>
      <c r="P169" s="446"/>
      <c r="Q169" s="446"/>
      <c r="R169" s="446"/>
      <c r="S169" s="446"/>
      <c r="T169" s="446"/>
      <c r="U169" s="446"/>
      <c r="V169" s="446"/>
      <c r="W169" s="446"/>
      <c r="X169" s="446"/>
      <c r="Y169" s="149"/>
      <c r="Z169" s="149"/>
      <c r="AA169" s="149"/>
      <c r="AB169" s="149"/>
      <c r="AC169" s="149"/>
      <c r="AD169" s="149"/>
      <c r="AE169" s="149"/>
      <c r="AF169" s="149"/>
      <c r="AG169" s="149"/>
      <c r="AH169" s="149"/>
      <c r="AI169" s="149"/>
      <c r="AJ169" s="149"/>
      <c r="AK169" s="149"/>
      <c r="AL169" s="149"/>
      <c r="AM169" s="149"/>
      <c r="AN169" s="149"/>
      <c r="AO169" s="149"/>
      <c r="AP169" s="149"/>
      <c r="AQ169" s="149"/>
      <c r="AR169" s="149"/>
      <c r="AS169" s="149"/>
      <c r="AT169" s="149"/>
    </row>
    <row r="170" spans="1:46" s="148" customFormat="1">
      <c r="A170" s="146"/>
      <c r="B170" s="147"/>
      <c r="C170" s="147"/>
      <c r="D170" s="446"/>
      <c r="E170" s="446"/>
      <c r="F170" s="446"/>
      <c r="G170" s="446"/>
      <c r="H170" s="446"/>
      <c r="I170" s="446"/>
      <c r="J170" s="446"/>
      <c r="K170" s="446"/>
      <c r="L170" s="446"/>
      <c r="M170" s="446"/>
      <c r="N170" s="446"/>
      <c r="O170" s="446"/>
      <c r="P170" s="446"/>
      <c r="Q170" s="446"/>
      <c r="R170" s="446"/>
      <c r="S170" s="446"/>
      <c r="T170" s="446"/>
      <c r="U170" s="446"/>
      <c r="V170" s="446"/>
      <c r="W170" s="446"/>
      <c r="X170" s="446"/>
      <c r="Y170" s="149"/>
      <c r="Z170" s="149"/>
      <c r="AA170" s="149"/>
      <c r="AB170" s="149"/>
      <c r="AC170" s="149"/>
      <c r="AD170" s="149"/>
      <c r="AE170" s="149"/>
      <c r="AF170" s="149"/>
      <c r="AG170" s="149"/>
      <c r="AH170" s="149"/>
      <c r="AI170" s="149"/>
      <c r="AJ170" s="149"/>
      <c r="AK170" s="149"/>
      <c r="AL170" s="149"/>
      <c r="AM170" s="149"/>
      <c r="AN170" s="149"/>
      <c r="AO170" s="149"/>
      <c r="AP170" s="149"/>
      <c r="AQ170" s="149"/>
      <c r="AR170" s="149"/>
      <c r="AS170" s="149"/>
      <c r="AT170" s="149"/>
    </row>
    <row r="171" spans="1:46" s="148" customFormat="1">
      <c r="A171" s="146"/>
      <c r="B171" s="147"/>
      <c r="C171" s="147"/>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49"/>
      <c r="Z171" s="149"/>
      <c r="AA171" s="149"/>
      <c r="AB171" s="149"/>
      <c r="AC171" s="149"/>
      <c r="AD171" s="149"/>
      <c r="AE171" s="149"/>
      <c r="AF171" s="149"/>
      <c r="AG171" s="149"/>
      <c r="AH171" s="149"/>
      <c r="AI171" s="149"/>
      <c r="AJ171" s="149"/>
      <c r="AK171" s="149"/>
      <c r="AL171" s="149"/>
      <c r="AM171" s="149"/>
      <c r="AN171" s="149"/>
      <c r="AO171" s="149"/>
      <c r="AP171" s="149"/>
      <c r="AQ171" s="149"/>
      <c r="AR171" s="149"/>
      <c r="AS171" s="149"/>
      <c r="AT171" s="149"/>
    </row>
    <row r="172" spans="1:46" s="148" customFormat="1" ht="13.5" customHeight="1">
      <c r="A172" s="146"/>
      <c r="B172" s="147"/>
      <c r="C172" s="147" t="s">
        <v>160</v>
      </c>
      <c r="D172" s="148" t="s">
        <v>161</v>
      </c>
      <c r="Y172" s="149"/>
      <c r="Z172" s="149"/>
      <c r="AA172" s="149"/>
      <c r="AB172" s="149"/>
      <c r="AC172" s="149"/>
      <c r="AD172" s="149"/>
      <c r="AE172" s="149"/>
      <c r="AF172" s="149"/>
      <c r="AG172" s="149"/>
      <c r="AH172" s="149"/>
      <c r="AI172" s="149"/>
      <c r="AJ172" s="149"/>
      <c r="AK172" s="149"/>
      <c r="AL172" s="149"/>
      <c r="AM172" s="149"/>
      <c r="AN172" s="149"/>
      <c r="AO172" s="149"/>
      <c r="AP172" s="149"/>
      <c r="AQ172" s="149"/>
      <c r="AR172" s="149"/>
      <c r="AS172" s="149"/>
      <c r="AT172" s="149"/>
    </row>
    <row r="173" spans="1:46" s="148" customFormat="1" ht="13.5" customHeight="1">
      <c r="A173" s="146"/>
      <c r="B173" s="147"/>
      <c r="C173" s="147"/>
      <c r="Y173" s="149"/>
      <c r="Z173" s="149"/>
      <c r="AA173" s="149"/>
      <c r="AB173" s="149"/>
      <c r="AC173" s="149"/>
      <c r="AD173" s="149"/>
      <c r="AE173" s="149"/>
      <c r="AF173" s="149"/>
      <c r="AG173" s="149"/>
      <c r="AH173" s="149"/>
      <c r="AI173" s="149"/>
      <c r="AJ173" s="149"/>
      <c r="AK173" s="149"/>
      <c r="AL173" s="149"/>
      <c r="AM173" s="149"/>
      <c r="AN173" s="149"/>
      <c r="AO173" s="149"/>
      <c r="AP173" s="149"/>
      <c r="AQ173" s="149"/>
      <c r="AR173" s="149"/>
      <c r="AS173" s="149"/>
      <c r="AT173" s="149"/>
    </row>
    <row r="174" spans="1:46" s="148" customFormat="1" ht="13.5" customHeight="1">
      <c r="A174" s="146"/>
      <c r="B174" s="147"/>
      <c r="C174" s="147"/>
      <c r="D174" s="148" t="s">
        <v>162</v>
      </c>
      <c r="Y174" s="149"/>
      <c r="Z174" s="149"/>
      <c r="AA174" s="149"/>
      <c r="AB174" s="149"/>
      <c r="AC174" s="149"/>
      <c r="AD174" s="149"/>
      <c r="AE174" s="149"/>
      <c r="AF174" s="149"/>
      <c r="AG174" s="149"/>
      <c r="AH174" s="149"/>
      <c r="AI174" s="149"/>
      <c r="AJ174" s="149"/>
      <c r="AK174" s="149"/>
      <c r="AL174" s="149"/>
      <c r="AM174" s="149"/>
      <c r="AN174" s="149"/>
      <c r="AO174" s="149"/>
      <c r="AP174" s="149"/>
      <c r="AQ174" s="149"/>
      <c r="AR174" s="149"/>
      <c r="AS174" s="149"/>
      <c r="AT174" s="149"/>
    </row>
    <row r="175" spans="1:46" s="148" customFormat="1" ht="13.5" customHeight="1">
      <c r="A175" s="146"/>
      <c r="B175" s="147"/>
      <c r="C175" s="147"/>
      <c r="Y175" s="149"/>
      <c r="Z175" s="149"/>
      <c r="AA175" s="149"/>
      <c r="AB175" s="149"/>
      <c r="AC175" s="149"/>
      <c r="AD175" s="149"/>
      <c r="AE175" s="149"/>
      <c r="AF175" s="149"/>
      <c r="AG175" s="149"/>
      <c r="AH175" s="149"/>
      <c r="AI175" s="149"/>
      <c r="AJ175" s="149"/>
      <c r="AK175" s="149"/>
      <c r="AL175" s="149"/>
      <c r="AM175" s="149"/>
      <c r="AN175" s="149"/>
      <c r="AO175" s="149"/>
      <c r="AP175" s="149"/>
      <c r="AQ175" s="149"/>
      <c r="AR175" s="149"/>
      <c r="AS175" s="149"/>
      <c r="AT175" s="149"/>
    </row>
    <row r="176" spans="1:46" s="148" customFormat="1" ht="13.5" customHeight="1">
      <c r="A176" s="146"/>
      <c r="B176" s="147"/>
      <c r="C176" s="147" t="s">
        <v>163</v>
      </c>
      <c r="D176" s="446" t="s">
        <v>164</v>
      </c>
      <c r="E176" s="446"/>
      <c r="F176" s="446"/>
      <c r="G176" s="446"/>
      <c r="H176" s="446"/>
      <c r="I176" s="446"/>
      <c r="J176" s="446"/>
      <c r="K176" s="446"/>
      <c r="L176" s="446"/>
      <c r="M176" s="446"/>
      <c r="N176" s="446"/>
      <c r="O176" s="446"/>
      <c r="P176" s="446"/>
      <c r="Q176" s="446"/>
      <c r="R176" s="446"/>
      <c r="S176" s="446"/>
      <c r="T176" s="446"/>
      <c r="U176" s="446"/>
      <c r="V176" s="446"/>
      <c r="W176" s="446"/>
      <c r="X176" s="446"/>
      <c r="Y176" s="149"/>
      <c r="Z176" s="149"/>
      <c r="AA176" s="149"/>
      <c r="AB176" s="149"/>
      <c r="AC176" s="149"/>
      <c r="AD176" s="149"/>
      <c r="AE176" s="149"/>
      <c r="AF176" s="149"/>
      <c r="AG176" s="149"/>
      <c r="AH176" s="149"/>
      <c r="AI176" s="149"/>
      <c r="AJ176" s="149"/>
      <c r="AK176" s="149"/>
      <c r="AL176" s="149"/>
      <c r="AM176" s="149"/>
      <c r="AN176" s="149"/>
      <c r="AO176" s="149"/>
      <c r="AP176" s="149"/>
      <c r="AQ176" s="149"/>
      <c r="AR176" s="149"/>
      <c r="AS176" s="149"/>
      <c r="AT176" s="149"/>
    </row>
    <row r="177" spans="1:46" s="148" customFormat="1" ht="13.5" customHeight="1">
      <c r="A177" s="146"/>
      <c r="B177" s="147"/>
      <c r="C177" s="147"/>
      <c r="D177" s="446"/>
      <c r="E177" s="446"/>
      <c r="F177" s="446"/>
      <c r="G177" s="446"/>
      <c r="H177" s="446"/>
      <c r="I177" s="446"/>
      <c r="J177" s="446"/>
      <c r="K177" s="446"/>
      <c r="L177" s="446"/>
      <c r="M177" s="446"/>
      <c r="N177" s="446"/>
      <c r="O177" s="446"/>
      <c r="P177" s="446"/>
      <c r="Q177" s="446"/>
      <c r="R177" s="446"/>
      <c r="S177" s="446"/>
      <c r="T177" s="446"/>
      <c r="U177" s="446"/>
      <c r="V177" s="446"/>
      <c r="W177" s="446"/>
      <c r="X177" s="446"/>
      <c r="Y177" s="149"/>
      <c r="Z177" s="149"/>
      <c r="AA177" s="149"/>
      <c r="AB177" s="149"/>
      <c r="AC177" s="149"/>
      <c r="AD177" s="149"/>
      <c r="AE177" s="149"/>
      <c r="AF177" s="149"/>
      <c r="AG177" s="149"/>
      <c r="AH177" s="149"/>
      <c r="AI177" s="149"/>
      <c r="AJ177" s="149"/>
      <c r="AK177" s="149"/>
      <c r="AL177" s="149"/>
      <c r="AM177" s="149"/>
      <c r="AN177" s="149"/>
      <c r="AO177" s="149"/>
      <c r="AP177" s="149"/>
      <c r="AQ177" s="149"/>
      <c r="AR177" s="149"/>
      <c r="AS177" s="149"/>
      <c r="AT177" s="149"/>
    </row>
    <row r="178" spans="1:46" s="148" customFormat="1" ht="13.5" customHeight="1">
      <c r="A178" s="146"/>
      <c r="B178" s="147"/>
      <c r="C178" s="147"/>
      <c r="D178" s="446"/>
      <c r="E178" s="446"/>
      <c r="F178" s="446"/>
      <c r="G178" s="446"/>
      <c r="H178" s="446"/>
      <c r="I178" s="446"/>
      <c r="J178" s="446"/>
      <c r="K178" s="446"/>
      <c r="L178" s="446"/>
      <c r="M178" s="446"/>
      <c r="N178" s="446"/>
      <c r="O178" s="446"/>
      <c r="P178" s="446"/>
      <c r="Q178" s="446"/>
      <c r="R178" s="446"/>
      <c r="S178" s="446"/>
      <c r="T178" s="446"/>
      <c r="U178" s="446"/>
      <c r="V178" s="446"/>
      <c r="W178" s="446"/>
      <c r="X178" s="446"/>
      <c r="Y178" s="149"/>
      <c r="Z178" s="149"/>
      <c r="AA178" s="149"/>
      <c r="AB178" s="149"/>
      <c r="AC178" s="149"/>
      <c r="AD178" s="149"/>
      <c r="AE178" s="149"/>
      <c r="AF178" s="149"/>
      <c r="AG178" s="149"/>
      <c r="AH178" s="149"/>
      <c r="AI178" s="149"/>
      <c r="AJ178" s="149"/>
      <c r="AK178" s="149"/>
      <c r="AL178" s="149"/>
      <c r="AM178" s="149"/>
      <c r="AN178" s="149"/>
      <c r="AO178" s="149"/>
      <c r="AP178" s="149"/>
      <c r="AQ178" s="149"/>
      <c r="AR178" s="149"/>
      <c r="AS178" s="149"/>
      <c r="AT178" s="149"/>
    </row>
    <row r="179" spans="1:46" s="148" customFormat="1" ht="13.5" customHeight="1">
      <c r="A179" s="146"/>
      <c r="B179" s="147"/>
      <c r="C179" s="147"/>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49"/>
      <c r="Z179" s="149"/>
      <c r="AA179" s="149"/>
      <c r="AB179" s="149"/>
      <c r="AC179" s="149"/>
      <c r="AD179" s="149"/>
      <c r="AE179" s="149"/>
      <c r="AF179" s="149"/>
      <c r="AG179" s="149"/>
      <c r="AH179" s="149"/>
      <c r="AI179" s="149"/>
      <c r="AJ179" s="149"/>
      <c r="AK179" s="149"/>
      <c r="AL179" s="149"/>
      <c r="AM179" s="149"/>
      <c r="AN179" s="149"/>
      <c r="AO179" s="149"/>
      <c r="AP179" s="149"/>
      <c r="AQ179" s="149"/>
      <c r="AR179" s="149"/>
      <c r="AS179" s="149"/>
      <c r="AT179" s="149"/>
    </row>
    <row r="180" spans="1:46" s="148" customFormat="1" ht="13.5" customHeight="1">
      <c r="A180" s="146"/>
      <c r="B180" s="147"/>
      <c r="C180" s="147" t="s">
        <v>165</v>
      </c>
      <c r="D180" s="447" t="s">
        <v>166</v>
      </c>
      <c r="E180" s="447"/>
      <c r="F180" s="447"/>
      <c r="G180" s="447"/>
      <c r="H180" s="447"/>
      <c r="I180" s="447"/>
      <c r="J180" s="447"/>
      <c r="K180" s="447"/>
      <c r="L180" s="447"/>
      <c r="M180" s="447"/>
      <c r="N180" s="447"/>
      <c r="O180" s="447"/>
      <c r="P180" s="447"/>
      <c r="Q180" s="447"/>
      <c r="R180" s="447"/>
      <c r="S180" s="447"/>
      <c r="T180" s="447"/>
      <c r="U180" s="447"/>
      <c r="V180" s="447"/>
      <c r="W180" s="447"/>
      <c r="X180" s="447"/>
      <c r="Y180" s="149"/>
      <c r="Z180" s="149"/>
      <c r="AA180" s="149"/>
      <c r="AB180" s="149"/>
      <c r="AC180" s="149"/>
      <c r="AD180" s="149"/>
      <c r="AE180" s="149"/>
      <c r="AF180" s="149"/>
      <c r="AG180" s="149"/>
      <c r="AH180" s="149"/>
      <c r="AI180" s="149"/>
      <c r="AJ180" s="149"/>
      <c r="AK180" s="149"/>
      <c r="AL180" s="149"/>
      <c r="AM180" s="149"/>
      <c r="AN180" s="149"/>
      <c r="AO180" s="149"/>
      <c r="AP180" s="149"/>
      <c r="AQ180" s="149"/>
      <c r="AR180" s="149"/>
      <c r="AS180" s="149"/>
      <c r="AT180" s="149"/>
    </row>
    <row r="181" spans="1:46" s="148" customFormat="1" ht="13.5" customHeight="1">
      <c r="A181" s="146"/>
      <c r="B181" s="147"/>
      <c r="C181" s="147"/>
      <c r="D181" s="447"/>
      <c r="E181" s="447"/>
      <c r="F181" s="447"/>
      <c r="G181" s="447"/>
      <c r="H181" s="447"/>
      <c r="I181" s="447"/>
      <c r="J181" s="447"/>
      <c r="K181" s="447"/>
      <c r="L181" s="447"/>
      <c r="M181" s="447"/>
      <c r="N181" s="447"/>
      <c r="O181" s="447"/>
      <c r="P181" s="447"/>
      <c r="Q181" s="447"/>
      <c r="R181" s="447"/>
      <c r="S181" s="447"/>
      <c r="T181" s="447"/>
      <c r="U181" s="447"/>
      <c r="V181" s="447"/>
      <c r="W181" s="447"/>
      <c r="X181" s="447"/>
      <c r="Y181" s="149"/>
      <c r="Z181" s="149"/>
      <c r="AA181" s="149"/>
      <c r="AB181" s="149"/>
      <c r="AC181" s="149"/>
      <c r="AD181" s="149"/>
      <c r="AE181" s="149"/>
      <c r="AF181" s="149"/>
      <c r="AG181" s="149"/>
      <c r="AH181" s="149"/>
      <c r="AI181" s="149"/>
      <c r="AJ181" s="149"/>
      <c r="AK181" s="149"/>
      <c r="AL181" s="149"/>
      <c r="AM181" s="149"/>
      <c r="AN181" s="149"/>
      <c r="AO181" s="149"/>
      <c r="AP181" s="149"/>
      <c r="AQ181" s="149"/>
      <c r="AR181" s="149"/>
      <c r="AS181" s="149"/>
      <c r="AT181" s="149"/>
    </row>
    <row r="182" spans="1:46" s="148" customFormat="1" ht="13.5" customHeight="1">
      <c r="A182" s="146"/>
      <c r="B182" s="147"/>
      <c r="C182" s="14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49"/>
      <c r="Z182" s="149"/>
      <c r="AA182" s="149"/>
      <c r="AB182" s="149"/>
      <c r="AC182" s="149"/>
      <c r="AD182" s="149"/>
      <c r="AE182" s="149"/>
      <c r="AF182" s="149"/>
      <c r="AG182" s="149"/>
      <c r="AH182" s="149"/>
      <c r="AI182" s="149"/>
      <c r="AJ182" s="149"/>
      <c r="AK182" s="149"/>
      <c r="AL182" s="149"/>
      <c r="AM182" s="149"/>
      <c r="AN182" s="149"/>
      <c r="AO182" s="149"/>
      <c r="AP182" s="149"/>
      <c r="AQ182" s="149"/>
      <c r="AR182" s="149"/>
      <c r="AS182" s="149"/>
      <c r="AT182" s="149"/>
    </row>
    <row r="183" spans="1:46" s="148" customFormat="1" ht="13.5" customHeight="1">
      <c r="A183" s="146"/>
      <c r="B183" s="147"/>
      <c r="C183" s="147" t="s">
        <v>167</v>
      </c>
      <c r="D183" s="447" t="s">
        <v>168</v>
      </c>
      <c r="E183" s="447"/>
      <c r="F183" s="447"/>
      <c r="G183" s="447"/>
      <c r="H183" s="447"/>
      <c r="I183" s="447"/>
      <c r="J183" s="447"/>
      <c r="K183" s="447"/>
      <c r="L183" s="447"/>
      <c r="M183" s="447"/>
      <c r="N183" s="447"/>
      <c r="O183" s="447"/>
      <c r="P183" s="447"/>
      <c r="Q183" s="447"/>
      <c r="R183" s="447"/>
      <c r="S183" s="447"/>
      <c r="T183" s="447"/>
      <c r="U183" s="447"/>
      <c r="V183" s="447"/>
      <c r="W183" s="447"/>
      <c r="X183" s="447"/>
      <c r="Y183" s="149"/>
      <c r="Z183" s="149"/>
      <c r="AA183" s="149"/>
      <c r="AB183" s="149"/>
      <c r="AC183" s="149"/>
      <c r="AD183" s="149"/>
      <c r="AE183" s="149"/>
      <c r="AF183" s="149"/>
      <c r="AG183" s="149"/>
      <c r="AH183" s="149"/>
      <c r="AI183" s="149"/>
      <c r="AJ183" s="149"/>
      <c r="AK183" s="149"/>
      <c r="AL183" s="149"/>
      <c r="AM183" s="149"/>
      <c r="AN183" s="149"/>
      <c r="AO183" s="149"/>
      <c r="AP183" s="149"/>
      <c r="AQ183" s="149"/>
      <c r="AR183" s="149"/>
      <c r="AS183" s="149"/>
      <c r="AT183" s="149"/>
    </row>
    <row r="184" spans="1:46" s="148" customFormat="1" ht="13.5" customHeight="1">
      <c r="A184" s="146"/>
      <c r="B184" s="147"/>
      <c r="C184" s="147"/>
      <c r="D184" s="447"/>
      <c r="E184" s="447"/>
      <c r="F184" s="447"/>
      <c r="G184" s="447"/>
      <c r="H184" s="447"/>
      <c r="I184" s="447"/>
      <c r="J184" s="447"/>
      <c r="K184" s="447"/>
      <c r="L184" s="447"/>
      <c r="M184" s="447"/>
      <c r="N184" s="447"/>
      <c r="O184" s="447"/>
      <c r="P184" s="447"/>
      <c r="Q184" s="447"/>
      <c r="R184" s="447"/>
      <c r="S184" s="447"/>
      <c r="T184" s="447"/>
      <c r="U184" s="447"/>
      <c r="V184" s="447"/>
      <c r="W184" s="447"/>
      <c r="X184" s="447"/>
      <c r="Y184" s="149"/>
      <c r="Z184" s="149"/>
      <c r="AA184" s="149"/>
      <c r="AB184" s="149"/>
      <c r="AC184" s="149"/>
      <c r="AD184" s="149"/>
      <c r="AE184" s="149"/>
      <c r="AF184" s="149"/>
      <c r="AG184" s="149"/>
      <c r="AH184" s="149"/>
      <c r="AI184" s="149"/>
      <c r="AJ184" s="149"/>
      <c r="AK184" s="149"/>
      <c r="AL184" s="149"/>
      <c r="AM184" s="149"/>
      <c r="AN184" s="149"/>
      <c r="AO184" s="149"/>
      <c r="AP184" s="149"/>
      <c r="AQ184" s="149"/>
      <c r="AR184" s="149"/>
      <c r="AS184" s="149"/>
      <c r="AT184" s="149"/>
    </row>
    <row r="185" spans="1:46" s="148" customFormat="1" ht="13.5" customHeight="1">
      <c r="A185" s="146"/>
      <c r="B185" s="147"/>
      <c r="C185" s="147"/>
      <c r="D185" s="447"/>
      <c r="E185" s="447"/>
      <c r="F185" s="447"/>
      <c r="G185" s="447"/>
      <c r="H185" s="447"/>
      <c r="I185" s="447"/>
      <c r="J185" s="447"/>
      <c r="K185" s="447"/>
      <c r="L185" s="447"/>
      <c r="M185" s="447"/>
      <c r="N185" s="447"/>
      <c r="O185" s="447"/>
      <c r="P185" s="447"/>
      <c r="Q185" s="447"/>
      <c r="R185" s="447"/>
      <c r="S185" s="447"/>
      <c r="T185" s="447"/>
      <c r="U185" s="447"/>
      <c r="V185" s="447"/>
      <c r="W185" s="447"/>
      <c r="X185" s="447"/>
      <c r="Y185" s="149"/>
      <c r="Z185" s="149"/>
      <c r="AA185" s="149"/>
      <c r="AB185" s="149"/>
      <c r="AC185" s="149"/>
      <c r="AD185" s="149"/>
      <c r="AE185" s="149"/>
      <c r="AF185" s="149"/>
      <c r="AG185" s="149"/>
      <c r="AH185" s="149"/>
      <c r="AI185" s="149"/>
      <c r="AJ185" s="149"/>
      <c r="AK185" s="149"/>
      <c r="AL185" s="149"/>
      <c r="AM185" s="149"/>
      <c r="AN185" s="149"/>
      <c r="AO185" s="149"/>
      <c r="AP185" s="149"/>
      <c r="AQ185" s="149"/>
      <c r="AR185" s="149"/>
      <c r="AS185" s="149"/>
      <c r="AT185" s="149"/>
    </row>
    <row r="186" spans="1:46" s="148" customFormat="1" ht="13.5" customHeight="1">
      <c r="A186" s="146"/>
      <c r="B186" s="147"/>
      <c r="C186" s="14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49"/>
      <c r="Z186" s="149"/>
      <c r="AA186" s="149"/>
      <c r="AB186" s="149"/>
      <c r="AC186" s="149"/>
      <c r="AD186" s="149"/>
      <c r="AE186" s="149"/>
      <c r="AF186" s="149"/>
      <c r="AG186" s="149"/>
      <c r="AH186" s="149"/>
      <c r="AI186" s="149"/>
      <c r="AJ186" s="149"/>
      <c r="AK186" s="149"/>
      <c r="AL186" s="149"/>
      <c r="AM186" s="149"/>
      <c r="AN186" s="149"/>
      <c r="AO186" s="149"/>
      <c r="AP186" s="149"/>
      <c r="AQ186" s="149"/>
      <c r="AR186" s="149"/>
      <c r="AS186" s="149"/>
      <c r="AT186" s="149"/>
    </row>
    <row r="187" spans="1:46" s="148" customFormat="1" ht="13.5" customHeight="1">
      <c r="A187" s="146"/>
      <c r="B187" s="147"/>
      <c r="C187" s="147" t="s">
        <v>169</v>
      </c>
      <c r="D187" s="447" t="s">
        <v>170</v>
      </c>
      <c r="E187" s="447"/>
      <c r="F187" s="447"/>
      <c r="G187" s="447"/>
      <c r="H187" s="447"/>
      <c r="I187" s="447"/>
      <c r="J187" s="447"/>
      <c r="K187" s="447"/>
      <c r="L187" s="447"/>
      <c r="M187" s="447"/>
      <c r="N187" s="447"/>
      <c r="O187" s="447"/>
      <c r="P187" s="447"/>
      <c r="Q187" s="447"/>
      <c r="R187" s="447"/>
      <c r="S187" s="447"/>
      <c r="T187" s="447"/>
      <c r="U187" s="447"/>
      <c r="V187" s="447"/>
      <c r="W187" s="447"/>
      <c r="X187" s="447"/>
      <c r="Y187" s="149"/>
      <c r="Z187" s="149"/>
      <c r="AA187" s="149"/>
      <c r="AB187" s="149"/>
      <c r="AC187" s="149"/>
      <c r="AD187" s="149"/>
      <c r="AE187" s="149"/>
      <c r="AF187" s="149"/>
      <c r="AG187" s="149"/>
      <c r="AH187" s="149"/>
      <c r="AI187" s="149"/>
      <c r="AJ187" s="149"/>
      <c r="AK187" s="149"/>
      <c r="AL187" s="149"/>
      <c r="AM187" s="149"/>
      <c r="AN187" s="149"/>
      <c r="AO187" s="149"/>
      <c r="AP187" s="149"/>
      <c r="AQ187" s="149"/>
      <c r="AR187" s="149"/>
      <c r="AS187" s="149"/>
      <c r="AT187" s="149"/>
    </row>
    <row r="188" spans="1:46" s="148" customFormat="1" ht="13.5" customHeight="1">
      <c r="A188" s="146"/>
      <c r="B188" s="147"/>
      <c r="C188" s="147"/>
      <c r="D188" s="447"/>
      <c r="E188" s="447"/>
      <c r="F188" s="447"/>
      <c r="G188" s="447"/>
      <c r="H188" s="447"/>
      <c r="I188" s="447"/>
      <c r="J188" s="447"/>
      <c r="K188" s="447"/>
      <c r="L188" s="447"/>
      <c r="M188" s="447"/>
      <c r="N188" s="447"/>
      <c r="O188" s="447"/>
      <c r="P188" s="447"/>
      <c r="Q188" s="447"/>
      <c r="R188" s="447"/>
      <c r="S188" s="447"/>
      <c r="T188" s="447"/>
      <c r="U188" s="447"/>
      <c r="V188" s="447"/>
      <c r="W188" s="447"/>
      <c r="X188" s="447"/>
      <c r="Y188" s="149"/>
      <c r="Z188" s="149"/>
      <c r="AA188" s="149"/>
      <c r="AB188" s="149"/>
      <c r="AC188" s="149"/>
      <c r="AD188" s="149"/>
      <c r="AE188" s="149"/>
      <c r="AF188" s="149"/>
      <c r="AG188" s="149"/>
      <c r="AH188" s="149"/>
      <c r="AI188" s="149"/>
      <c r="AJ188" s="149"/>
      <c r="AK188" s="149"/>
      <c r="AL188" s="149"/>
      <c r="AM188" s="149"/>
      <c r="AN188" s="149"/>
      <c r="AO188" s="149"/>
      <c r="AP188" s="149"/>
      <c r="AQ188" s="149"/>
      <c r="AR188" s="149"/>
      <c r="AS188" s="149"/>
      <c r="AT188" s="149"/>
    </row>
    <row r="189" spans="1:46" s="148" customFormat="1" ht="13.5" customHeight="1">
      <c r="A189" s="146"/>
      <c r="B189" s="147"/>
      <c r="C189" s="147"/>
      <c r="D189" s="447"/>
      <c r="E189" s="447"/>
      <c r="F189" s="447"/>
      <c r="G189" s="447"/>
      <c r="H189" s="447"/>
      <c r="I189" s="447"/>
      <c r="J189" s="447"/>
      <c r="K189" s="447"/>
      <c r="L189" s="447"/>
      <c r="M189" s="447"/>
      <c r="N189" s="447"/>
      <c r="O189" s="447"/>
      <c r="P189" s="447"/>
      <c r="Q189" s="447"/>
      <c r="R189" s="447"/>
      <c r="S189" s="447"/>
      <c r="T189" s="447"/>
      <c r="U189" s="447"/>
      <c r="V189" s="447"/>
      <c r="W189" s="447"/>
      <c r="X189" s="447"/>
      <c r="Y189" s="149"/>
      <c r="Z189" s="149"/>
      <c r="AA189" s="149"/>
      <c r="AB189" s="149"/>
      <c r="AC189" s="149"/>
      <c r="AD189" s="149"/>
      <c r="AE189" s="149"/>
      <c r="AF189" s="149"/>
      <c r="AG189" s="149"/>
      <c r="AH189" s="149"/>
      <c r="AI189" s="149"/>
      <c r="AJ189" s="149"/>
      <c r="AK189" s="149"/>
      <c r="AL189" s="149"/>
      <c r="AM189" s="149"/>
      <c r="AN189" s="149"/>
      <c r="AO189" s="149"/>
      <c r="AP189" s="149"/>
      <c r="AQ189" s="149"/>
      <c r="AR189" s="149"/>
      <c r="AS189" s="149"/>
      <c r="AT189" s="149"/>
    </row>
    <row r="190" spans="1:46" s="148" customFormat="1" ht="13.5" customHeight="1">
      <c r="A190" s="146"/>
      <c r="B190" s="147"/>
      <c r="C190" s="14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49"/>
      <c r="Z190" s="149"/>
      <c r="AA190" s="149"/>
      <c r="AB190" s="149"/>
      <c r="AC190" s="149"/>
      <c r="AD190" s="149"/>
      <c r="AE190" s="149"/>
      <c r="AF190" s="149"/>
      <c r="AG190" s="149"/>
      <c r="AH190" s="149"/>
      <c r="AI190" s="149"/>
      <c r="AJ190" s="149"/>
      <c r="AK190" s="149"/>
      <c r="AL190" s="149"/>
      <c r="AM190" s="149"/>
      <c r="AN190" s="149"/>
      <c r="AO190" s="149"/>
      <c r="AP190" s="149"/>
      <c r="AQ190" s="149"/>
      <c r="AR190" s="149"/>
      <c r="AS190" s="149"/>
      <c r="AT190" s="149"/>
    </row>
    <row r="191" spans="1:46" s="148" customFormat="1" ht="13.5" customHeight="1">
      <c r="A191" s="146"/>
      <c r="B191" s="147"/>
      <c r="C191" s="147" t="s">
        <v>171</v>
      </c>
      <c r="D191" s="446" t="s">
        <v>172</v>
      </c>
      <c r="E191" s="446"/>
      <c r="F191" s="446"/>
      <c r="G191" s="446"/>
      <c r="H191" s="446"/>
      <c r="I191" s="446"/>
      <c r="J191" s="446"/>
      <c r="K191" s="446"/>
      <c r="L191" s="446"/>
      <c r="M191" s="446"/>
      <c r="N191" s="446"/>
      <c r="O191" s="446"/>
      <c r="P191" s="446"/>
      <c r="Q191" s="446"/>
      <c r="R191" s="446"/>
      <c r="S191" s="446"/>
      <c r="T191" s="446"/>
      <c r="U191" s="446"/>
      <c r="V191" s="446"/>
      <c r="W191" s="446"/>
      <c r="X191" s="446"/>
      <c r="Y191" s="149"/>
      <c r="Z191" s="149" t="s">
        <v>173</v>
      </c>
      <c r="AA191" s="149"/>
      <c r="AB191" s="149"/>
      <c r="AC191" s="149"/>
      <c r="AD191" s="149"/>
      <c r="AE191" s="149"/>
      <c r="AF191" s="149"/>
      <c r="AG191" s="149"/>
      <c r="AH191" s="149"/>
      <c r="AI191" s="149"/>
      <c r="AJ191" s="149"/>
      <c r="AK191" s="149"/>
      <c r="AL191" s="149"/>
      <c r="AM191" s="149"/>
      <c r="AN191" s="149"/>
      <c r="AO191" s="149"/>
      <c r="AP191" s="149"/>
      <c r="AQ191" s="149"/>
      <c r="AR191" s="149"/>
      <c r="AS191" s="149"/>
      <c r="AT191" s="149"/>
    </row>
    <row r="192" spans="1:46" ht="13.5" customHeight="1">
      <c r="D192" s="446"/>
      <c r="E192" s="446"/>
      <c r="F192" s="446"/>
      <c r="G192" s="446"/>
      <c r="H192" s="446"/>
      <c r="I192" s="446"/>
      <c r="J192" s="446"/>
      <c r="K192" s="446"/>
      <c r="L192" s="446"/>
      <c r="M192" s="446"/>
      <c r="N192" s="446"/>
      <c r="O192" s="446"/>
      <c r="P192" s="446"/>
      <c r="Q192" s="446"/>
      <c r="R192" s="446"/>
      <c r="S192" s="446"/>
      <c r="T192" s="446"/>
      <c r="U192" s="446"/>
      <c r="V192" s="446"/>
      <c r="W192" s="446"/>
      <c r="X192" s="446"/>
    </row>
    <row r="193" ht="13.5" customHeight="1"/>
  </sheetData>
  <mergeCells count="64">
    <mergeCell ref="B13:F13"/>
    <mergeCell ref="B26:F26"/>
    <mergeCell ref="G26:X26"/>
    <mergeCell ref="M13:X13"/>
    <mergeCell ref="R17:X17"/>
    <mergeCell ref="G17:L17"/>
    <mergeCell ref="G18:X18"/>
    <mergeCell ref="R20:X21"/>
    <mergeCell ref="M19:X19"/>
    <mergeCell ref="G19:L19"/>
    <mergeCell ref="G20:Q21"/>
    <mergeCell ref="B22:F22"/>
    <mergeCell ref="B23:F23"/>
    <mergeCell ref="B24:F24"/>
    <mergeCell ref="B25:F25"/>
    <mergeCell ref="M17:Q17"/>
    <mergeCell ref="B20:F20"/>
    <mergeCell ref="B21:F21"/>
    <mergeCell ref="M22:X22"/>
    <mergeCell ref="M23:X23"/>
    <mergeCell ref="R24:X25"/>
    <mergeCell ref="G25:Q25"/>
    <mergeCell ref="M24:Q24"/>
    <mergeCell ref="G22:L24"/>
    <mergeCell ref="B4:F4"/>
    <mergeCell ref="M4:Q4"/>
    <mergeCell ref="R4:X4"/>
    <mergeCell ref="M7:X7"/>
    <mergeCell ref="M5:X6"/>
    <mergeCell ref="B5:F5"/>
    <mergeCell ref="B6:F6"/>
    <mergeCell ref="B7:F7"/>
    <mergeCell ref="D135:W136"/>
    <mergeCell ref="B8:F8"/>
    <mergeCell ref="B9:F9"/>
    <mergeCell ref="B10:F10"/>
    <mergeCell ref="B11:F11"/>
    <mergeCell ref="B12:F12"/>
    <mergeCell ref="R8:X8"/>
    <mergeCell ref="M8:Q8"/>
    <mergeCell ref="M9:X10"/>
    <mergeCell ref="R11:X11"/>
    <mergeCell ref="R12:X12"/>
    <mergeCell ref="M11:Q11"/>
    <mergeCell ref="M12:Q12"/>
    <mergeCell ref="B17:F17"/>
    <mergeCell ref="B18:F18"/>
    <mergeCell ref="B19:F19"/>
    <mergeCell ref="T33:W33"/>
    <mergeCell ref="A40:X42"/>
    <mergeCell ref="C46:X50"/>
    <mergeCell ref="D51:X54"/>
    <mergeCell ref="D191:X192"/>
    <mergeCell ref="D161:X162"/>
    <mergeCell ref="D169:X170"/>
    <mergeCell ref="D176:X178"/>
    <mergeCell ref="D180:X181"/>
    <mergeCell ref="D183:X185"/>
    <mergeCell ref="D187:X189"/>
    <mergeCell ref="D159:X160"/>
    <mergeCell ref="U61:W61"/>
    <mergeCell ref="A72:W75"/>
    <mergeCell ref="I102:J102"/>
    <mergeCell ref="F122:G122"/>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sheetPr>
    <tabColor rgb="FFFFFF00"/>
  </sheetPr>
  <dimension ref="B2:BE390"/>
  <sheetViews>
    <sheetView showGridLines="0" topLeftCell="A145" workbookViewId="0">
      <selection activeCell="O28" sqref="O28"/>
    </sheetView>
  </sheetViews>
  <sheetFormatPr defaultRowHeight="12"/>
  <cols>
    <col min="1" max="1" width="3.140625" customWidth="1"/>
    <col min="2" max="2" width="3.140625" style="241" customWidth="1"/>
    <col min="3" max="60" width="3.140625" customWidth="1"/>
  </cols>
  <sheetData>
    <row r="2" spans="2:51" ht="18.75">
      <c r="E2" s="231" t="s">
        <v>262</v>
      </c>
    </row>
    <row r="4" spans="2:51">
      <c r="W4" t="s">
        <v>276</v>
      </c>
    </row>
    <row r="6" spans="2:51">
      <c r="B6" s="241" t="s">
        <v>482</v>
      </c>
      <c r="AX6" t="s">
        <v>540</v>
      </c>
    </row>
    <row r="7" spans="2:51">
      <c r="B7" s="241">
        <v>1</v>
      </c>
      <c r="C7" t="s">
        <v>444</v>
      </c>
      <c r="AY7" t="s">
        <v>541</v>
      </c>
    </row>
    <row r="9" spans="2:51">
      <c r="D9" s="241"/>
      <c r="AA9" s="135" t="s">
        <v>216</v>
      </c>
      <c r="AB9" t="s">
        <v>216</v>
      </c>
      <c r="AC9" t="s">
        <v>216</v>
      </c>
      <c r="AF9" t="s">
        <v>445</v>
      </c>
      <c r="AJ9" t="s">
        <v>215</v>
      </c>
      <c r="AK9" t="s">
        <v>215</v>
      </c>
      <c r="AL9" s="228" t="s">
        <v>215</v>
      </c>
    </row>
    <row r="10" spans="2:51">
      <c r="D10" s="241"/>
      <c r="G10" s="229"/>
      <c r="H10" s="229"/>
      <c r="I10" s="229"/>
      <c r="Q10" s="224"/>
      <c r="AB10" s="237" t="s">
        <v>213</v>
      </c>
      <c r="AC10" s="237"/>
      <c r="AD10" s="237"/>
      <c r="AE10" s="237"/>
      <c r="AF10" s="237"/>
      <c r="AG10" s="237"/>
      <c r="AH10" s="237" t="s">
        <v>446</v>
      </c>
      <c r="AI10" s="237"/>
      <c r="AJ10" s="237"/>
      <c r="AK10" s="237"/>
      <c r="AL10" s="465" t="s">
        <v>207</v>
      </c>
      <c r="AM10" s="465"/>
      <c r="AN10" s="225"/>
      <c r="AO10" s="225"/>
    </row>
    <row r="11" spans="2:51">
      <c r="D11" s="219"/>
      <c r="E11" s="220"/>
      <c r="F11" s="221"/>
      <c r="J11" s="219"/>
      <c r="K11" s="220"/>
      <c r="L11" s="221"/>
      <c r="P11" s="219"/>
      <c r="Q11" s="220"/>
      <c r="R11" s="221"/>
      <c r="U11" s="219"/>
      <c r="V11" s="220"/>
      <c r="W11" s="221"/>
      <c r="AA11" s="219"/>
      <c r="AB11" s="220"/>
      <c r="AC11" s="220"/>
      <c r="AD11" s="221"/>
      <c r="AG11" s="219"/>
      <c r="AH11" s="220"/>
      <c r="AI11" s="220"/>
      <c r="AJ11" s="221"/>
      <c r="AL11" s="222"/>
      <c r="AM11" s="222"/>
      <c r="AN11" s="225"/>
      <c r="AO11" s="225"/>
    </row>
    <row r="12" spans="2:51">
      <c r="C12" s="335"/>
      <c r="D12" s="335"/>
      <c r="E12" s="335"/>
      <c r="F12" s="335"/>
      <c r="G12" s="335"/>
      <c r="I12" s="335"/>
      <c r="J12" s="335"/>
      <c r="K12" s="335"/>
      <c r="L12" s="335"/>
      <c r="M12" s="335"/>
      <c r="O12" s="335"/>
      <c r="P12" s="335"/>
      <c r="Q12" s="335"/>
      <c r="R12" s="335"/>
      <c r="S12" s="335"/>
      <c r="T12" s="335"/>
      <c r="U12" s="335"/>
      <c r="V12" s="337"/>
      <c r="W12" s="335"/>
      <c r="X12" s="335"/>
      <c r="Y12" s="337"/>
      <c r="Z12" s="335"/>
      <c r="AA12" s="335"/>
      <c r="AB12" s="335"/>
      <c r="AC12" s="335"/>
      <c r="AD12" s="335"/>
      <c r="AE12" s="335"/>
      <c r="AF12" s="335"/>
      <c r="AG12" s="337"/>
      <c r="AH12" s="337"/>
      <c r="AI12" s="337"/>
      <c r="AJ12" s="337"/>
      <c r="AK12" s="337"/>
      <c r="AL12" s="337"/>
      <c r="AM12" s="337"/>
      <c r="AN12" s="337"/>
      <c r="AO12" s="337"/>
      <c r="AR12" s="346"/>
      <c r="AS12" s="347"/>
      <c r="AT12" s="347"/>
      <c r="AU12" s="347"/>
      <c r="AV12" s="348"/>
    </row>
    <row r="13" spans="2:51">
      <c r="C13" s="462">
        <v>6</v>
      </c>
      <c r="D13" s="462"/>
      <c r="E13" s="222"/>
      <c r="F13" s="461">
        <v>6</v>
      </c>
      <c r="G13" s="461"/>
      <c r="I13" s="461">
        <v>7</v>
      </c>
      <c r="J13" s="461"/>
      <c r="K13" s="222"/>
      <c r="L13" s="461">
        <v>7</v>
      </c>
      <c r="M13" s="461"/>
      <c r="O13" s="461">
        <v>8</v>
      </c>
      <c r="P13" s="461"/>
      <c r="Q13" s="222"/>
      <c r="R13" s="461">
        <v>8</v>
      </c>
      <c r="S13" s="461"/>
      <c r="T13" s="461">
        <v>9</v>
      </c>
      <c r="U13" s="461"/>
      <c r="V13" s="337"/>
      <c r="W13" s="461">
        <v>9</v>
      </c>
      <c r="X13" s="461"/>
      <c r="Y13" s="337"/>
      <c r="Z13" s="461">
        <v>10</v>
      </c>
      <c r="AA13" s="461"/>
      <c r="AB13" s="222"/>
      <c r="AC13" s="222"/>
      <c r="AD13" s="461">
        <v>11</v>
      </c>
      <c r="AE13" s="461"/>
      <c r="AF13" s="461">
        <v>11</v>
      </c>
      <c r="AG13" s="461"/>
      <c r="AH13" s="337"/>
      <c r="AI13" s="337"/>
      <c r="AJ13" s="461">
        <v>11</v>
      </c>
      <c r="AK13" s="461"/>
      <c r="AL13" s="462">
        <v>12</v>
      </c>
      <c r="AM13" s="462"/>
      <c r="AN13" s="461" t="s">
        <v>242</v>
      </c>
      <c r="AO13" s="461"/>
      <c r="AR13" s="349"/>
      <c r="AS13" s="350" t="s">
        <v>544</v>
      </c>
      <c r="AT13" s="350"/>
      <c r="AU13" s="350"/>
      <c r="AV13" s="351"/>
    </row>
    <row r="14" spans="2:51">
      <c r="C14" s="462" t="s">
        <v>210</v>
      </c>
      <c r="D14" s="462"/>
      <c r="E14" s="222"/>
      <c r="F14" s="461" t="s">
        <v>210</v>
      </c>
      <c r="G14" s="461"/>
      <c r="I14" s="461" t="s">
        <v>210</v>
      </c>
      <c r="J14" s="461"/>
      <c r="K14" s="222"/>
      <c r="L14" s="461" t="s">
        <v>210</v>
      </c>
      <c r="M14" s="461"/>
      <c r="O14" s="461" t="s">
        <v>210</v>
      </c>
      <c r="P14" s="461"/>
      <c r="Q14" s="222"/>
      <c r="R14" s="461" t="s">
        <v>210</v>
      </c>
      <c r="S14" s="461"/>
      <c r="T14" s="461" t="s">
        <v>210</v>
      </c>
      <c r="U14" s="461"/>
      <c r="V14" s="337"/>
      <c r="W14" s="461" t="s">
        <v>210</v>
      </c>
      <c r="X14" s="461"/>
      <c r="Y14" s="337"/>
      <c r="Z14" s="461" t="s">
        <v>210</v>
      </c>
      <c r="AA14" s="461"/>
      <c r="AB14" s="222"/>
      <c r="AC14" s="222"/>
      <c r="AD14" s="461" t="s">
        <v>210</v>
      </c>
      <c r="AE14" s="461"/>
      <c r="AF14" s="461" t="s">
        <v>210</v>
      </c>
      <c r="AG14" s="461"/>
      <c r="AH14" s="337"/>
      <c r="AI14" s="337"/>
      <c r="AJ14" s="461" t="s">
        <v>210</v>
      </c>
      <c r="AK14" s="461"/>
      <c r="AL14" s="462" t="s">
        <v>210</v>
      </c>
      <c r="AM14" s="462"/>
      <c r="AN14" s="461" t="s">
        <v>243</v>
      </c>
      <c r="AO14" s="461"/>
      <c r="AR14" s="352"/>
      <c r="AS14" s="353"/>
      <c r="AT14" s="353"/>
      <c r="AU14" s="353"/>
      <c r="AV14" s="354"/>
    </row>
    <row r="15" spans="2:51">
      <c r="C15" s="462">
        <v>2</v>
      </c>
      <c r="D15" s="462"/>
      <c r="E15" s="222"/>
      <c r="F15" s="461">
        <v>30</v>
      </c>
      <c r="G15" s="461"/>
      <c r="I15" s="461">
        <v>1</v>
      </c>
      <c r="J15" s="461"/>
      <c r="K15" s="222"/>
      <c r="L15" s="461">
        <v>31</v>
      </c>
      <c r="M15" s="461"/>
      <c r="O15" s="461">
        <v>1</v>
      </c>
      <c r="P15" s="461"/>
      <c r="Q15" s="222"/>
      <c r="R15" s="461">
        <v>31</v>
      </c>
      <c r="S15" s="461"/>
      <c r="T15" s="461">
        <v>1</v>
      </c>
      <c r="U15" s="461"/>
      <c r="V15" s="337"/>
      <c r="W15" s="461">
        <v>31</v>
      </c>
      <c r="X15" s="461"/>
      <c r="Y15" s="337"/>
      <c r="Z15" s="461">
        <v>5</v>
      </c>
      <c r="AA15" s="461"/>
      <c r="AB15" s="222"/>
      <c r="AC15" s="222"/>
      <c r="AD15" s="461">
        <v>4</v>
      </c>
      <c r="AE15" s="461"/>
      <c r="AF15" s="461">
        <v>5</v>
      </c>
      <c r="AG15" s="461"/>
      <c r="AH15" s="337"/>
      <c r="AI15" s="337"/>
      <c r="AJ15" s="461">
        <v>30</v>
      </c>
      <c r="AK15" s="461"/>
      <c r="AL15" s="462">
        <v>1</v>
      </c>
      <c r="AM15" s="462"/>
      <c r="AN15" s="461" t="s">
        <v>211</v>
      </c>
      <c r="AO15" s="461"/>
    </row>
    <row r="16" spans="2:51">
      <c r="C16" s="462" t="s">
        <v>211</v>
      </c>
      <c r="D16" s="462"/>
      <c r="E16" s="222"/>
      <c r="F16" s="461" t="s">
        <v>211</v>
      </c>
      <c r="G16" s="461"/>
      <c r="I16" s="461" t="s">
        <v>211</v>
      </c>
      <c r="J16" s="461"/>
      <c r="K16" s="222"/>
      <c r="L16" s="461" t="s">
        <v>211</v>
      </c>
      <c r="M16" s="461"/>
      <c r="O16" s="461" t="s">
        <v>211</v>
      </c>
      <c r="P16" s="461"/>
      <c r="Q16" s="222"/>
      <c r="R16" s="461" t="s">
        <v>211</v>
      </c>
      <c r="S16" s="461"/>
      <c r="T16" s="461" t="s">
        <v>211</v>
      </c>
      <c r="U16" s="461"/>
      <c r="W16" s="461" t="s">
        <v>211</v>
      </c>
      <c r="X16" s="461"/>
      <c r="Z16" s="461" t="s">
        <v>211</v>
      </c>
      <c r="AA16" s="461"/>
      <c r="AB16" s="222"/>
      <c r="AC16" s="222"/>
      <c r="AD16" s="461" t="s">
        <v>211</v>
      </c>
      <c r="AE16" s="461"/>
      <c r="AF16" s="461" t="s">
        <v>211</v>
      </c>
      <c r="AG16" s="461"/>
      <c r="AJ16" s="461" t="s">
        <v>211</v>
      </c>
      <c r="AK16" s="461"/>
      <c r="AL16" s="462" t="s">
        <v>211</v>
      </c>
      <c r="AM16" s="462"/>
    </row>
    <row r="17" spans="2:47">
      <c r="D17" s="241"/>
      <c r="E17" s="336"/>
      <c r="F17" s="336"/>
      <c r="G17" s="335"/>
      <c r="H17" s="335"/>
      <c r="I17" s="335"/>
      <c r="J17" s="336"/>
      <c r="K17" s="336"/>
      <c r="L17" s="335"/>
      <c r="M17" s="335"/>
      <c r="N17" s="335"/>
      <c r="O17" s="222"/>
      <c r="P17" s="222"/>
      <c r="Q17" s="222"/>
      <c r="R17" s="335"/>
      <c r="S17" s="335"/>
      <c r="T17" s="335"/>
      <c r="U17" s="335"/>
      <c r="W17" s="335"/>
      <c r="X17" s="335"/>
      <c r="Z17" s="335"/>
      <c r="AA17" s="335"/>
      <c r="AB17" s="222"/>
      <c r="AC17" s="222"/>
      <c r="AD17" s="335"/>
      <c r="AE17" s="335"/>
      <c r="AF17" s="335"/>
      <c r="AG17" s="335"/>
      <c r="AJ17" s="335"/>
      <c r="AK17" s="335"/>
      <c r="AL17" s="335"/>
      <c r="AM17" s="335"/>
    </row>
    <row r="18" spans="2:47">
      <c r="D18" s="241"/>
      <c r="N18" t="s">
        <v>221</v>
      </c>
      <c r="O18" t="s">
        <v>220</v>
      </c>
      <c r="S18" t="s">
        <v>445</v>
      </c>
    </row>
    <row r="20" spans="2:47">
      <c r="B20" s="241" t="s">
        <v>483</v>
      </c>
    </row>
    <row r="21" spans="2:47">
      <c r="B21" s="241">
        <v>2</v>
      </c>
      <c r="C21" t="s">
        <v>447</v>
      </c>
    </row>
    <row r="24" spans="2:47">
      <c r="D24" s="241"/>
      <c r="G24" s="135" t="s">
        <v>216</v>
      </c>
      <c r="H24" t="s">
        <v>451</v>
      </c>
      <c r="J24" t="s">
        <v>453</v>
      </c>
      <c r="N24" t="s">
        <v>452</v>
      </c>
      <c r="O24" s="228" t="s">
        <v>215</v>
      </c>
      <c r="AA24" s="135" t="s">
        <v>216</v>
      </c>
      <c r="AB24" t="s">
        <v>216</v>
      </c>
      <c r="AC24" t="s">
        <v>216</v>
      </c>
      <c r="AF24" t="s">
        <v>454</v>
      </c>
      <c r="AJ24" t="s">
        <v>215</v>
      </c>
      <c r="AK24" t="s">
        <v>215</v>
      </c>
      <c r="AL24" s="228" t="s">
        <v>215</v>
      </c>
    </row>
    <row r="25" spans="2:47">
      <c r="D25" s="241"/>
      <c r="E25" s="225"/>
      <c r="G25" s="464" t="s">
        <v>213</v>
      </c>
      <c r="H25" s="464"/>
      <c r="I25" s="229"/>
      <c r="L25" s="133"/>
      <c r="M25" s="342" t="s">
        <v>213</v>
      </c>
      <c r="N25" s="133"/>
      <c r="O25" s="463"/>
      <c r="P25" s="463"/>
      <c r="Q25" s="229"/>
      <c r="T25" s="133"/>
      <c r="U25" s="133"/>
      <c r="AB25" s="237" t="s">
        <v>213</v>
      </c>
      <c r="AC25" s="237"/>
      <c r="AD25" s="237"/>
      <c r="AE25" s="237"/>
      <c r="AF25" s="237"/>
      <c r="AG25" s="237"/>
      <c r="AH25" s="237" t="s">
        <v>459</v>
      </c>
      <c r="AI25" s="237"/>
      <c r="AJ25" s="237"/>
      <c r="AK25" s="237"/>
      <c r="AL25" s="465" t="s">
        <v>207</v>
      </c>
      <c r="AM25" s="465"/>
      <c r="AN25" s="225"/>
      <c r="AO25" s="225"/>
    </row>
    <row r="26" spans="2:47">
      <c r="B26"/>
      <c r="C26" s="219"/>
      <c r="D26" s="221"/>
      <c r="G26" s="135"/>
      <c r="I26" s="221"/>
      <c r="L26" s="135"/>
      <c r="O26" s="221"/>
      <c r="Q26" s="225"/>
      <c r="S26" s="219"/>
      <c r="V26" s="220"/>
      <c r="W26" s="221"/>
      <c r="AA26" s="219"/>
      <c r="AB26" s="220"/>
      <c r="AC26" s="220"/>
      <c r="AD26" s="221"/>
      <c r="AG26" s="219"/>
      <c r="AH26" s="220"/>
      <c r="AI26" s="220"/>
      <c r="AJ26" s="221"/>
      <c r="AL26" s="222"/>
      <c r="AM26" s="222"/>
      <c r="AN26" s="225"/>
      <c r="AO26" s="225"/>
    </row>
    <row r="27" spans="2:47">
      <c r="E27" s="335"/>
      <c r="F27" s="335"/>
      <c r="G27" s="335"/>
      <c r="H27" s="335"/>
      <c r="I27" s="335"/>
      <c r="J27" s="335"/>
      <c r="K27" s="335"/>
      <c r="L27" s="335"/>
      <c r="M27" s="335"/>
      <c r="O27" s="234"/>
      <c r="P27" s="234"/>
      <c r="Q27" s="234"/>
      <c r="R27" s="234"/>
      <c r="S27" s="234"/>
      <c r="T27" s="335"/>
      <c r="U27" s="335"/>
      <c r="V27" s="337"/>
      <c r="W27" s="335"/>
      <c r="X27" s="335"/>
      <c r="Y27" s="337"/>
      <c r="Z27" s="335"/>
      <c r="AA27" s="335"/>
      <c r="AB27" s="234"/>
      <c r="AC27" s="234"/>
      <c r="AD27" s="335"/>
      <c r="AE27" s="335"/>
      <c r="AF27" s="335"/>
      <c r="AG27" s="337"/>
      <c r="AH27" s="337"/>
      <c r="AI27" s="337"/>
      <c r="AJ27" s="337"/>
      <c r="AK27" s="337"/>
      <c r="AL27" s="337"/>
      <c r="AM27" s="337"/>
      <c r="AN27" s="337"/>
      <c r="AO27" s="337"/>
    </row>
    <row r="28" spans="2:47">
      <c r="B28"/>
      <c r="C28" s="135" t="s">
        <v>216</v>
      </c>
      <c r="D28" t="s">
        <v>451</v>
      </c>
      <c r="E28" s="335"/>
      <c r="F28" s="335"/>
      <c r="G28" s="335" t="s">
        <v>450</v>
      </c>
      <c r="H28" s="335"/>
      <c r="I28" s="335"/>
      <c r="J28" s="335"/>
      <c r="K28" s="335"/>
      <c r="L28" s="335"/>
      <c r="M28" s="335" t="s">
        <v>452</v>
      </c>
      <c r="O28" s="228" t="s">
        <v>215</v>
      </c>
      <c r="Q28" s="335"/>
      <c r="R28" s="335"/>
      <c r="T28" s="335" t="s">
        <v>458</v>
      </c>
      <c r="U28" s="335"/>
      <c r="V28" s="337"/>
      <c r="W28" s="335"/>
      <c r="X28" s="335"/>
      <c r="Y28" s="337"/>
      <c r="AA28" s="135" t="s">
        <v>216</v>
      </c>
      <c r="AB28" t="s">
        <v>451</v>
      </c>
      <c r="AC28" s="335"/>
      <c r="AD28" s="335"/>
      <c r="AE28" s="335" t="s">
        <v>450</v>
      </c>
      <c r="AF28" s="335"/>
      <c r="AG28" s="337"/>
      <c r="AH28" s="337"/>
      <c r="AI28" s="337" t="s">
        <v>452</v>
      </c>
      <c r="AJ28" s="337" t="s">
        <v>452</v>
      </c>
      <c r="AK28" s="337"/>
      <c r="AL28" s="337" t="s">
        <v>452</v>
      </c>
      <c r="AM28" s="337"/>
      <c r="AN28" s="337" t="s">
        <v>452</v>
      </c>
      <c r="AO28" s="337"/>
      <c r="AQ28" s="346"/>
      <c r="AR28" s="347"/>
      <c r="AS28" s="347"/>
      <c r="AT28" s="347"/>
      <c r="AU28" s="348"/>
    </row>
    <row r="29" spans="2:47">
      <c r="B29" s="461">
        <v>4</v>
      </c>
      <c r="C29" s="461"/>
      <c r="D29" s="461">
        <v>6</v>
      </c>
      <c r="E29" s="461"/>
      <c r="F29" s="462">
        <v>6</v>
      </c>
      <c r="G29" s="462"/>
      <c r="I29" s="461">
        <v>7</v>
      </c>
      <c r="J29" s="461"/>
      <c r="K29" s="461">
        <v>7</v>
      </c>
      <c r="L29" s="461"/>
      <c r="M29" s="222"/>
      <c r="O29" s="461">
        <v>8</v>
      </c>
      <c r="P29" s="461"/>
      <c r="Q29" s="222"/>
      <c r="R29" s="461">
        <v>8</v>
      </c>
      <c r="S29" s="461"/>
      <c r="T29" s="461"/>
      <c r="U29" s="461"/>
      <c r="V29" s="337"/>
      <c r="W29" s="461">
        <v>10</v>
      </c>
      <c r="X29" s="461"/>
      <c r="Y29" s="337"/>
      <c r="Z29" s="461">
        <v>10</v>
      </c>
      <c r="AA29" s="461"/>
      <c r="AB29" s="222"/>
      <c r="AC29" s="222"/>
      <c r="AD29" s="461">
        <v>11</v>
      </c>
      <c r="AE29" s="461"/>
      <c r="AF29" s="461">
        <v>11</v>
      </c>
      <c r="AG29" s="461"/>
      <c r="AH29" s="337"/>
      <c r="AI29" s="337"/>
      <c r="AJ29" s="461">
        <v>11</v>
      </c>
      <c r="AK29" s="461"/>
      <c r="AL29" s="462">
        <v>12</v>
      </c>
      <c r="AM29" s="462"/>
      <c r="AN29" s="461" t="s">
        <v>242</v>
      </c>
      <c r="AO29" s="461"/>
      <c r="AQ29" s="349"/>
      <c r="AR29" s="350" t="s">
        <v>545</v>
      </c>
      <c r="AS29" s="350"/>
      <c r="AT29" s="350"/>
      <c r="AU29" s="351"/>
    </row>
    <row r="30" spans="2:47">
      <c r="B30" s="461" t="s">
        <v>448</v>
      </c>
      <c r="C30" s="461"/>
      <c r="D30" s="461" t="s">
        <v>448</v>
      </c>
      <c r="E30" s="461"/>
      <c r="F30" s="462" t="s">
        <v>210</v>
      </c>
      <c r="G30" s="462"/>
      <c r="I30" s="461" t="s">
        <v>210</v>
      </c>
      <c r="J30" s="461"/>
      <c r="K30" s="461" t="s">
        <v>210</v>
      </c>
      <c r="L30" s="461"/>
      <c r="M30" s="222"/>
      <c r="O30" s="461" t="s">
        <v>210</v>
      </c>
      <c r="P30" s="461"/>
      <c r="Q30" s="222"/>
      <c r="R30" s="461" t="s">
        <v>210</v>
      </c>
      <c r="S30" s="461"/>
      <c r="T30" s="461"/>
      <c r="U30" s="461"/>
      <c r="V30" s="337"/>
      <c r="W30" s="461" t="s">
        <v>210</v>
      </c>
      <c r="X30" s="461"/>
      <c r="Y30" s="337"/>
      <c r="Z30" s="461" t="s">
        <v>210</v>
      </c>
      <c r="AA30" s="461"/>
      <c r="AB30" s="222"/>
      <c r="AC30" s="222"/>
      <c r="AD30" s="461" t="s">
        <v>210</v>
      </c>
      <c r="AE30" s="461"/>
      <c r="AF30" s="461" t="s">
        <v>210</v>
      </c>
      <c r="AG30" s="461"/>
      <c r="AH30" s="337"/>
      <c r="AI30" s="337"/>
      <c r="AJ30" s="461" t="s">
        <v>210</v>
      </c>
      <c r="AK30" s="461"/>
      <c r="AL30" s="462" t="s">
        <v>210</v>
      </c>
      <c r="AM30" s="462"/>
      <c r="AN30" s="461" t="s">
        <v>243</v>
      </c>
      <c r="AO30" s="461"/>
      <c r="AQ30" s="352"/>
      <c r="AR30" s="353"/>
      <c r="AS30" s="353"/>
      <c r="AT30" s="353"/>
      <c r="AU30" s="354"/>
    </row>
    <row r="31" spans="2:47">
      <c r="B31" s="461">
        <v>1</v>
      </c>
      <c r="C31" s="461"/>
      <c r="D31" s="461">
        <v>1</v>
      </c>
      <c r="E31" s="461"/>
      <c r="F31" s="462">
        <v>2</v>
      </c>
      <c r="G31" s="462"/>
      <c r="I31" s="461">
        <v>1</v>
      </c>
      <c r="J31" s="461"/>
      <c r="K31" s="461">
        <v>2</v>
      </c>
      <c r="L31" s="461"/>
      <c r="M31" s="222"/>
      <c r="O31" s="461">
        <v>1</v>
      </c>
      <c r="P31" s="461"/>
      <c r="Q31" s="222"/>
      <c r="R31" s="461">
        <v>2</v>
      </c>
      <c r="S31" s="461"/>
      <c r="T31" s="461"/>
      <c r="U31" s="461"/>
      <c r="V31" s="337"/>
      <c r="W31" s="461">
        <v>6</v>
      </c>
      <c r="X31" s="461"/>
      <c r="Y31" s="337"/>
      <c r="Z31" s="461">
        <v>7</v>
      </c>
      <c r="AA31" s="461"/>
      <c r="AB31" s="222"/>
      <c r="AC31" s="222"/>
      <c r="AD31" s="461">
        <v>6</v>
      </c>
      <c r="AE31" s="461"/>
      <c r="AF31" s="461">
        <v>7</v>
      </c>
      <c r="AG31" s="461"/>
      <c r="AH31" s="337"/>
      <c r="AI31" s="337"/>
      <c r="AJ31" s="461">
        <v>30</v>
      </c>
      <c r="AK31" s="461"/>
      <c r="AL31" s="462">
        <v>1</v>
      </c>
      <c r="AM31" s="462"/>
      <c r="AN31" s="461" t="s">
        <v>211</v>
      </c>
      <c r="AO31" s="461"/>
    </row>
    <row r="32" spans="2:47">
      <c r="B32" s="461" t="s">
        <v>449</v>
      </c>
      <c r="C32" s="461"/>
      <c r="D32" s="461" t="s">
        <v>449</v>
      </c>
      <c r="E32" s="461"/>
      <c r="F32" s="462" t="s">
        <v>211</v>
      </c>
      <c r="G32" s="462"/>
      <c r="I32" s="461" t="s">
        <v>211</v>
      </c>
      <c r="J32" s="461"/>
      <c r="K32" s="461" t="s">
        <v>211</v>
      </c>
      <c r="L32" s="461"/>
      <c r="M32" s="222"/>
      <c r="O32" s="461" t="s">
        <v>211</v>
      </c>
      <c r="P32" s="461"/>
      <c r="Q32" s="222"/>
      <c r="R32" s="461" t="s">
        <v>211</v>
      </c>
      <c r="S32" s="461"/>
      <c r="T32" s="461"/>
      <c r="U32" s="461"/>
      <c r="W32" s="461" t="s">
        <v>211</v>
      </c>
      <c r="X32" s="461"/>
      <c r="Z32" s="461" t="s">
        <v>211</v>
      </c>
      <c r="AA32" s="461"/>
      <c r="AB32" s="222"/>
      <c r="AC32" s="222"/>
      <c r="AD32" s="461" t="s">
        <v>211</v>
      </c>
      <c r="AE32" s="461"/>
      <c r="AF32" s="461" t="s">
        <v>211</v>
      </c>
      <c r="AG32" s="461"/>
      <c r="AJ32" s="461" t="s">
        <v>211</v>
      </c>
      <c r="AK32" s="461"/>
      <c r="AL32" s="462" t="s">
        <v>211</v>
      </c>
      <c r="AM32" s="462"/>
    </row>
    <row r="34" spans="2:46">
      <c r="N34" t="s">
        <v>455</v>
      </c>
      <c r="O34" t="s">
        <v>456</v>
      </c>
      <c r="S34" t="s">
        <v>457</v>
      </c>
    </row>
    <row r="36" spans="2:46">
      <c r="B36" s="241" t="s">
        <v>483</v>
      </c>
    </row>
    <row r="37" spans="2:46">
      <c r="B37" s="241">
        <v>3</v>
      </c>
      <c r="C37" t="s">
        <v>460</v>
      </c>
      <c r="W37" t="s">
        <v>461</v>
      </c>
      <c r="X37" t="s">
        <v>462</v>
      </c>
    </row>
    <row r="40" spans="2:46">
      <c r="D40" s="241"/>
      <c r="G40" s="135" t="s">
        <v>216</v>
      </c>
      <c r="I40" t="s">
        <v>451</v>
      </c>
      <c r="L40" t="s">
        <v>451</v>
      </c>
      <c r="P40" s="225"/>
      <c r="Q40" s="225" t="s">
        <v>555</v>
      </c>
      <c r="R40" s="225"/>
      <c r="S40" s="225"/>
      <c r="T40" s="225"/>
      <c r="U40" s="225"/>
      <c r="V40" s="225"/>
      <c r="W40" s="225"/>
      <c r="X40" s="225"/>
      <c r="Y40" s="225"/>
      <c r="Z40" s="225"/>
      <c r="AA40" s="225"/>
      <c r="AB40" s="225"/>
      <c r="AC40" s="225" t="s">
        <v>452</v>
      </c>
      <c r="AD40" s="225"/>
      <c r="AE40" s="225"/>
      <c r="AF40" s="225" t="s">
        <v>452</v>
      </c>
      <c r="AG40" s="225"/>
      <c r="AH40" s="228" t="s">
        <v>452</v>
      </c>
    </row>
    <row r="41" spans="2:46">
      <c r="D41" s="241"/>
      <c r="E41" s="225"/>
      <c r="G41" s="463" t="s">
        <v>464</v>
      </c>
      <c r="H41" s="463"/>
      <c r="I41" s="229"/>
      <c r="K41" s="463" t="s">
        <v>464</v>
      </c>
      <c r="L41" s="463"/>
      <c r="P41" s="464" t="s">
        <v>464</v>
      </c>
      <c r="Q41" s="464"/>
      <c r="U41" s="463" t="s">
        <v>464</v>
      </c>
      <c r="V41" s="463"/>
      <c r="AB41" s="463" t="s">
        <v>464</v>
      </c>
      <c r="AC41" s="463"/>
      <c r="AD41" s="237"/>
      <c r="AE41" s="237"/>
      <c r="AF41" s="237"/>
      <c r="AG41" s="237" t="s">
        <v>474</v>
      </c>
      <c r="AH41" s="237"/>
      <c r="AI41" s="237"/>
      <c r="AL41" s="465"/>
      <c r="AM41" s="465"/>
      <c r="AN41" s="225"/>
      <c r="AO41" s="225"/>
    </row>
    <row r="42" spans="2:46">
      <c r="B42"/>
      <c r="C42" s="219"/>
      <c r="D42" s="221"/>
      <c r="G42" s="219"/>
      <c r="H42" s="221"/>
      <c r="K42" s="219"/>
      <c r="L42" s="221"/>
      <c r="P42" s="135"/>
      <c r="R42" s="221"/>
      <c r="U42" s="219"/>
      <c r="V42" s="220"/>
      <c r="W42" s="221"/>
      <c r="AA42" s="219"/>
      <c r="AB42" s="220"/>
      <c r="AC42" s="220"/>
      <c r="AD42" s="221"/>
      <c r="AG42" s="219"/>
      <c r="AH42" s="221"/>
      <c r="AL42" s="222"/>
      <c r="AM42" s="222"/>
      <c r="AN42" s="225"/>
      <c r="AO42" s="225"/>
    </row>
    <row r="43" spans="2:46">
      <c r="E43" s="335"/>
      <c r="F43" s="335"/>
      <c r="G43" s="335"/>
      <c r="H43" s="335"/>
      <c r="I43" s="335"/>
      <c r="J43" s="335"/>
      <c r="K43" s="335"/>
      <c r="L43" s="335"/>
      <c r="M43" s="335"/>
      <c r="O43" s="234"/>
      <c r="P43" s="234"/>
      <c r="Q43" s="234"/>
      <c r="R43" s="234"/>
      <c r="S43" s="234"/>
      <c r="T43" s="335"/>
      <c r="U43" s="335"/>
      <c r="V43" s="337"/>
      <c r="W43" s="335"/>
      <c r="X43" s="335"/>
      <c r="Y43" s="337"/>
      <c r="Z43" s="335"/>
      <c r="AA43" s="335"/>
      <c r="AB43" s="234"/>
      <c r="AC43" s="234"/>
      <c r="AD43" s="335"/>
      <c r="AE43" s="335"/>
      <c r="AF43" s="335"/>
      <c r="AG43" s="337"/>
      <c r="AH43" s="337"/>
      <c r="AI43" s="337"/>
      <c r="AJ43" s="337"/>
      <c r="AK43" s="337"/>
      <c r="AL43" s="337"/>
      <c r="AM43" s="337"/>
      <c r="AN43" s="337"/>
      <c r="AO43" s="337"/>
      <c r="AP43" s="346"/>
      <c r="AQ43" s="347"/>
      <c r="AR43" s="347"/>
      <c r="AS43" s="347"/>
      <c r="AT43" s="348"/>
    </row>
    <row r="44" spans="2:46">
      <c r="B44"/>
      <c r="C44" s="135" t="s">
        <v>216</v>
      </c>
      <c r="D44" t="s">
        <v>451</v>
      </c>
      <c r="E44" s="335"/>
      <c r="F44" s="335"/>
      <c r="H44" s="335"/>
      <c r="J44" s="335" t="s">
        <v>475</v>
      </c>
      <c r="K44" s="335"/>
      <c r="L44" s="335"/>
      <c r="M44" s="335" t="s">
        <v>476</v>
      </c>
      <c r="P44" s="335" t="s">
        <v>477</v>
      </c>
      <c r="Q44" s="335"/>
      <c r="R44" s="335"/>
      <c r="S44" s="335" t="s">
        <v>478</v>
      </c>
      <c r="T44" s="335"/>
      <c r="U44" s="335"/>
      <c r="V44" s="337" t="s">
        <v>479</v>
      </c>
      <c r="W44" s="335"/>
      <c r="X44" s="335"/>
      <c r="Y44" s="338"/>
      <c r="Z44" s="225"/>
      <c r="AA44" s="225"/>
      <c r="AB44" s="225"/>
      <c r="AC44" s="335" t="s">
        <v>452</v>
      </c>
      <c r="AD44" s="335"/>
      <c r="AE44" s="335"/>
      <c r="AF44" s="225"/>
      <c r="AG44" s="225"/>
      <c r="AI44" s="228" t="s">
        <v>215</v>
      </c>
      <c r="AJ44" t="s">
        <v>465</v>
      </c>
      <c r="AK44" s="337"/>
      <c r="AL44" s="337"/>
      <c r="AM44" s="337"/>
      <c r="AN44" s="337"/>
      <c r="AO44" s="337"/>
      <c r="AP44" s="349"/>
      <c r="AQ44" s="350" t="s">
        <v>546</v>
      </c>
      <c r="AR44" s="350"/>
      <c r="AS44" s="350"/>
      <c r="AT44" s="351"/>
    </row>
    <row r="45" spans="2:46">
      <c r="B45" s="461">
        <v>4</v>
      </c>
      <c r="C45" s="461"/>
      <c r="D45" s="461">
        <v>6</v>
      </c>
      <c r="E45" s="461"/>
      <c r="F45" s="462">
        <v>6</v>
      </c>
      <c r="G45" s="462"/>
      <c r="H45" s="461">
        <v>7</v>
      </c>
      <c r="I45" s="461"/>
      <c r="J45" s="461">
        <v>7</v>
      </c>
      <c r="K45" s="461"/>
      <c r="L45" s="461">
        <v>8</v>
      </c>
      <c r="M45" s="461"/>
      <c r="O45" s="461">
        <v>8</v>
      </c>
      <c r="P45" s="461"/>
      <c r="Q45" s="222"/>
      <c r="R45" s="461">
        <v>9</v>
      </c>
      <c r="S45" s="461"/>
      <c r="T45" s="461">
        <v>9</v>
      </c>
      <c r="U45" s="461"/>
      <c r="V45" s="337"/>
      <c r="W45" s="461">
        <v>10</v>
      </c>
      <c r="X45" s="461"/>
      <c r="Y45" s="337"/>
      <c r="Z45" s="461">
        <v>10</v>
      </c>
      <c r="AA45" s="461"/>
      <c r="AB45" s="222"/>
      <c r="AC45" s="222"/>
      <c r="AD45" s="461">
        <v>11</v>
      </c>
      <c r="AE45" s="461"/>
      <c r="AF45" s="461">
        <v>11</v>
      </c>
      <c r="AG45" s="461"/>
      <c r="AH45" s="461">
        <v>11</v>
      </c>
      <c r="AI45" s="461"/>
      <c r="AL45" s="462">
        <v>12</v>
      </c>
      <c r="AM45" s="462"/>
      <c r="AN45" s="461" t="s">
        <v>242</v>
      </c>
      <c r="AO45" s="461"/>
      <c r="AP45" s="352"/>
      <c r="AQ45" s="353" t="s">
        <v>547</v>
      </c>
      <c r="AR45" s="353"/>
      <c r="AS45" s="353"/>
      <c r="AT45" s="354"/>
    </row>
    <row r="46" spans="2:46">
      <c r="B46" s="461" t="s">
        <v>448</v>
      </c>
      <c r="C46" s="461"/>
      <c r="D46" s="461" t="s">
        <v>448</v>
      </c>
      <c r="E46" s="461"/>
      <c r="F46" s="462" t="s">
        <v>210</v>
      </c>
      <c r="G46" s="462"/>
      <c r="H46" s="461" t="s">
        <v>210</v>
      </c>
      <c r="I46" s="461"/>
      <c r="J46" s="461" t="s">
        <v>210</v>
      </c>
      <c r="K46" s="461"/>
      <c r="L46" s="461" t="s">
        <v>210</v>
      </c>
      <c r="M46" s="461"/>
      <c r="O46" s="461" t="s">
        <v>210</v>
      </c>
      <c r="P46" s="461"/>
      <c r="Q46" s="222"/>
      <c r="R46" s="461" t="s">
        <v>210</v>
      </c>
      <c r="S46" s="461"/>
      <c r="T46" s="461" t="s">
        <v>463</v>
      </c>
      <c r="U46" s="461"/>
      <c r="V46" s="337"/>
      <c r="W46" s="461" t="s">
        <v>210</v>
      </c>
      <c r="X46" s="461"/>
      <c r="Y46" s="337"/>
      <c r="Z46" s="461" t="s">
        <v>210</v>
      </c>
      <c r="AA46" s="461"/>
      <c r="AB46" s="222"/>
      <c r="AC46" s="222"/>
      <c r="AD46" s="461" t="s">
        <v>210</v>
      </c>
      <c r="AE46" s="461"/>
      <c r="AF46" s="461" t="s">
        <v>210</v>
      </c>
      <c r="AG46" s="461"/>
      <c r="AH46" s="461" t="s">
        <v>210</v>
      </c>
      <c r="AI46" s="461"/>
      <c r="AL46" s="462" t="s">
        <v>210</v>
      </c>
      <c r="AM46" s="462"/>
      <c r="AN46" s="461" t="s">
        <v>243</v>
      </c>
      <c r="AO46" s="461"/>
    </row>
    <row r="47" spans="2:46">
      <c r="B47" s="461">
        <v>1</v>
      </c>
      <c r="C47" s="461"/>
      <c r="D47" s="461">
        <v>1</v>
      </c>
      <c r="E47" s="461"/>
      <c r="F47" s="462">
        <v>2</v>
      </c>
      <c r="G47" s="462"/>
      <c r="H47" s="461">
        <v>1</v>
      </c>
      <c r="I47" s="461"/>
      <c r="J47" s="461">
        <v>2</v>
      </c>
      <c r="K47" s="461"/>
      <c r="L47" s="461">
        <v>1</v>
      </c>
      <c r="M47" s="461"/>
      <c r="O47" s="461">
        <v>2</v>
      </c>
      <c r="P47" s="461"/>
      <c r="Q47" s="222"/>
      <c r="R47" s="461">
        <v>1</v>
      </c>
      <c r="S47" s="461"/>
      <c r="T47" s="461">
        <v>2</v>
      </c>
      <c r="U47" s="461"/>
      <c r="V47" s="337"/>
      <c r="W47" s="461">
        <v>1</v>
      </c>
      <c r="X47" s="461"/>
      <c r="Y47" s="337"/>
      <c r="Z47" s="461">
        <v>2</v>
      </c>
      <c r="AA47" s="461"/>
      <c r="AB47" s="222"/>
      <c r="AC47" s="222"/>
      <c r="AD47" s="461">
        <v>1</v>
      </c>
      <c r="AE47" s="461"/>
      <c r="AF47" s="461">
        <v>2</v>
      </c>
      <c r="AG47" s="461"/>
      <c r="AH47" s="461">
        <v>10</v>
      </c>
      <c r="AI47" s="461"/>
      <c r="AL47" s="462">
        <v>1</v>
      </c>
      <c r="AM47" s="462"/>
      <c r="AN47" s="461" t="s">
        <v>211</v>
      </c>
      <c r="AO47" s="461"/>
    </row>
    <row r="48" spans="2:46">
      <c r="B48" s="461" t="s">
        <v>449</v>
      </c>
      <c r="C48" s="461"/>
      <c r="D48" s="461" t="s">
        <v>449</v>
      </c>
      <c r="E48" s="461"/>
      <c r="F48" s="462" t="s">
        <v>211</v>
      </c>
      <c r="G48" s="462"/>
      <c r="H48" s="461" t="s">
        <v>211</v>
      </c>
      <c r="I48" s="461"/>
      <c r="J48" s="461" t="s">
        <v>211</v>
      </c>
      <c r="K48" s="461"/>
      <c r="L48" s="461" t="s">
        <v>211</v>
      </c>
      <c r="M48" s="461"/>
      <c r="O48" s="461" t="s">
        <v>211</v>
      </c>
      <c r="P48" s="461"/>
      <c r="Q48" s="222"/>
      <c r="R48" s="461" t="s">
        <v>211</v>
      </c>
      <c r="S48" s="461"/>
      <c r="T48" s="461" t="s">
        <v>211</v>
      </c>
      <c r="U48" s="461"/>
      <c r="W48" s="461" t="s">
        <v>211</v>
      </c>
      <c r="X48" s="461"/>
      <c r="Z48" s="461" t="s">
        <v>211</v>
      </c>
      <c r="AA48" s="461"/>
      <c r="AB48" s="222"/>
      <c r="AC48" s="222"/>
      <c r="AD48" s="461" t="s">
        <v>211</v>
      </c>
      <c r="AE48" s="461"/>
      <c r="AF48" s="461" t="s">
        <v>211</v>
      </c>
      <c r="AG48" s="461"/>
      <c r="AH48" s="461" t="s">
        <v>211</v>
      </c>
      <c r="AI48" s="461"/>
      <c r="AL48" s="462" t="s">
        <v>211</v>
      </c>
      <c r="AM48" s="462"/>
    </row>
    <row r="50" spans="2:46">
      <c r="N50" t="s">
        <v>455</v>
      </c>
      <c r="O50" t="s">
        <v>456</v>
      </c>
      <c r="S50" t="s">
        <v>466</v>
      </c>
    </row>
    <row r="52" spans="2:46">
      <c r="B52" s="241" t="s">
        <v>483</v>
      </c>
    </row>
    <row r="53" spans="2:46">
      <c r="B53" s="241">
        <v>4</v>
      </c>
      <c r="C53" t="s">
        <v>467</v>
      </c>
    </row>
    <row r="55" spans="2:46">
      <c r="K55" t="s">
        <v>480</v>
      </c>
    </row>
    <row r="56" spans="2:46">
      <c r="D56" s="241"/>
      <c r="G56" s="135" t="s">
        <v>216</v>
      </c>
      <c r="I56" t="s">
        <v>451</v>
      </c>
      <c r="L56" t="s">
        <v>451</v>
      </c>
      <c r="P56" s="225"/>
      <c r="Q56" s="225"/>
      <c r="R56" s="228" t="s">
        <v>215</v>
      </c>
      <c r="S56" s="335"/>
      <c r="T56" s="228"/>
      <c r="U56" s="337" t="s">
        <v>452</v>
      </c>
      <c r="V56" s="225" t="s">
        <v>512</v>
      </c>
      <c r="W56" s="225"/>
      <c r="X56" s="225"/>
      <c r="Y56" s="225"/>
      <c r="Z56" s="225"/>
      <c r="AA56" s="225"/>
      <c r="AB56" s="225"/>
      <c r="AD56" s="225"/>
      <c r="AE56" s="225"/>
      <c r="AF56" s="225"/>
      <c r="AG56" s="225"/>
      <c r="AI56" s="225" t="s">
        <v>452</v>
      </c>
      <c r="AL56" s="228" t="s">
        <v>452</v>
      </c>
    </row>
    <row r="57" spans="2:46">
      <c r="D57" s="241"/>
      <c r="E57" s="225"/>
      <c r="G57" s="463" t="s">
        <v>464</v>
      </c>
      <c r="H57" s="463"/>
      <c r="I57" s="229"/>
      <c r="K57" s="463" t="s">
        <v>464</v>
      </c>
      <c r="L57" s="463"/>
      <c r="P57" s="464" t="s">
        <v>473</v>
      </c>
      <c r="Q57" s="464"/>
      <c r="U57" s="343"/>
      <c r="V57" s="343"/>
      <c r="AB57" s="343"/>
      <c r="AC57" s="343"/>
      <c r="AD57" s="237"/>
      <c r="AE57" s="237"/>
      <c r="AF57" s="237"/>
      <c r="AG57" s="237"/>
      <c r="AH57" s="133"/>
      <c r="AI57" s="237"/>
      <c r="AJ57" s="237"/>
      <c r="AL57" s="344"/>
      <c r="AM57" s="344"/>
      <c r="AN57" s="225"/>
      <c r="AO57" s="225"/>
    </row>
    <row r="58" spans="2:46">
      <c r="B58"/>
      <c r="C58" s="219"/>
      <c r="D58" s="221"/>
      <c r="G58" s="219"/>
      <c r="H58" s="221"/>
      <c r="K58" s="219"/>
      <c r="L58" s="221"/>
      <c r="P58" s="135"/>
      <c r="R58" s="221"/>
      <c r="U58" s="219"/>
      <c r="V58" s="220"/>
      <c r="W58" s="221"/>
      <c r="AA58" s="219"/>
      <c r="AB58" s="220"/>
      <c r="AC58" s="220"/>
      <c r="AD58" s="221"/>
      <c r="AG58" s="219"/>
      <c r="AI58" s="221"/>
      <c r="AL58" s="222"/>
      <c r="AM58" s="222"/>
      <c r="AN58" s="225"/>
      <c r="AO58" s="225"/>
    </row>
    <row r="59" spans="2:46">
      <c r="E59" s="335"/>
      <c r="F59" s="335"/>
      <c r="G59" s="335"/>
      <c r="H59" s="335"/>
      <c r="I59" s="335"/>
      <c r="J59" s="335"/>
      <c r="K59" s="335"/>
      <c r="L59" s="335"/>
      <c r="M59" s="335"/>
      <c r="O59" s="234"/>
      <c r="P59" s="234"/>
      <c r="Q59" s="234"/>
      <c r="R59" s="234"/>
      <c r="S59" s="234"/>
      <c r="T59" s="335"/>
      <c r="U59" s="335"/>
      <c r="V59" s="337"/>
      <c r="W59" s="335"/>
      <c r="X59" s="335"/>
      <c r="Y59" s="337"/>
      <c r="Z59" s="335"/>
      <c r="AA59" s="335"/>
      <c r="AB59" s="234"/>
      <c r="AC59" s="234"/>
      <c r="AD59" s="335"/>
      <c r="AE59" s="335"/>
      <c r="AF59" s="335"/>
      <c r="AG59" s="337"/>
      <c r="AH59" s="337"/>
      <c r="AI59" s="337"/>
      <c r="AJ59" s="337"/>
      <c r="AK59" s="337"/>
      <c r="AL59" s="337"/>
      <c r="AM59" s="337"/>
      <c r="AN59" s="337"/>
      <c r="AO59" s="337"/>
      <c r="AP59" s="346"/>
      <c r="AQ59" s="347"/>
      <c r="AR59" s="347"/>
      <c r="AS59" s="347"/>
      <c r="AT59" s="348"/>
    </row>
    <row r="60" spans="2:46">
      <c r="B60" s="225" t="s">
        <v>216</v>
      </c>
      <c r="C60" s="225" t="s">
        <v>216</v>
      </c>
      <c r="D60" t="s">
        <v>451</v>
      </c>
      <c r="E60" s="335"/>
      <c r="F60" s="335"/>
      <c r="G60" s="335"/>
      <c r="H60" s="335"/>
      <c r="I60" s="335" t="s">
        <v>468</v>
      </c>
      <c r="J60" s="335"/>
      <c r="K60" s="335"/>
      <c r="L60" s="335"/>
      <c r="P60" t="s">
        <v>452</v>
      </c>
      <c r="Q60" s="335"/>
      <c r="R60" s="228" t="s">
        <v>215</v>
      </c>
      <c r="S60" s="335"/>
      <c r="T60" s="228"/>
      <c r="U60" s="337" t="s">
        <v>469</v>
      </c>
      <c r="V60" s="337"/>
      <c r="W60" s="335"/>
      <c r="X60" s="335"/>
      <c r="Y60" s="338"/>
      <c r="Z60" s="225"/>
      <c r="AA60" s="225"/>
      <c r="AB60" s="225"/>
      <c r="AC60" s="335"/>
      <c r="AD60" s="335"/>
      <c r="AE60" s="335"/>
      <c r="AF60" s="225"/>
      <c r="AG60" s="225"/>
      <c r="AH60" s="225"/>
      <c r="AI60" s="225"/>
      <c r="AJ60" s="338"/>
      <c r="AK60" s="337"/>
      <c r="AL60" s="337"/>
      <c r="AM60" s="337"/>
      <c r="AN60" s="337"/>
      <c r="AO60" s="337"/>
      <c r="AP60" s="349"/>
      <c r="AQ60" s="350" t="s">
        <v>509</v>
      </c>
      <c r="AR60" s="350"/>
      <c r="AS60" s="350"/>
      <c r="AT60" s="351"/>
    </row>
    <row r="61" spans="2:46">
      <c r="B61" s="461">
        <v>4</v>
      </c>
      <c r="C61" s="461"/>
      <c r="D61" s="461">
        <v>6</v>
      </c>
      <c r="E61" s="461"/>
      <c r="F61" s="462">
        <v>6</v>
      </c>
      <c r="G61" s="462"/>
      <c r="H61" s="461">
        <v>7</v>
      </c>
      <c r="I61" s="461"/>
      <c r="J61" s="461">
        <v>7</v>
      </c>
      <c r="K61" s="461"/>
      <c r="L61" s="461">
        <v>8</v>
      </c>
      <c r="M61" s="461"/>
      <c r="O61" s="461">
        <v>8</v>
      </c>
      <c r="P61" s="461"/>
      <c r="Q61" s="222"/>
      <c r="R61" s="461">
        <v>8</v>
      </c>
      <c r="S61" s="461"/>
      <c r="T61" s="461">
        <v>9</v>
      </c>
      <c r="U61" s="461"/>
      <c r="V61" s="337"/>
      <c r="W61" s="461">
        <v>9</v>
      </c>
      <c r="X61" s="461"/>
      <c r="Y61" s="337"/>
      <c r="Z61" s="461">
        <v>10</v>
      </c>
      <c r="AA61" s="461"/>
      <c r="AB61" s="222"/>
      <c r="AC61" s="222"/>
      <c r="AD61" s="461">
        <v>10</v>
      </c>
      <c r="AE61" s="461"/>
      <c r="AF61" s="461">
        <v>11</v>
      </c>
      <c r="AG61" s="461"/>
      <c r="AI61" s="461">
        <v>11</v>
      </c>
      <c r="AJ61" s="461"/>
      <c r="AL61" s="462">
        <v>12</v>
      </c>
      <c r="AM61" s="462"/>
      <c r="AN61" s="461" t="s">
        <v>242</v>
      </c>
      <c r="AO61" s="461"/>
      <c r="AP61" s="352"/>
      <c r="AQ61" s="353"/>
      <c r="AR61" s="353"/>
      <c r="AS61" s="353"/>
      <c r="AT61" s="354"/>
    </row>
    <row r="62" spans="2:46">
      <c r="B62" s="461" t="s">
        <v>448</v>
      </c>
      <c r="C62" s="461"/>
      <c r="D62" s="461" t="s">
        <v>448</v>
      </c>
      <c r="E62" s="461"/>
      <c r="F62" s="462" t="s">
        <v>210</v>
      </c>
      <c r="G62" s="462"/>
      <c r="H62" s="461" t="s">
        <v>210</v>
      </c>
      <c r="I62" s="461"/>
      <c r="J62" s="461" t="s">
        <v>210</v>
      </c>
      <c r="K62" s="461"/>
      <c r="L62" s="461" t="s">
        <v>210</v>
      </c>
      <c r="M62" s="461"/>
      <c r="O62" s="461" t="s">
        <v>210</v>
      </c>
      <c r="P62" s="461"/>
      <c r="Q62" s="222"/>
      <c r="R62" s="461" t="s">
        <v>210</v>
      </c>
      <c r="S62" s="461"/>
      <c r="T62" s="461" t="s">
        <v>463</v>
      </c>
      <c r="U62" s="461"/>
      <c r="V62" s="337"/>
      <c r="W62" s="461" t="s">
        <v>210</v>
      </c>
      <c r="X62" s="461"/>
      <c r="Y62" s="337"/>
      <c r="Z62" s="461" t="s">
        <v>210</v>
      </c>
      <c r="AA62" s="461"/>
      <c r="AB62" s="222"/>
      <c r="AC62" s="222"/>
      <c r="AD62" s="461" t="s">
        <v>210</v>
      </c>
      <c r="AE62" s="461"/>
      <c r="AF62" s="461" t="s">
        <v>210</v>
      </c>
      <c r="AG62" s="461"/>
      <c r="AI62" s="461" t="s">
        <v>210</v>
      </c>
      <c r="AJ62" s="461"/>
      <c r="AL62" s="462" t="s">
        <v>210</v>
      </c>
      <c r="AM62" s="462"/>
      <c r="AN62" s="461" t="s">
        <v>243</v>
      </c>
      <c r="AO62" s="461"/>
    </row>
    <row r="63" spans="2:46">
      <c r="B63" s="461">
        <v>1</v>
      </c>
      <c r="C63" s="461"/>
      <c r="D63" s="461">
        <v>1</v>
      </c>
      <c r="E63" s="461"/>
      <c r="F63" s="462">
        <v>2</v>
      </c>
      <c r="G63" s="462"/>
      <c r="H63" s="461">
        <v>1</v>
      </c>
      <c r="I63" s="461"/>
      <c r="J63" s="461">
        <v>2</v>
      </c>
      <c r="K63" s="461"/>
      <c r="L63" s="461">
        <v>1</v>
      </c>
      <c r="M63" s="461"/>
      <c r="O63" s="461">
        <v>2</v>
      </c>
      <c r="P63" s="461"/>
      <c r="Q63" s="222"/>
      <c r="R63" s="461">
        <v>31</v>
      </c>
      <c r="S63" s="461"/>
      <c r="T63" s="461">
        <v>1</v>
      </c>
      <c r="U63" s="461"/>
      <c r="V63" s="337"/>
      <c r="W63" s="461">
        <v>30</v>
      </c>
      <c r="X63" s="461"/>
      <c r="Y63" s="337"/>
      <c r="Z63" s="461">
        <v>1</v>
      </c>
      <c r="AA63" s="461"/>
      <c r="AB63" s="222"/>
      <c r="AC63" s="222"/>
      <c r="AD63" s="461">
        <v>30</v>
      </c>
      <c r="AE63" s="461"/>
      <c r="AF63" s="461">
        <v>1</v>
      </c>
      <c r="AG63" s="461"/>
      <c r="AI63" s="461">
        <v>30</v>
      </c>
      <c r="AJ63" s="461"/>
      <c r="AL63" s="462">
        <v>1</v>
      </c>
      <c r="AM63" s="462"/>
      <c r="AN63" s="461" t="s">
        <v>211</v>
      </c>
      <c r="AO63" s="461"/>
    </row>
    <row r="64" spans="2:46">
      <c r="B64" s="461" t="s">
        <v>449</v>
      </c>
      <c r="C64" s="461"/>
      <c r="D64" s="461" t="s">
        <v>449</v>
      </c>
      <c r="E64" s="461"/>
      <c r="F64" s="462" t="s">
        <v>211</v>
      </c>
      <c r="G64" s="462"/>
      <c r="H64" s="461" t="s">
        <v>211</v>
      </c>
      <c r="I64" s="461"/>
      <c r="J64" s="461" t="s">
        <v>211</v>
      </c>
      <c r="K64" s="461"/>
      <c r="L64" s="461" t="s">
        <v>211</v>
      </c>
      <c r="M64" s="461"/>
      <c r="O64" s="461" t="s">
        <v>211</v>
      </c>
      <c r="P64" s="461"/>
      <c r="Q64" s="222"/>
      <c r="R64" s="461" t="s">
        <v>211</v>
      </c>
      <c r="S64" s="461"/>
      <c r="T64" s="461" t="s">
        <v>211</v>
      </c>
      <c r="U64" s="461"/>
      <c r="W64" s="461" t="s">
        <v>211</v>
      </c>
      <c r="X64" s="461"/>
      <c r="Z64" s="461" t="s">
        <v>211</v>
      </c>
      <c r="AA64" s="461"/>
      <c r="AB64" s="222"/>
      <c r="AC64" s="222"/>
      <c r="AD64" s="461" t="s">
        <v>211</v>
      </c>
      <c r="AE64" s="461"/>
      <c r="AF64" s="461" t="s">
        <v>211</v>
      </c>
      <c r="AG64" s="461"/>
      <c r="AI64" s="461" t="s">
        <v>211</v>
      </c>
      <c r="AJ64" s="461"/>
      <c r="AL64" s="462" t="s">
        <v>211</v>
      </c>
      <c r="AM64" s="462"/>
    </row>
    <row r="66" spans="2:44">
      <c r="I66" t="s">
        <v>221</v>
      </c>
      <c r="J66" t="s">
        <v>231</v>
      </c>
      <c r="P66" t="s">
        <v>492</v>
      </c>
      <c r="X66" s="138" t="s">
        <v>487</v>
      </c>
      <c r="Z66" t="s">
        <v>494</v>
      </c>
      <c r="AH66" t="s">
        <v>472</v>
      </c>
    </row>
    <row r="67" spans="2:44">
      <c r="X67" s="138" t="s">
        <v>487</v>
      </c>
      <c r="Z67" t="s">
        <v>493</v>
      </c>
    </row>
    <row r="68" spans="2:44">
      <c r="AH68" t="s">
        <v>461</v>
      </c>
      <c r="AI68" t="s">
        <v>481</v>
      </c>
    </row>
    <row r="70" spans="2:44">
      <c r="I70" t="s">
        <v>221</v>
      </c>
      <c r="J70" t="s">
        <v>234</v>
      </c>
      <c r="P70" t="s">
        <v>470</v>
      </c>
      <c r="AB70" t="s">
        <v>471</v>
      </c>
    </row>
    <row r="72" spans="2:44">
      <c r="AH72" t="s">
        <v>461</v>
      </c>
      <c r="AI72" t="s">
        <v>481</v>
      </c>
    </row>
    <row r="75" spans="2:44">
      <c r="B75" s="241" t="s">
        <v>483</v>
      </c>
    </row>
    <row r="76" spans="2:44">
      <c r="B76" s="241">
        <v>5</v>
      </c>
      <c r="C76" t="s">
        <v>484</v>
      </c>
      <c r="AF76" t="s">
        <v>485</v>
      </c>
    </row>
    <row r="78" spans="2:44">
      <c r="G78" t="s">
        <v>515</v>
      </c>
    </row>
    <row r="79" spans="2:44">
      <c r="I79" t="s">
        <v>514</v>
      </c>
      <c r="AN79" s="346"/>
      <c r="AO79" s="347"/>
      <c r="AP79" s="347"/>
      <c r="AQ79" s="347"/>
      <c r="AR79" s="348"/>
    </row>
    <row r="80" spans="2:44">
      <c r="D80" s="241"/>
      <c r="G80" s="135" t="s">
        <v>216</v>
      </c>
      <c r="I80" t="s">
        <v>497</v>
      </c>
      <c r="L80" s="228" t="s">
        <v>215</v>
      </c>
      <c r="M80" s="335"/>
      <c r="N80" s="228"/>
      <c r="O80" s="337" t="s">
        <v>452</v>
      </c>
      <c r="P80" s="225"/>
      <c r="Q80" s="225"/>
      <c r="V80" s="225" t="s">
        <v>513</v>
      </c>
      <c r="W80" s="225"/>
      <c r="X80" s="225"/>
      <c r="Y80" s="225"/>
      <c r="Z80" s="225"/>
      <c r="AA80" s="225"/>
      <c r="AB80" s="225"/>
      <c r="AD80" s="225"/>
      <c r="AE80" s="225"/>
      <c r="AF80" s="225"/>
      <c r="AI80" s="228" t="s">
        <v>452</v>
      </c>
      <c r="AN80" s="349"/>
      <c r="AO80" s="350" t="s">
        <v>509</v>
      </c>
      <c r="AP80" s="350"/>
      <c r="AQ80" s="350"/>
      <c r="AR80" s="351"/>
    </row>
    <row r="81" spans="2:44">
      <c r="D81" s="241"/>
      <c r="E81" s="225"/>
      <c r="G81" s="463" t="s">
        <v>495</v>
      </c>
      <c r="H81" s="463"/>
      <c r="I81" s="229"/>
      <c r="K81" s="463" t="s">
        <v>496</v>
      </c>
      <c r="L81" s="463"/>
      <c r="O81" s="343"/>
      <c r="P81" s="240" t="s">
        <v>495</v>
      </c>
      <c r="T81" s="343" t="s">
        <v>495</v>
      </c>
      <c r="X81" s="343" t="s">
        <v>495</v>
      </c>
      <c r="AB81" s="237" t="s">
        <v>495</v>
      </c>
      <c r="AC81" s="343"/>
      <c r="AD81" s="237"/>
      <c r="AF81" s="237" t="s">
        <v>500</v>
      </c>
      <c r="AG81" s="343"/>
      <c r="AH81" s="237"/>
      <c r="AI81" s="344" t="s">
        <v>499</v>
      </c>
      <c r="AJ81" s="344"/>
      <c r="AK81" s="225"/>
      <c r="AL81" s="225"/>
      <c r="AN81" s="352"/>
      <c r="AO81" s="353"/>
      <c r="AP81" s="353"/>
      <c r="AQ81" s="353"/>
      <c r="AR81" s="354"/>
    </row>
    <row r="82" spans="2:44">
      <c r="B82"/>
      <c r="C82" s="219"/>
      <c r="D82" s="221"/>
      <c r="G82" s="219"/>
      <c r="H82" s="221"/>
      <c r="K82" s="219"/>
      <c r="L82" s="221"/>
      <c r="O82" s="135"/>
      <c r="Q82" s="221"/>
      <c r="T82" s="219"/>
      <c r="U82" s="221"/>
      <c r="X82" s="219"/>
      <c r="Y82" s="221"/>
      <c r="AB82" s="219"/>
      <c r="AC82" s="220"/>
      <c r="AD82" s="226"/>
      <c r="AF82" s="219"/>
      <c r="AG82" s="220"/>
      <c r="AH82" s="226"/>
      <c r="AI82" s="222"/>
      <c r="AJ82" s="135"/>
      <c r="AK82" s="225"/>
      <c r="AL82" s="225"/>
    </row>
    <row r="83" spans="2:44">
      <c r="E83" s="335"/>
      <c r="F83" s="335"/>
      <c r="G83" s="335"/>
      <c r="H83" s="335"/>
      <c r="I83" s="335"/>
      <c r="J83" s="335"/>
      <c r="K83" s="335"/>
      <c r="L83" s="335"/>
      <c r="M83" s="335"/>
      <c r="O83" s="234"/>
      <c r="P83" s="234"/>
      <c r="Q83" s="234"/>
      <c r="R83" s="234"/>
      <c r="S83" s="335"/>
      <c r="T83" s="335"/>
      <c r="U83" s="335"/>
      <c r="V83" s="335"/>
      <c r="X83" s="337"/>
      <c r="Y83" s="335"/>
      <c r="Z83" s="335"/>
      <c r="AA83" s="234"/>
      <c r="AB83" s="234"/>
      <c r="AC83" s="335"/>
      <c r="AD83" s="335"/>
      <c r="AE83" s="234"/>
      <c r="AF83" s="234"/>
      <c r="AG83" s="339"/>
      <c r="AH83" s="339"/>
      <c r="AI83" s="337"/>
      <c r="AJ83" s="337"/>
      <c r="AK83" s="337"/>
      <c r="AL83" s="337"/>
      <c r="AM83" s="337"/>
    </row>
    <row r="84" spans="2:44">
      <c r="B84" s="225"/>
      <c r="C84" s="135" t="s">
        <v>501</v>
      </c>
      <c r="D84" s="340"/>
      <c r="E84" s="340" t="s">
        <v>502</v>
      </c>
      <c r="F84" s="335"/>
      <c r="G84" s="335"/>
      <c r="H84" s="335"/>
      <c r="I84" s="335"/>
      <c r="J84" t="s">
        <v>452</v>
      </c>
      <c r="K84" s="335"/>
      <c r="L84" s="228" t="s">
        <v>215</v>
      </c>
      <c r="M84" s="335"/>
      <c r="N84" s="228"/>
      <c r="O84" s="340" t="s">
        <v>516</v>
      </c>
      <c r="U84" s="335"/>
      <c r="V84" s="335"/>
      <c r="X84" s="338"/>
      <c r="Y84" s="225"/>
      <c r="Z84" s="225"/>
      <c r="AA84" s="225"/>
      <c r="AB84" s="335"/>
      <c r="AC84" s="335"/>
      <c r="AD84" s="335"/>
      <c r="AE84" s="225"/>
      <c r="AF84" s="339"/>
      <c r="AG84" s="339"/>
      <c r="AH84" s="339"/>
      <c r="AJ84" s="337"/>
      <c r="AL84" s="340" t="s">
        <v>509</v>
      </c>
      <c r="AM84" s="337"/>
      <c r="AO84" t="s">
        <v>508</v>
      </c>
      <c r="AQ84" s="339" t="s">
        <v>503</v>
      </c>
    </row>
    <row r="85" spans="2:44">
      <c r="B85" s="461">
        <v>3</v>
      </c>
      <c r="C85" s="461"/>
      <c r="D85" s="461">
        <v>6</v>
      </c>
      <c r="E85" s="461"/>
      <c r="F85" s="462">
        <v>6</v>
      </c>
      <c r="G85" s="462"/>
      <c r="H85" s="461">
        <v>7</v>
      </c>
      <c r="I85" s="461"/>
      <c r="J85" s="461">
        <v>7</v>
      </c>
      <c r="K85" s="461"/>
      <c r="L85" s="461">
        <v>7</v>
      </c>
      <c r="M85" s="461"/>
      <c r="N85" s="461">
        <v>7</v>
      </c>
      <c r="O85" s="461"/>
      <c r="Q85" s="461">
        <v>8</v>
      </c>
      <c r="R85" s="461"/>
      <c r="S85" s="461">
        <v>8</v>
      </c>
      <c r="T85" s="461"/>
      <c r="U85" s="461">
        <v>9</v>
      </c>
      <c r="V85" s="461"/>
      <c r="W85" s="461">
        <v>9</v>
      </c>
      <c r="X85" s="461"/>
      <c r="Y85" s="461">
        <v>10</v>
      </c>
      <c r="Z85" s="461"/>
      <c r="AA85" s="461">
        <v>10</v>
      </c>
      <c r="AB85" s="461"/>
      <c r="AC85" s="461">
        <v>11</v>
      </c>
      <c r="AD85" s="461"/>
      <c r="AE85" s="461">
        <v>11</v>
      </c>
      <c r="AF85" s="461"/>
      <c r="AG85" s="461">
        <v>11</v>
      </c>
      <c r="AH85" s="461"/>
      <c r="AI85" s="462">
        <v>12</v>
      </c>
      <c r="AJ85" s="462"/>
      <c r="AK85" s="461" t="s">
        <v>242</v>
      </c>
      <c r="AL85" s="461"/>
      <c r="AQ85" s="339">
        <v>3</v>
      </c>
    </row>
    <row r="86" spans="2:44">
      <c r="B86" s="461" t="s">
        <v>448</v>
      </c>
      <c r="C86" s="461"/>
      <c r="D86" s="461" t="s">
        <v>448</v>
      </c>
      <c r="E86" s="461"/>
      <c r="F86" s="462" t="s">
        <v>210</v>
      </c>
      <c r="G86" s="462"/>
      <c r="H86" s="461" t="s">
        <v>210</v>
      </c>
      <c r="I86" s="461"/>
      <c r="J86" s="461" t="s">
        <v>210</v>
      </c>
      <c r="K86" s="461"/>
      <c r="L86" s="461" t="s">
        <v>210</v>
      </c>
      <c r="M86" s="461"/>
      <c r="N86" s="461" t="s">
        <v>210</v>
      </c>
      <c r="O86" s="461"/>
      <c r="Q86" s="461" t="s">
        <v>210</v>
      </c>
      <c r="R86" s="461"/>
      <c r="S86" s="461" t="s">
        <v>463</v>
      </c>
      <c r="T86" s="461"/>
      <c r="U86" s="461" t="s">
        <v>210</v>
      </c>
      <c r="V86" s="461"/>
      <c r="W86" s="461" t="s">
        <v>210</v>
      </c>
      <c r="X86" s="461"/>
      <c r="Y86" s="461" t="s">
        <v>510</v>
      </c>
      <c r="Z86" s="461"/>
      <c r="AA86" s="461" t="s">
        <v>510</v>
      </c>
      <c r="AB86" s="461"/>
      <c r="AC86" s="461" t="s">
        <v>210</v>
      </c>
      <c r="AD86" s="461"/>
      <c r="AE86" s="461" t="s">
        <v>504</v>
      </c>
      <c r="AF86" s="461"/>
      <c r="AG86" s="461" t="s">
        <v>504</v>
      </c>
      <c r="AH86" s="461"/>
      <c r="AI86" s="462" t="s">
        <v>210</v>
      </c>
      <c r="AJ86" s="462"/>
      <c r="AK86" s="461" t="s">
        <v>243</v>
      </c>
      <c r="AL86" s="461"/>
      <c r="AQ86" s="339" t="s">
        <v>505</v>
      </c>
    </row>
    <row r="87" spans="2:44">
      <c r="B87" s="461">
        <v>15</v>
      </c>
      <c r="C87" s="461"/>
      <c r="D87" s="461">
        <v>1</v>
      </c>
      <c r="E87" s="461"/>
      <c r="F87" s="462">
        <v>2</v>
      </c>
      <c r="G87" s="462"/>
      <c r="H87" s="461">
        <v>1</v>
      </c>
      <c r="I87" s="461"/>
      <c r="J87" s="461">
        <v>2</v>
      </c>
      <c r="K87" s="461"/>
      <c r="L87" s="461">
        <v>11</v>
      </c>
      <c r="M87" s="461"/>
      <c r="N87" s="461">
        <v>12</v>
      </c>
      <c r="O87" s="461"/>
      <c r="Q87" s="461">
        <v>11</v>
      </c>
      <c r="R87" s="461"/>
      <c r="S87" s="461">
        <v>12</v>
      </c>
      <c r="T87" s="461"/>
      <c r="U87" s="461">
        <v>11</v>
      </c>
      <c r="V87" s="461"/>
      <c r="W87" s="461">
        <v>12</v>
      </c>
      <c r="X87" s="461"/>
      <c r="Y87" s="461">
        <v>11</v>
      </c>
      <c r="Z87" s="461"/>
      <c r="AA87" s="461">
        <v>12</v>
      </c>
      <c r="AB87" s="461"/>
      <c r="AC87" s="461">
        <v>11</v>
      </c>
      <c r="AD87" s="461"/>
      <c r="AE87" s="461">
        <v>12</v>
      </c>
      <c r="AF87" s="461"/>
      <c r="AG87" s="461">
        <v>30</v>
      </c>
      <c r="AH87" s="461"/>
      <c r="AI87" s="462">
        <v>1</v>
      </c>
      <c r="AJ87" s="462"/>
      <c r="AK87" s="461" t="s">
        <v>211</v>
      </c>
      <c r="AL87" s="461"/>
      <c r="AQ87" s="339">
        <v>31</v>
      </c>
    </row>
    <row r="88" spans="2:44">
      <c r="B88" s="461" t="s">
        <v>449</v>
      </c>
      <c r="C88" s="461"/>
      <c r="D88" s="461" t="s">
        <v>449</v>
      </c>
      <c r="E88" s="461"/>
      <c r="F88" s="462" t="s">
        <v>211</v>
      </c>
      <c r="G88" s="462"/>
      <c r="H88" s="461" t="s">
        <v>211</v>
      </c>
      <c r="I88" s="461"/>
      <c r="J88" s="461" t="s">
        <v>211</v>
      </c>
      <c r="K88" s="461"/>
      <c r="L88" s="461" t="s">
        <v>211</v>
      </c>
      <c r="M88" s="461"/>
      <c r="N88" s="461" t="s">
        <v>211</v>
      </c>
      <c r="O88" s="461"/>
      <c r="Q88" s="461" t="s">
        <v>211</v>
      </c>
      <c r="R88" s="461"/>
      <c r="S88" s="461" t="s">
        <v>211</v>
      </c>
      <c r="T88" s="461"/>
      <c r="U88" s="461" t="s">
        <v>211</v>
      </c>
      <c r="V88" s="461"/>
      <c r="W88" s="461" t="s">
        <v>211</v>
      </c>
      <c r="X88" s="461"/>
      <c r="Y88" s="461" t="s">
        <v>507</v>
      </c>
      <c r="Z88" s="461"/>
      <c r="AA88" s="461" t="s">
        <v>507</v>
      </c>
      <c r="AB88" s="461"/>
      <c r="AC88" s="461" t="s">
        <v>211</v>
      </c>
      <c r="AD88" s="461"/>
      <c r="AE88" s="461" t="s">
        <v>506</v>
      </c>
      <c r="AF88" s="461"/>
      <c r="AG88" s="461" t="s">
        <v>506</v>
      </c>
      <c r="AH88" s="461"/>
      <c r="AI88" s="462" t="s">
        <v>211</v>
      </c>
      <c r="AJ88" s="462"/>
      <c r="AQ88" s="339" t="s">
        <v>507</v>
      </c>
    </row>
    <row r="90" spans="2:44">
      <c r="I90" t="s">
        <v>221</v>
      </c>
      <c r="J90" t="s">
        <v>231</v>
      </c>
      <c r="P90" t="s">
        <v>486</v>
      </c>
      <c r="Y90" s="138" t="s">
        <v>487</v>
      </c>
      <c r="AA90" t="s">
        <v>488</v>
      </c>
      <c r="AI90" t="s">
        <v>498</v>
      </c>
    </row>
    <row r="91" spans="2:44">
      <c r="Y91" s="138" t="s">
        <v>487</v>
      </c>
      <c r="AA91" t="s">
        <v>489</v>
      </c>
    </row>
    <row r="92" spans="2:44">
      <c r="AH92" t="s">
        <v>461</v>
      </c>
      <c r="AI92" t="s">
        <v>511</v>
      </c>
    </row>
    <row r="94" spans="2:44">
      <c r="I94" t="s">
        <v>221</v>
      </c>
      <c r="J94" t="s">
        <v>234</v>
      </c>
      <c r="P94" t="s">
        <v>490</v>
      </c>
      <c r="T94" t="s">
        <v>491</v>
      </c>
    </row>
    <row r="97" spans="2:43">
      <c r="B97" s="241" t="s">
        <v>483</v>
      </c>
    </row>
    <row r="98" spans="2:43">
      <c r="B98" s="241">
        <v>6</v>
      </c>
      <c r="C98" t="s">
        <v>517</v>
      </c>
      <c r="Q98" t="s">
        <v>518</v>
      </c>
    </row>
    <row r="100" spans="2:43">
      <c r="D100" s="241"/>
      <c r="K100" s="135" t="s">
        <v>216</v>
      </c>
      <c r="M100" t="s">
        <v>520</v>
      </c>
      <c r="P100" s="225"/>
      <c r="Q100" s="228" t="s">
        <v>215</v>
      </c>
      <c r="R100" s="339"/>
      <c r="S100" s="228"/>
      <c r="T100" s="340" t="s">
        <v>519</v>
      </c>
      <c r="V100" s="225"/>
      <c r="W100" s="225"/>
      <c r="X100" s="225"/>
      <c r="Y100" s="225"/>
      <c r="Z100" s="225"/>
      <c r="AA100" s="225"/>
      <c r="AB100" s="225"/>
      <c r="AD100" s="225"/>
      <c r="AE100" s="225"/>
      <c r="AF100" s="225"/>
      <c r="AI100" s="225" t="s">
        <v>452</v>
      </c>
      <c r="AJ100" s="225"/>
      <c r="AK100" s="225"/>
      <c r="AL100" s="346"/>
      <c r="AM100" s="347"/>
      <c r="AN100" s="347"/>
      <c r="AO100" s="347"/>
      <c r="AP100" s="348"/>
    </row>
    <row r="101" spans="2:43">
      <c r="D101" s="241"/>
      <c r="E101" s="225"/>
      <c r="G101" s="463"/>
      <c r="H101" s="463"/>
      <c r="I101" s="229"/>
      <c r="K101" s="463" t="s">
        <v>495</v>
      </c>
      <c r="L101" s="463"/>
      <c r="O101" s="343"/>
      <c r="P101" s="240" t="s">
        <v>527</v>
      </c>
      <c r="T101" s="343"/>
      <c r="U101" s="225"/>
      <c r="V101" s="225"/>
      <c r="W101" s="225"/>
      <c r="X101" s="345"/>
      <c r="Y101" s="225"/>
      <c r="Z101" s="225"/>
      <c r="AA101" s="225"/>
      <c r="AB101" s="262"/>
      <c r="AC101" s="345"/>
      <c r="AD101" s="262"/>
      <c r="AE101" s="225"/>
      <c r="AF101" s="262"/>
      <c r="AG101" s="345"/>
      <c r="AH101" s="262"/>
      <c r="AI101" s="344"/>
      <c r="AJ101" s="344"/>
      <c r="AK101" s="225"/>
      <c r="AL101" s="349"/>
      <c r="AM101" s="350" t="s">
        <v>520</v>
      </c>
      <c r="AN101" s="350"/>
      <c r="AO101" s="350"/>
      <c r="AP101" s="351"/>
    </row>
    <row r="102" spans="2:43">
      <c r="B102" s="225"/>
      <c r="C102" s="225"/>
      <c r="D102" s="225"/>
      <c r="E102" s="225"/>
      <c r="G102" s="219"/>
      <c r="H102" s="221"/>
      <c r="K102" s="219"/>
      <c r="L102" s="221"/>
      <c r="O102" s="135"/>
      <c r="Q102" s="221"/>
      <c r="T102" s="219"/>
      <c r="U102" s="225"/>
      <c r="V102" s="225"/>
      <c r="W102" s="225"/>
      <c r="X102" s="225"/>
      <c r="Y102" s="225"/>
      <c r="Z102" s="225"/>
      <c r="AA102" s="225"/>
      <c r="AB102" s="225"/>
      <c r="AC102" s="225"/>
      <c r="AD102" s="229"/>
      <c r="AE102" s="225"/>
      <c r="AF102" s="225"/>
      <c r="AG102" s="225"/>
      <c r="AH102" s="229"/>
      <c r="AI102" s="222"/>
      <c r="AJ102" s="135"/>
      <c r="AK102" s="225"/>
      <c r="AL102" s="352"/>
      <c r="AM102" s="353"/>
      <c r="AN102" s="353"/>
      <c r="AO102" s="353"/>
      <c r="AP102" s="354"/>
    </row>
    <row r="103" spans="2:43">
      <c r="B103" s="225"/>
      <c r="C103" s="225"/>
      <c r="D103" s="341"/>
      <c r="E103" s="341"/>
      <c r="F103" s="339"/>
      <c r="G103" s="339"/>
      <c r="H103" s="339"/>
      <c r="I103" s="339"/>
      <c r="K103" s="339"/>
      <c r="L103" s="225"/>
      <c r="M103" s="234"/>
      <c r="N103" s="225"/>
      <c r="O103" s="341"/>
      <c r="U103" s="339"/>
      <c r="V103" s="339"/>
      <c r="X103" s="341"/>
      <c r="Y103" s="225"/>
      <c r="Z103" s="225"/>
      <c r="AA103" s="225"/>
      <c r="AB103" s="339"/>
      <c r="AC103" s="339"/>
      <c r="AD103" s="339"/>
      <c r="AE103" s="225"/>
      <c r="AF103" s="339"/>
      <c r="AG103" s="339"/>
      <c r="AH103" s="339"/>
      <c r="AJ103" s="340"/>
      <c r="AL103" s="340"/>
      <c r="AM103" s="340"/>
    </row>
    <row r="104" spans="2:43">
      <c r="B104" s="229"/>
      <c r="C104" s="229"/>
      <c r="D104" s="461">
        <v>6</v>
      </c>
      <c r="E104" s="461"/>
      <c r="F104" s="462">
        <v>6</v>
      </c>
      <c r="G104" s="462"/>
      <c r="H104" s="461">
        <v>7</v>
      </c>
      <c r="I104" s="461"/>
      <c r="J104" s="461">
        <v>7</v>
      </c>
      <c r="K104" s="461"/>
      <c r="L104" s="461">
        <v>8</v>
      </c>
      <c r="M104" s="461"/>
      <c r="N104" s="461">
        <v>8</v>
      </c>
      <c r="O104" s="461"/>
      <c r="Q104" s="461">
        <v>9</v>
      </c>
      <c r="R104" s="461"/>
      <c r="S104" s="461">
        <v>9</v>
      </c>
      <c r="T104" s="461"/>
      <c r="U104" s="222"/>
      <c r="V104" s="222"/>
      <c r="W104" s="222"/>
      <c r="X104" s="222"/>
      <c r="Y104" s="222"/>
      <c r="Z104" s="222"/>
      <c r="AA104" s="222"/>
      <c r="AB104" s="222"/>
      <c r="AC104" s="222"/>
      <c r="AD104" s="222"/>
      <c r="AE104" s="222"/>
      <c r="AF104" s="222"/>
      <c r="AG104" s="222"/>
      <c r="AH104" s="222"/>
      <c r="AI104" s="462">
        <v>12</v>
      </c>
      <c r="AJ104" s="462"/>
      <c r="AK104" s="461" t="s">
        <v>242</v>
      </c>
      <c r="AL104" s="461"/>
      <c r="AQ104" s="339"/>
    </row>
    <row r="105" spans="2:43">
      <c r="B105" s="229"/>
      <c r="C105" s="229"/>
      <c r="D105" s="461" t="s">
        <v>210</v>
      </c>
      <c r="E105" s="461"/>
      <c r="F105" s="462" t="s">
        <v>210</v>
      </c>
      <c r="G105" s="462"/>
      <c r="H105" s="461" t="s">
        <v>210</v>
      </c>
      <c r="I105" s="461"/>
      <c r="J105" s="461" t="s">
        <v>210</v>
      </c>
      <c r="K105" s="461"/>
      <c r="L105" s="461" t="s">
        <v>210</v>
      </c>
      <c r="M105" s="461"/>
      <c r="N105" s="461" t="s">
        <v>210</v>
      </c>
      <c r="O105" s="461"/>
      <c r="Q105" s="461" t="s">
        <v>210</v>
      </c>
      <c r="R105" s="461"/>
      <c r="S105" s="461" t="s">
        <v>463</v>
      </c>
      <c r="T105" s="461"/>
      <c r="U105" s="222"/>
      <c r="V105" s="222"/>
      <c r="W105" s="222"/>
      <c r="X105" s="222"/>
      <c r="Y105" s="222"/>
      <c r="Z105" s="222"/>
      <c r="AA105" s="222"/>
      <c r="AB105" s="222"/>
      <c r="AC105" s="222"/>
      <c r="AD105" s="222"/>
      <c r="AE105" s="222"/>
      <c r="AF105" s="222"/>
      <c r="AG105" s="222"/>
      <c r="AH105" s="222"/>
      <c r="AI105" s="462" t="s">
        <v>210</v>
      </c>
      <c r="AJ105" s="462"/>
      <c r="AK105" s="461" t="s">
        <v>243</v>
      </c>
      <c r="AL105" s="461"/>
      <c r="AQ105" s="339"/>
    </row>
    <row r="106" spans="2:43">
      <c r="B106" s="229"/>
      <c r="C106" s="229"/>
      <c r="D106" s="461">
        <v>1</v>
      </c>
      <c r="E106" s="461"/>
      <c r="F106" s="462">
        <v>2</v>
      </c>
      <c r="G106" s="462"/>
      <c r="H106" s="461">
        <v>1</v>
      </c>
      <c r="I106" s="461"/>
      <c r="J106" s="461">
        <v>20</v>
      </c>
      <c r="K106" s="461"/>
      <c r="L106" s="461">
        <v>19</v>
      </c>
      <c r="M106" s="461"/>
      <c r="N106" s="461">
        <v>20</v>
      </c>
      <c r="O106" s="461"/>
      <c r="Q106" s="461">
        <v>1</v>
      </c>
      <c r="R106" s="461"/>
      <c r="S106" s="461">
        <v>2</v>
      </c>
      <c r="T106" s="461"/>
      <c r="U106" s="222"/>
      <c r="V106" s="222"/>
      <c r="W106" s="222"/>
      <c r="X106" s="222"/>
      <c r="Y106" s="222"/>
      <c r="Z106" s="222"/>
      <c r="AA106" s="222"/>
      <c r="AB106" s="222"/>
      <c r="AC106" s="222"/>
      <c r="AD106" s="222"/>
      <c r="AE106" s="222"/>
      <c r="AF106" s="222"/>
      <c r="AG106" s="222"/>
      <c r="AH106" s="222"/>
      <c r="AI106" s="462">
        <v>1</v>
      </c>
      <c r="AJ106" s="462"/>
      <c r="AK106" s="461" t="s">
        <v>211</v>
      </c>
      <c r="AL106" s="461"/>
      <c r="AQ106" s="339"/>
    </row>
    <row r="107" spans="2:43">
      <c r="B107" s="229"/>
      <c r="C107" s="229"/>
      <c r="D107" s="461" t="s">
        <v>211</v>
      </c>
      <c r="E107" s="461"/>
      <c r="F107" s="462" t="s">
        <v>211</v>
      </c>
      <c r="G107" s="462"/>
      <c r="H107" s="461" t="s">
        <v>211</v>
      </c>
      <c r="I107" s="461"/>
      <c r="J107" s="461" t="s">
        <v>211</v>
      </c>
      <c r="K107" s="461"/>
      <c r="L107" s="461" t="s">
        <v>211</v>
      </c>
      <c r="M107" s="461"/>
      <c r="N107" s="461" t="s">
        <v>211</v>
      </c>
      <c r="O107" s="461"/>
      <c r="Q107" s="461" t="s">
        <v>211</v>
      </c>
      <c r="R107" s="461"/>
      <c r="S107" s="461" t="s">
        <v>211</v>
      </c>
      <c r="T107" s="461"/>
      <c r="U107" s="222"/>
      <c r="V107" s="222"/>
      <c r="W107" s="222"/>
      <c r="X107" s="222"/>
      <c r="Y107" s="222"/>
      <c r="Z107" s="222"/>
      <c r="AA107" s="222"/>
      <c r="AB107" s="222"/>
      <c r="AC107" s="222"/>
      <c r="AD107" s="222"/>
      <c r="AE107" s="222"/>
      <c r="AF107" s="222"/>
      <c r="AG107" s="222"/>
      <c r="AH107" s="222"/>
      <c r="AI107" s="462" t="s">
        <v>211</v>
      </c>
      <c r="AJ107" s="462"/>
      <c r="AQ107" s="339"/>
    </row>
    <row r="109" spans="2:43">
      <c r="I109" t="s">
        <v>221</v>
      </c>
      <c r="J109" t="s">
        <v>231</v>
      </c>
      <c r="P109" t="s">
        <v>521</v>
      </c>
      <c r="U109" t="s">
        <v>522</v>
      </c>
      <c r="Y109" s="138"/>
    </row>
    <row r="111" spans="2:43">
      <c r="I111" t="s">
        <v>221</v>
      </c>
      <c r="J111" t="s">
        <v>234</v>
      </c>
      <c r="P111" t="s">
        <v>523</v>
      </c>
      <c r="Y111" s="138" t="s">
        <v>487</v>
      </c>
      <c r="AA111" t="s">
        <v>524</v>
      </c>
      <c r="AJ111" t="s">
        <v>526</v>
      </c>
    </row>
    <row r="112" spans="2:43">
      <c r="Y112" s="138" t="s">
        <v>487</v>
      </c>
      <c r="AA112" t="s">
        <v>528</v>
      </c>
    </row>
    <row r="113" spans="2:38">
      <c r="Y113" s="138" t="s">
        <v>487</v>
      </c>
      <c r="AA113" t="s">
        <v>525</v>
      </c>
    </row>
    <row r="115" spans="2:38">
      <c r="B115" s="241" t="s">
        <v>529</v>
      </c>
    </row>
    <row r="116" spans="2:38">
      <c r="B116" s="241">
        <v>7</v>
      </c>
      <c r="C116" t="s">
        <v>530</v>
      </c>
      <c r="AE116" t="s">
        <v>531</v>
      </c>
    </row>
    <row r="118" spans="2:38">
      <c r="B118"/>
      <c r="C118" s="135" t="s">
        <v>216</v>
      </c>
      <c r="D118" s="241"/>
      <c r="E118" t="s">
        <v>532</v>
      </c>
      <c r="M118" t="s">
        <v>520</v>
      </c>
      <c r="P118" s="225"/>
      <c r="U118" t="s">
        <v>508</v>
      </c>
      <c r="V118" s="225"/>
      <c r="W118" s="225"/>
      <c r="X118" s="228" t="s">
        <v>215</v>
      </c>
      <c r="Y118" s="339"/>
      <c r="Z118" s="228"/>
      <c r="AA118" s="339" t="s">
        <v>508</v>
      </c>
      <c r="AB118" s="225" t="s">
        <v>533</v>
      </c>
      <c r="AE118" s="225" t="s">
        <v>452</v>
      </c>
      <c r="AF118" s="225"/>
      <c r="AG118" s="225"/>
    </row>
    <row r="119" spans="2:38">
      <c r="D119" s="241"/>
      <c r="E119" s="225"/>
      <c r="G119" s="463"/>
      <c r="H119" s="463"/>
      <c r="I119" s="229"/>
      <c r="K119" s="343"/>
      <c r="L119" s="343"/>
      <c r="O119" s="343"/>
      <c r="P119" s="343"/>
      <c r="R119" s="345"/>
      <c r="S119" s="343"/>
      <c r="T119" s="343"/>
      <c r="U119" s="345"/>
      <c r="V119" s="225"/>
      <c r="W119" s="343"/>
      <c r="X119" s="343"/>
      <c r="Y119" s="225"/>
      <c r="Z119" s="225"/>
      <c r="AA119" s="343" t="s">
        <v>495</v>
      </c>
      <c r="AB119" s="343"/>
      <c r="AC119" s="345"/>
      <c r="AD119" s="262" t="s">
        <v>499</v>
      </c>
      <c r="AE119" s="344"/>
      <c r="AF119" s="344"/>
      <c r="AG119" s="225"/>
      <c r="AH119" s="346"/>
      <c r="AI119" s="347"/>
      <c r="AJ119" s="347"/>
      <c r="AK119" s="347"/>
      <c r="AL119" s="348"/>
    </row>
    <row r="120" spans="2:38">
      <c r="D120" s="225"/>
      <c r="E120" s="225"/>
      <c r="G120" s="219"/>
      <c r="H120" s="221"/>
      <c r="K120" s="219"/>
      <c r="L120" s="221"/>
      <c r="O120" s="219"/>
      <c r="P120" s="221"/>
      <c r="R120" s="225"/>
      <c r="S120" s="219"/>
      <c r="T120" s="221"/>
      <c r="U120" s="225"/>
      <c r="V120" s="225"/>
      <c r="W120" s="219"/>
      <c r="X120" s="221"/>
      <c r="Y120" s="225"/>
      <c r="Z120" s="225"/>
      <c r="AA120" s="219"/>
      <c r="AB120" s="221"/>
      <c r="AC120" s="229"/>
      <c r="AD120" s="222"/>
      <c r="AE120" s="135"/>
      <c r="AF120" s="225"/>
      <c r="AG120" s="225"/>
      <c r="AH120" s="349"/>
      <c r="AI120" s="350" t="s">
        <v>520</v>
      </c>
      <c r="AJ120" s="350"/>
      <c r="AK120" s="350"/>
      <c r="AL120" s="351"/>
    </row>
    <row r="121" spans="2:38">
      <c r="D121" s="341"/>
      <c r="E121" s="341"/>
      <c r="F121" s="339"/>
      <c r="G121" s="339"/>
      <c r="H121" s="339"/>
      <c r="I121" s="339"/>
      <c r="K121" s="339"/>
      <c r="L121" s="225"/>
      <c r="M121" s="234"/>
      <c r="N121" s="225"/>
      <c r="O121" s="341"/>
      <c r="T121" s="339"/>
      <c r="U121" s="339"/>
      <c r="W121" s="341"/>
      <c r="X121" s="225"/>
      <c r="Y121" s="225"/>
      <c r="Z121" s="225"/>
      <c r="AA121" s="339"/>
      <c r="AB121" s="339"/>
      <c r="AC121" s="339"/>
      <c r="AE121" s="340"/>
      <c r="AG121" s="340"/>
      <c r="AH121" s="352"/>
      <c r="AI121" s="353" t="s">
        <v>548</v>
      </c>
      <c r="AJ121" s="353"/>
      <c r="AK121" s="353"/>
      <c r="AL121" s="354"/>
    </row>
    <row r="122" spans="2:38">
      <c r="B122" s="461">
        <v>5</v>
      </c>
      <c r="C122" s="461"/>
      <c r="D122" s="222"/>
      <c r="E122" s="222"/>
      <c r="F122" s="462">
        <v>6</v>
      </c>
      <c r="G122" s="462"/>
      <c r="H122" s="461">
        <v>7</v>
      </c>
      <c r="I122" s="461"/>
      <c r="J122" s="461">
        <v>7</v>
      </c>
      <c r="K122" s="461"/>
      <c r="L122" s="461">
        <v>8</v>
      </c>
      <c r="M122" s="461"/>
      <c r="N122" s="461">
        <v>8</v>
      </c>
      <c r="O122" s="461"/>
      <c r="P122" s="461">
        <v>9</v>
      </c>
      <c r="Q122" s="461"/>
      <c r="R122" s="461">
        <v>9</v>
      </c>
      <c r="S122" s="461"/>
      <c r="T122" s="461">
        <v>10</v>
      </c>
      <c r="U122" s="461"/>
      <c r="V122" s="461">
        <v>10</v>
      </c>
      <c r="W122" s="461"/>
      <c r="X122" s="461">
        <v>10</v>
      </c>
      <c r="Y122" s="461"/>
      <c r="Z122" s="461">
        <v>11</v>
      </c>
      <c r="AA122" s="461"/>
      <c r="AB122" s="461">
        <v>11</v>
      </c>
      <c r="AC122" s="461"/>
      <c r="AD122" s="462">
        <v>12</v>
      </c>
      <c r="AE122" s="462"/>
      <c r="AF122" s="461" t="s">
        <v>242</v>
      </c>
      <c r="AG122" s="461"/>
    </row>
    <row r="123" spans="2:38">
      <c r="B123" s="461" t="s">
        <v>210</v>
      </c>
      <c r="C123" s="461"/>
      <c r="D123" s="222"/>
      <c r="E123" s="222"/>
      <c r="F123" s="462" t="s">
        <v>210</v>
      </c>
      <c r="G123" s="462"/>
      <c r="H123" s="461" t="s">
        <v>210</v>
      </c>
      <c r="I123" s="461"/>
      <c r="J123" s="461" t="s">
        <v>210</v>
      </c>
      <c r="K123" s="461"/>
      <c r="L123" s="461" t="s">
        <v>210</v>
      </c>
      <c r="M123" s="461"/>
      <c r="N123" s="461" t="s">
        <v>210</v>
      </c>
      <c r="O123" s="461"/>
      <c r="P123" s="461" t="s">
        <v>210</v>
      </c>
      <c r="Q123" s="461"/>
      <c r="R123" s="461" t="s">
        <v>463</v>
      </c>
      <c r="S123" s="461"/>
      <c r="T123" s="461" t="s">
        <v>463</v>
      </c>
      <c r="U123" s="461"/>
      <c r="V123" s="461" t="s">
        <v>463</v>
      </c>
      <c r="W123" s="461"/>
      <c r="X123" s="461" t="s">
        <v>463</v>
      </c>
      <c r="Y123" s="461"/>
      <c r="Z123" s="461" t="s">
        <v>463</v>
      </c>
      <c r="AA123" s="461"/>
      <c r="AB123" s="461" t="s">
        <v>463</v>
      </c>
      <c r="AC123" s="461"/>
      <c r="AD123" s="462" t="s">
        <v>210</v>
      </c>
      <c r="AE123" s="462"/>
      <c r="AF123" s="461" t="s">
        <v>243</v>
      </c>
      <c r="AG123" s="461"/>
    </row>
    <row r="124" spans="2:38">
      <c r="B124" s="461">
        <v>25</v>
      </c>
      <c r="C124" s="461"/>
      <c r="D124" s="222"/>
      <c r="E124" s="222"/>
      <c r="F124" s="462">
        <v>2</v>
      </c>
      <c r="G124" s="462"/>
      <c r="H124" s="461">
        <v>1</v>
      </c>
      <c r="I124" s="461"/>
      <c r="J124" s="461">
        <v>2</v>
      </c>
      <c r="K124" s="461"/>
      <c r="L124" s="461">
        <v>1</v>
      </c>
      <c r="M124" s="461"/>
      <c r="N124" s="461">
        <v>2</v>
      </c>
      <c r="O124" s="461"/>
      <c r="P124" s="461">
        <v>1</v>
      </c>
      <c r="Q124" s="461"/>
      <c r="R124" s="461">
        <v>2</v>
      </c>
      <c r="S124" s="461"/>
      <c r="T124" s="461">
        <v>1</v>
      </c>
      <c r="U124" s="461"/>
      <c r="V124" s="461">
        <v>2</v>
      </c>
      <c r="W124" s="461"/>
      <c r="X124" s="461">
        <v>31</v>
      </c>
      <c r="Y124" s="461"/>
      <c r="Z124" s="461">
        <v>1</v>
      </c>
      <c r="AA124" s="461"/>
      <c r="AB124" s="461">
        <v>30</v>
      </c>
      <c r="AC124" s="461"/>
      <c r="AD124" s="462">
        <v>1</v>
      </c>
      <c r="AE124" s="462"/>
      <c r="AF124" s="461" t="s">
        <v>211</v>
      </c>
      <c r="AG124" s="461"/>
    </row>
    <row r="125" spans="2:38">
      <c r="B125" s="461" t="s">
        <v>211</v>
      </c>
      <c r="C125" s="461"/>
      <c r="D125" s="222"/>
      <c r="E125" s="222"/>
      <c r="F125" s="462" t="s">
        <v>211</v>
      </c>
      <c r="G125" s="462"/>
      <c r="H125" s="461" t="s">
        <v>211</v>
      </c>
      <c r="I125" s="461"/>
      <c r="J125" s="461" t="s">
        <v>211</v>
      </c>
      <c r="K125" s="461"/>
      <c r="L125" s="461" t="s">
        <v>211</v>
      </c>
      <c r="M125" s="461"/>
      <c r="N125" s="461" t="s">
        <v>211</v>
      </c>
      <c r="O125" s="461"/>
      <c r="P125" s="461" t="s">
        <v>211</v>
      </c>
      <c r="Q125" s="461"/>
      <c r="R125" s="461" t="s">
        <v>211</v>
      </c>
      <c r="S125" s="461"/>
      <c r="T125" s="461" t="s">
        <v>211</v>
      </c>
      <c r="U125" s="461"/>
      <c r="V125" s="461" t="s">
        <v>211</v>
      </c>
      <c r="W125" s="461"/>
      <c r="X125" s="461" t="s">
        <v>211</v>
      </c>
      <c r="Y125" s="461"/>
      <c r="Z125" s="461" t="s">
        <v>211</v>
      </c>
      <c r="AA125" s="461"/>
      <c r="AB125" s="461" t="s">
        <v>211</v>
      </c>
      <c r="AC125" s="461"/>
      <c r="AD125" s="462" t="s">
        <v>211</v>
      </c>
      <c r="AE125" s="462"/>
    </row>
    <row r="127" spans="2:38">
      <c r="I127" t="s">
        <v>221</v>
      </c>
      <c r="J127" t="s">
        <v>231</v>
      </c>
      <c r="P127" t="s">
        <v>534</v>
      </c>
      <c r="Y127" s="138" t="s">
        <v>487</v>
      </c>
      <c r="AA127" t="s">
        <v>536</v>
      </c>
    </row>
    <row r="128" spans="2:38">
      <c r="Y128" s="138" t="s">
        <v>487</v>
      </c>
      <c r="AA128" t="s">
        <v>535</v>
      </c>
    </row>
    <row r="129" spans="2:57">
      <c r="Y129" s="138"/>
    </row>
    <row r="130" spans="2:57">
      <c r="I130" t="s">
        <v>221</v>
      </c>
      <c r="J130" t="s">
        <v>234</v>
      </c>
      <c r="P130" t="s">
        <v>537</v>
      </c>
      <c r="T130" t="s">
        <v>538</v>
      </c>
      <c r="Y130" s="138"/>
    </row>
    <row r="133" spans="2:57">
      <c r="B133" s="241" t="s">
        <v>482</v>
      </c>
    </row>
    <row r="134" spans="2:57">
      <c r="B134" s="241">
        <v>8</v>
      </c>
      <c r="C134" t="s">
        <v>206</v>
      </c>
      <c r="AT134" t="s">
        <v>539</v>
      </c>
    </row>
    <row r="135" spans="2:57">
      <c r="AU135" t="s">
        <v>542</v>
      </c>
    </row>
    <row r="136" spans="2:57">
      <c r="Y136" s="135" t="s">
        <v>216</v>
      </c>
      <c r="Z136" t="s">
        <v>216</v>
      </c>
      <c r="AA136" t="s">
        <v>216</v>
      </c>
      <c r="AD136" t="s">
        <v>218</v>
      </c>
      <c r="AH136" t="s">
        <v>215</v>
      </c>
      <c r="AI136" t="s">
        <v>215</v>
      </c>
      <c r="AJ136" s="228" t="s">
        <v>215</v>
      </c>
      <c r="AY136" s="225"/>
      <c r="AZ136" s="225"/>
      <c r="BA136" s="225"/>
      <c r="BB136" s="225"/>
      <c r="BC136" s="225"/>
      <c r="BD136" s="225"/>
      <c r="BE136" s="225"/>
    </row>
    <row r="137" spans="2:57">
      <c r="E137" s="224"/>
      <c r="F137" s="224"/>
      <c r="G137" s="224"/>
      <c r="N137" s="224"/>
      <c r="O137" s="224"/>
      <c r="Z137" s="237" t="s">
        <v>284</v>
      </c>
      <c r="AA137" s="237"/>
      <c r="AB137" s="237"/>
      <c r="AC137" s="237"/>
      <c r="AD137" s="237"/>
      <c r="AE137" s="237"/>
      <c r="AF137" s="237" t="s">
        <v>284</v>
      </c>
      <c r="AG137" s="237"/>
      <c r="AH137" s="237"/>
      <c r="AI137" s="237"/>
      <c r="AJ137" s="465" t="s">
        <v>207</v>
      </c>
      <c r="AK137" s="465"/>
      <c r="AL137" s="225"/>
      <c r="AM137" s="346"/>
      <c r="AN137" s="347"/>
      <c r="AO137" s="347"/>
      <c r="AP137" s="347"/>
      <c r="AQ137" s="348"/>
      <c r="AY137" s="225"/>
      <c r="AZ137" s="225"/>
      <c r="BA137" s="225"/>
      <c r="BB137" s="225"/>
      <c r="BC137" s="225"/>
      <c r="BD137" s="225"/>
      <c r="BE137" s="225"/>
    </row>
    <row r="138" spans="2:57">
      <c r="D138" s="219"/>
      <c r="E138" s="220"/>
      <c r="F138" s="220"/>
      <c r="G138" s="220"/>
      <c r="H138" s="221"/>
      <c r="L138" s="219"/>
      <c r="M138" s="220"/>
      <c r="N138" s="220"/>
      <c r="O138" s="220"/>
      <c r="P138" s="221"/>
      <c r="S138" s="219"/>
      <c r="T138" s="220"/>
      <c r="U138" s="221"/>
      <c r="Y138" s="219"/>
      <c r="Z138" s="220"/>
      <c r="AA138" s="220"/>
      <c r="AB138" s="221"/>
      <c r="AE138" s="219"/>
      <c r="AF138" s="220"/>
      <c r="AG138" s="220"/>
      <c r="AH138" s="221"/>
      <c r="AJ138" s="222"/>
      <c r="AK138" s="222"/>
      <c r="AL138" s="225"/>
      <c r="AM138" s="349"/>
      <c r="AN138" s="350" t="s">
        <v>549</v>
      </c>
      <c r="AO138" s="350"/>
      <c r="AP138" s="350"/>
      <c r="AQ138" s="351"/>
      <c r="AY138" s="225"/>
      <c r="AZ138" s="225"/>
      <c r="BA138" s="225"/>
      <c r="BB138" s="225"/>
      <c r="BC138" s="225"/>
      <c r="BD138" s="225"/>
      <c r="BE138" s="225"/>
    </row>
    <row r="139" spans="2:57" s="223" customFormat="1">
      <c r="B139" s="242"/>
      <c r="C139" s="461">
        <v>22</v>
      </c>
      <c r="D139" s="461"/>
      <c r="E139" s="218"/>
      <c r="F139" s="218"/>
      <c r="G139" s="218"/>
      <c r="H139" s="461">
        <v>23</v>
      </c>
      <c r="I139" s="461"/>
      <c r="J139" s="218"/>
      <c r="K139" s="218"/>
      <c r="L139" s="218"/>
      <c r="M139" s="218"/>
      <c r="N139" s="218"/>
      <c r="O139" s="218"/>
      <c r="P139" s="218"/>
      <c r="Q139" s="218"/>
      <c r="R139" s="218"/>
      <c r="S139" s="218"/>
      <c r="U139" s="218"/>
      <c r="V139" s="218"/>
      <c r="X139" s="218"/>
      <c r="Y139" s="218"/>
      <c r="Z139" s="234"/>
      <c r="AA139" s="234"/>
      <c r="AB139" s="218"/>
      <c r="AC139" s="218"/>
      <c r="AD139" s="218"/>
      <c r="AJ139" s="235"/>
      <c r="AK139" s="235"/>
      <c r="AL139" s="235"/>
      <c r="AM139" s="352"/>
      <c r="AN139" s="353"/>
      <c r="AO139" s="353"/>
      <c r="AP139" s="353"/>
      <c r="AQ139" s="354"/>
      <c r="AY139" s="236"/>
      <c r="AZ139" s="236"/>
      <c r="BA139" s="236"/>
      <c r="BB139" s="236"/>
      <c r="BC139" s="236"/>
      <c r="BD139" s="236"/>
      <c r="BE139" s="236"/>
    </row>
    <row r="140" spans="2:57" s="223" customFormat="1">
      <c r="B140" s="242"/>
      <c r="C140" s="461" t="s">
        <v>209</v>
      </c>
      <c r="D140" s="461"/>
      <c r="E140" s="218"/>
      <c r="F140" s="218"/>
      <c r="G140" s="218"/>
      <c r="H140" s="461" t="s">
        <v>209</v>
      </c>
      <c r="I140" s="461"/>
      <c r="J140" s="218"/>
      <c r="K140" s="218"/>
      <c r="L140" s="218"/>
      <c r="M140" s="218"/>
      <c r="N140" s="218"/>
      <c r="O140" s="218"/>
      <c r="P140" s="218"/>
      <c r="Q140" s="218"/>
      <c r="R140" s="218"/>
      <c r="S140" s="218"/>
      <c r="U140" s="218"/>
      <c r="V140" s="218"/>
      <c r="X140" s="218"/>
      <c r="Y140" s="218"/>
      <c r="Z140" s="218"/>
      <c r="AA140" s="218"/>
      <c r="AB140" s="218"/>
      <c r="AC140" s="218"/>
      <c r="AD140" s="218"/>
      <c r="AJ140" s="235"/>
      <c r="AK140" s="235"/>
      <c r="AL140" s="235"/>
      <c r="AM140" s="235"/>
      <c r="AN140" s="218"/>
      <c r="AY140" s="236"/>
      <c r="AZ140" s="236"/>
      <c r="BA140" s="236"/>
      <c r="BB140" s="236"/>
      <c r="BC140" s="236"/>
      <c r="BD140" s="236"/>
      <c r="BE140" s="236"/>
    </row>
    <row r="141" spans="2:57" s="223" customFormat="1">
      <c r="B141" s="242"/>
      <c r="C141" s="462">
        <v>12</v>
      </c>
      <c r="D141" s="462"/>
      <c r="E141" s="218"/>
      <c r="F141" s="218"/>
      <c r="G141" s="218"/>
      <c r="H141" s="461">
        <v>1</v>
      </c>
      <c r="I141" s="461"/>
      <c r="J141" s="218"/>
      <c r="K141" s="461">
        <v>2</v>
      </c>
      <c r="L141" s="461"/>
      <c r="M141" s="222"/>
      <c r="N141" s="222"/>
      <c r="O141" s="222"/>
      <c r="P141" s="461">
        <v>2</v>
      </c>
      <c r="Q141" s="461"/>
      <c r="R141" s="461">
        <v>3</v>
      </c>
      <c r="S141" s="461"/>
      <c r="U141" s="461">
        <v>3</v>
      </c>
      <c r="V141" s="461"/>
      <c r="X141" s="461">
        <v>4</v>
      </c>
      <c r="Y141" s="461"/>
      <c r="Z141" s="222"/>
      <c r="AA141" s="222"/>
      <c r="AB141" s="461">
        <v>4</v>
      </c>
      <c r="AC141" s="461"/>
      <c r="AD141" s="461">
        <v>5</v>
      </c>
      <c r="AE141" s="461"/>
      <c r="AH141" s="461">
        <v>5</v>
      </c>
      <c r="AI141" s="461"/>
      <c r="AJ141" s="462">
        <v>6</v>
      </c>
      <c r="AK141" s="462"/>
      <c r="AL141" s="461" t="s">
        <v>242</v>
      </c>
      <c r="AM141" s="461"/>
      <c r="AN141" s="222"/>
    </row>
    <row r="142" spans="2:57" s="223" customFormat="1">
      <c r="B142" s="242"/>
      <c r="C142" s="462" t="s">
        <v>210</v>
      </c>
      <c r="D142" s="462"/>
      <c r="E142" s="218"/>
      <c r="F142" s="218"/>
      <c r="G142" s="218"/>
      <c r="H142" s="461" t="s">
        <v>210</v>
      </c>
      <c r="I142" s="461"/>
      <c r="J142" s="218"/>
      <c r="K142" s="461" t="s">
        <v>210</v>
      </c>
      <c r="L142" s="461"/>
      <c r="M142" s="222"/>
      <c r="N142" s="222"/>
      <c r="O142" s="222"/>
      <c r="P142" s="461" t="s">
        <v>210</v>
      </c>
      <c r="Q142" s="461"/>
      <c r="R142" s="461" t="s">
        <v>210</v>
      </c>
      <c r="S142" s="461"/>
      <c r="U142" s="461" t="s">
        <v>210</v>
      </c>
      <c r="V142" s="461"/>
      <c r="X142" s="461" t="s">
        <v>210</v>
      </c>
      <c r="Y142" s="461"/>
      <c r="Z142" s="222"/>
      <c r="AA142" s="222"/>
      <c r="AB142" s="461" t="s">
        <v>210</v>
      </c>
      <c r="AC142" s="461"/>
      <c r="AD142" s="461" t="s">
        <v>210</v>
      </c>
      <c r="AE142" s="461"/>
      <c r="AH142" s="461" t="s">
        <v>210</v>
      </c>
      <c r="AI142" s="461"/>
      <c r="AJ142" s="462" t="s">
        <v>210</v>
      </c>
      <c r="AK142" s="462"/>
      <c r="AL142" s="461" t="s">
        <v>243</v>
      </c>
      <c r="AM142" s="461"/>
      <c r="AN142" s="222"/>
      <c r="AQ142" s="218"/>
    </row>
    <row r="143" spans="2:57" s="223" customFormat="1">
      <c r="B143" s="242"/>
      <c r="C143" s="462">
        <v>2</v>
      </c>
      <c r="D143" s="462"/>
      <c r="E143" s="218"/>
      <c r="F143" s="218"/>
      <c r="G143" s="218"/>
      <c r="H143" s="461">
        <v>1</v>
      </c>
      <c r="I143" s="461"/>
      <c r="J143" s="218"/>
      <c r="K143" s="461">
        <v>1</v>
      </c>
      <c r="L143" s="461"/>
      <c r="M143" s="222"/>
      <c r="N143" s="222"/>
      <c r="O143" s="222"/>
      <c r="P143" s="461">
        <v>29</v>
      </c>
      <c r="Q143" s="461"/>
      <c r="R143" s="461">
        <v>1</v>
      </c>
      <c r="S143" s="461"/>
      <c r="U143" s="461">
        <v>31</v>
      </c>
      <c r="V143" s="461"/>
      <c r="X143" s="461">
        <v>1</v>
      </c>
      <c r="Y143" s="461"/>
      <c r="Z143" s="222"/>
      <c r="AA143" s="222"/>
      <c r="AB143" s="461">
        <v>30</v>
      </c>
      <c r="AC143" s="461"/>
      <c r="AD143" s="461">
        <v>1</v>
      </c>
      <c r="AE143" s="461"/>
      <c r="AH143" s="461">
        <v>31</v>
      </c>
      <c r="AI143" s="461"/>
      <c r="AJ143" s="462">
        <v>1</v>
      </c>
      <c r="AK143" s="462"/>
      <c r="AL143" s="461" t="s">
        <v>211</v>
      </c>
      <c r="AM143" s="461"/>
      <c r="AN143" s="222"/>
      <c r="AQ143" s="218"/>
    </row>
    <row r="144" spans="2:57">
      <c r="C144" s="466" t="s">
        <v>211</v>
      </c>
      <c r="D144" s="466"/>
      <c r="E144" s="218"/>
      <c r="F144" s="218"/>
      <c r="G144" s="218"/>
      <c r="H144" s="467" t="s">
        <v>211</v>
      </c>
      <c r="I144" s="467"/>
      <c r="J144" s="218"/>
      <c r="K144" s="461" t="s">
        <v>211</v>
      </c>
      <c r="L144" s="461"/>
      <c r="M144" s="222"/>
      <c r="N144" s="222"/>
      <c r="O144" s="222"/>
      <c r="P144" s="461" t="s">
        <v>211</v>
      </c>
      <c r="Q144" s="461"/>
      <c r="R144" s="461" t="s">
        <v>211</v>
      </c>
      <c r="S144" s="461"/>
      <c r="U144" s="461" t="s">
        <v>211</v>
      </c>
      <c r="V144" s="461"/>
      <c r="X144" s="461" t="s">
        <v>211</v>
      </c>
      <c r="Y144" s="461"/>
      <c r="Z144" s="222"/>
      <c r="AA144" s="222"/>
      <c r="AB144" s="461" t="s">
        <v>211</v>
      </c>
      <c r="AC144" s="461"/>
      <c r="AD144" s="461" t="s">
        <v>211</v>
      </c>
      <c r="AE144" s="461"/>
      <c r="AH144" s="461" t="s">
        <v>211</v>
      </c>
      <c r="AI144" s="461"/>
      <c r="AJ144" s="462" t="s">
        <v>211</v>
      </c>
      <c r="AK144" s="462"/>
      <c r="AN144" s="222"/>
      <c r="AQ144" s="218"/>
    </row>
    <row r="145" spans="2:50">
      <c r="C145" s="233"/>
      <c r="D145" s="233"/>
      <c r="E145" s="232"/>
      <c r="F145" s="232"/>
      <c r="G145" s="232"/>
      <c r="H145" s="233"/>
      <c r="I145" s="233"/>
      <c r="J145" s="232"/>
      <c r="K145" s="232"/>
      <c r="L145" s="232"/>
      <c r="M145" s="222"/>
      <c r="N145" s="222"/>
      <c r="O145" s="222"/>
      <c r="P145" s="232"/>
      <c r="Q145" s="232"/>
      <c r="R145" s="232"/>
      <c r="S145" s="232"/>
      <c r="U145" s="232"/>
      <c r="V145" s="232"/>
      <c r="X145" s="232"/>
      <c r="Y145" s="232"/>
      <c r="Z145" s="222"/>
      <c r="AA145" s="222"/>
      <c r="AB145" s="232"/>
      <c r="AC145" s="232"/>
      <c r="AD145" s="232"/>
      <c r="AE145" s="232"/>
      <c r="AH145" s="232"/>
      <c r="AI145" s="232"/>
      <c r="AJ145" s="232"/>
      <c r="AK145" s="232"/>
      <c r="AN145" s="222"/>
      <c r="AQ145" s="232"/>
    </row>
    <row r="146" spans="2:50">
      <c r="L146" t="s">
        <v>277</v>
      </c>
      <c r="M146" t="s">
        <v>285</v>
      </c>
      <c r="Q146" t="s">
        <v>286</v>
      </c>
    </row>
    <row r="150" spans="2:50">
      <c r="B150" s="241" t="s">
        <v>482</v>
      </c>
    </row>
    <row r="151" spans="2:50">
      <c r="B151" s="241">
        <v>9</v>
      </c>
      <c r="C151" t="s">
        <v>212</v>
      </c>
    </row>
    <row r="152" spans="2:50">
      <c r="AT152" s="346"/>
      <c r="AU152" s="347"/>
      <c r="AV152" s="347"/>
      <c r="AW152" s="347"/>
      <c r="AX152" s="348"/>
    </row>
    <row r="153" spans="2:50">
      <c r="D153" s="226" t="s">
        <v>216</v>
      </c>
      <c r="E153" s="222" t="s">
        <v>216</v>
      </c>
      <c r="F153" s="222" t="s">
        <v>216</v>
      </c>
      <c r="G153" s="222" t="s">
        <v>216</v>
      </c>
      <c r="H153" s="222" t="s">
        <v>216</v>
      </c>
      <c r="I153" s="222" t="s">
        <v>216</v>
      </c>
      <c r="J153" s="222" t="s">
        <v>216</v>
      </c>
      <c r="K153" s="222" t="s">
        <v>216</v>
      </c>
      <c r="L153" s="222" t="s">
        <v>216</v>
      </c>
      <c r="M153" s="222" t="s">
        <v>216</v>
      </c>
      <c r="N153" s="222" t="s">
        <v>216</v>
      </c>
      <c r="O153" s="222"/>
      <c r="P153" s="222" t="s">
        <v>217</v>
      </c>
      <c r="R153" s="222"/>
      <c r="S153" s="222"/>
      <c r="T153" s="222"/>
      <c r="U153" s="222"/>
      <c r="V153" s="222"/>
      <c r="W153" s="222" t="s">
        <v>215</v>
      </c>
      <c r="X153" s="222" t="s">
        <v>215</v>
      </c>
      <c r="Y153" s="222" t="s">
        <v>215</v>
      </c>
      <c r="Z153" s="222" t="s">
        <v>215</v>
      </c>
      <c r="AA153" s="227" t="s">
        <v>215</v>
      </c>
      <c r="AC153" s="222"/>
      <c r="AE153" s="135" t="s">
        <v>216</v>
      </c>
      <c r="AF153" t="s">
        <v>216</v>
      </c>
      <c r="AG153" t="s">
        <v>216</v>
      </c>
      <c r="AJ153" t="s">
        <v>218</v>
      </c>
      <c r="AO153" t="s">
        <v>215</v>
      </c>
      <c r="AP153" t="s">
        <v>215</v>
      </c>
      <c r="AQ153" t="s">
        <v>215</v>
      </c>
      <c r="AR153" s="228" t="s">
        <v>215</v>
      </c>
      <c r="AT153" s="349"/>
      <c r="AU153" s="350" t="s">
        <v>545</v>
      </c>
      <c r="AV153" s="350"/>
      <c r="AW153" s="350"/>
      <c r="AX153" s="351"/>
    </row>
    <row r="154" spans="2:50">
      <c r="F154" s="237" t="s">
        <v>213</v>
      </c>
      <c r="G154" s="237"/>
      <c r="H154" s="237"/>
      <c r="I154" s="237"/>
      <c r="J154" s="237"/>
      <c r="K154" s="237"/>
      <c r="L154" s="237"/>
      <c r="M154" s="237" t="s">
        <v>213</v>
      </c>
      <c r="N154" s="237"/>
      <c r="O154" s="237"/>
      <c r="P154" s="237"/>
      <c r="Q154" s="237"/>
      <c r="R154" s="237"/>
      <c r="S154" s="237"/>
      <c r="T154" s="237" t="s">
        <v>213</v>
      </c>
      <c r="U154" s="237"/>
      <c r="V154" s="237"/>
      <c r="W154" s="237"/>
      <c r="X154" s="237"/>
      <c r="Y154" s="240"/>
      <c r="Z154" s="240" t="s">
        <v>214</v>
      </c>
      <c r="AA154" s="240"/>
      <c r="AB154" s="237"/>
      <c r="AC154" s="237"/>
      <c r="AD154" s="237"/>
      <c r="AE154" s="237"/>
      <c r="AF154" s="237" t="s">
        <v>213</v>
      </c>
      <c r="AG154" s="237"/>
      <c r="AH154" s="237"/>
      <c r="AI154" s="237"/>
      <c r="AJ154" s="237"/>
      <c r="AK154" s="237"/>
      <c r="AL154" s="237"/>
      <c r="AM154" s="237" t="s">
        <v>213</v>
      </c>
      <c r="AN154" s="237"/>
      <c r="AO154" s="237"/>
      <c r="AP154" s="237"/>
      <c r="AQ154" s="237"/>
      <c r="AR154" s="465" t="s">
        <v>207</v>
      </c>
      <c r="AS154" s="465"/>
      <c r="AT154" s="352"/>
      <c r="AU154" s="353"/>
      <c r="AV154" s="353"/>
      <c r="AW154" s="353"/>
      <c r="AX154" s="354"/>
    </row>
    <row r="155" spans="2:50">
      <c r="D155" s="219"/>
      <c r="E155" s="220"/>
      <c r="F155" s="220"/>
      <c r="G155" s="220"/>
      <c r="H155" s="221"/>
      <c r="L155" s="219"/>
      <c r="M155" s="220"/>
      <c r="N155" s="220"/>
      <c r="O155" s="221"/>
      <c r="R155" s="219"/>
      <c r="S155" s="220"/>
      <c r="T155" s="220"/>
      <c r="U155" s="221"/>
      <c r="X155" s="219"/>
      <c r="AA155" s="228"/>
      <c r="AE155" s="219"/>
      <c r="AF155" s="220"/>
      <c r="AG155" s="220"/>
      <c r="AH155" s="221"/>
      <c r="AL155" s="219"/>
      <c r="AM155" s="220"/>
      <c r="AN155" s="220"/>
      <c r="AO155" s="221"/>
      <c r="AR155" s="222"/>
      <c r="AS155" s="222"/>
      <c r="AT155" s="225"/>
      <c r="AU155" s="225"/>
    </row>
    <row r="156" spans="2:50" s="223" customFormat="1">
      <c r="B156" s="242"/>
      <c r="C156" s="461">
        <v>22</v>
      </c>
      <c r="D156" s="461"/>
      <c r="E156" s="218"/>
      <c r="F156" s="218"/>
      <c r="G156" s="218"/>
      <c r="H156" s="461">
        <v>23</v>
      </c>
      <c r="I156" s="461"/>
      <c r="J156" s="218"/>
      <c r="K156" s="218"/>
      <c r="L156" s="218"/>
      <c r="M156" s="218"/>
      <c r="N156" s="218"/>
      <c r="O156" s="218"/>
      <c r="P156" s="218"/>
      <c r="Q156" s="218"/>
      <c r="R156" s="218"/>
      <c r="S156" s="218"/>
      <c r="T156" s="218"/>
      <c r="U156" s="218"/>
      <c r="V156" s="218"/>
      <c r="W156" s="218"/>
      <c r="X156" s="218"/>
      <c r="Y156" s="218"/>
      <c r="Z156" s="218"/>
      <c r="AA156" s="218"/>
      <c r="AB156" s="218"/>
      <c r="AC156" s="218"/>
      <c r="AD156" s="218"/>
    </row>
    <row r="157" spans="2:50" s="223" customFormat="1">
      <c r="B157" s="242"/>
      <c r="C157" s="461" t="s">
        <v>209</v>
      </c>
      <c r="D157" s="461"/>
      <c r="E157" s="218"/>
      <c r="F157" s="218"/>
      <c r="G157" s="218"/>
      <c r="H157" s="461" t="s">
        <v>209</v>
      </c>
      <c r="I157" s="461"/>
      <c r="J157" s="218"/>
      <c r="K157" s="218"/>
      <c r="L157" s="218"/>
      <c r="M157" s="218"/>
      <c r="N157" s="218"/>
      <c r="O157" s="218"/>
      <c r="P157" s="218"/>
      <c r="Q157" s="218"/>
      <c r="R157" s="218"/>
      <c r="S157" s="218"/>
      <c r="T157" s="218"/>
      <c r="U157" s="218"/>
      <c r="V157" s="218"/>
      <c r="W157" s="218"/>
      <c r="X157" s="218"/>
      <c r="Y157" s="218"/>
      <c r="Z157" s="218"/>
      <c r="AA157" s="218"/>
      <c r="AB157" s="218"/>
      <c r="AC157" s="218"/>
      <c r="AD157" s="218"/>
    </row>
    <row r="158" spans="2:50" s="223" customFormat="1">
      <c r="B158" s="242"/>
      <c r="C158" s="462">
        <v>12</v>
      </c>
      <c r="D158" s="462"/>
      <c r="E158" s="218"/>
      <c r="F158" s="218"/>
      <c r="G158" s="218"/>
      <c r="H158" s="461">
        <v>1</v>
      </c>
      <c r="I158" s="461"/>
      <c r="J158" s="218"/>
      <c r="K158" s="461">
        <v>1</v>
      </c>
      <c r="L158" s="461"/>
      <c r="M158" s="222"/>
      <c r="N158" s="222"/>
      <c r="O158" s="461">
        <v>2</v>
      </c>
      <c r="P158" s="461"/>
      <c r="Q158" s="461">
        <v>2</v>
      </c>
      <c r="R158" s="461"/>
      <c r="U158" s="461">
        <v>3</v>
      </c>
      <c r="V158" s="461"/>
      <c r="W158" s="461">
        <v>3</v>
      </c>
      <c r="X158" s="461"/>
      <c r="AA158" s="461">
        <v>3</v>
      </c>
      <c r="AB158" s="461"/>
      <c r="AC158" s="218"/>
      <c r="AD158" s="461">
        <v>4</v>
      </c>
      <c r="AE158" s="461"/>
      <c r="AH158" s="461">
        <v>4</v>
      </c>
      <c r="AI158" s="461"/>
      <c r="AK158" s="461">
        <v>5</v>
      </c>
      <c r="AL158" s="461"/>
      <c r="AO158" s="461">
        <v>5</v>
      </c>
      <c r="AP158" s="461"/>
      <c r="AR158" s="462">
        <v>6</v>
      </c>
      <c r="AS158" s="462"/>
      <c r="AT158" s="461" t="s">
        <v>242</v>
      </c>
      <c r="AU158" s="461"/>
    </row>
    <row r="159" spans="2:50" s="223" customFormat="1">
      <c r="B159" s="242"/>
      <c r="C159" s="462" t="s">
        <v>210</v>
      </c>
      <c r="D159" s="462"/>
      <c r="E159" s="218"/>
      <c r="F159" s="218"/>
      <c r="G159" s="218"/>
      <c r="H159" s="461" t="s">
        <v>210</v>
      </c>
      <c r="I159" s="461"/>
      <c r="J159" s="218"/>
      <c r="K159" s="461" t="s">
        <v>210</v>
      </c>
      <c r="L159" s="461"/>
      <c r="M159" s="222"/>
      <c r="N159" s="222"/>
      <c r="O159" s="461" t="s">
        <v>210</v>
      </c>
      <c r="P159" s="461"/>
      <c r="Q159" s="461" t="s">
        <v>210</v>
      </c>
      <c r="R159" s="461"/>
      <c r="U159" s="461" t="s">
        <v>210</v>
      </c>
      <c r="V159" s="461"/>
      <c r="W159" s="461" t="s">
        <v>210</v>
      </c>
      <c r="X159" s="461"/>
      <c r="AA159" s="461" t="s">
        <v>210</v>
      </c>
      <c r="AB159" s="461"/>
      <c r="AC159" s="218"/>
      <c r="AD159" s="461" t="s">
        <v>210</v>
      </c>
      <c r="AE159" s="461"/>
      <c r="AH159" s="461" t="s">
        <v>210</v>
      </c>
      <c r="AI159" s="461"/>
      <c r="AK159" s="461" t="s">
        <v>210</v>
      </c>
      <c r="AL159" s="461"/>
      <c r="AO159" s="461" t="s">
        <v>210</v>
      </c>
      <c r="AP159" s="461"/>
      <c r="AR159" s="462" t="s">
        <v>210</v>
      </c>
      <c r="AS159" s="462"/>
      <c r="AT159" s="461" t="s">
        <v>243</v>
      </c>
      <c r="AU159" s="461"/>
    </row>
    <row r="160" spans="2:50" s="223" customFormat="1">
      <c r="B160" s="242"/>
      <c r="C160" s="462">
        <v>2</v>
      </c>
      <c r="D160" s="462"/>
      <c r="E160" s="218"/>
      <c r="F160" s="218"/>
      <c r="G160" s="218"/>
      <c r="H160" s="461">
        <v>1</v>
      </c>
      <c r="I160" s="461"/>
      <c r="J160" s="218"/>
      <c r="K160" s="461">
        <v>2</v>
      </c>
      <c r="L160" s="461"/>
      <c r="M160" s="222"/>
      <c r="N160" s="222"/>
      <c r="O160" s="461">
        <v>1</v>
      </c>
      <c r="P160" s="461"/>
      <c r="Q160" s="461">
        <v>2</v>
      </c>
      <c r="R160" s="461"/>
      <c r="U160" s="461">
        <v>1</v>
      </c>
      <c r="V160" s="461"/>
      <c r="W160" s="461">
        <v>2</v>
      </c>
      <c r="X160" s="461"/>
      <c r="AA160" s="461">
        <v>29</v>
      </c>
      <c r="AB160" s="461"/>
      <c r="AC160" s="218"/>
      <c r="AD160" s="461">
        <v>1</v>
      </c>
      <c r="AE160" s="461"/>
      <c r="AH160" s="461">
        <v>30</v>
      </c>
      <c r="AI160" s="461"/>
      <c r="AK160" s="461">
        <v>1</v>
      </c>
      <c r="AL160" s="461"/>
      <c r="AO160" s="461">
        <v>31</v>
      </c>
      <c r="AP160" s="461"/>
      <c r="AR160" s="462">
        <v>1</v>
      </c>
      <c r="AS160" s="462"/>
      <c r="AT160" s="461" t="s">
        <v>211</v>
      </c>
      <c r="AU160" s="461"/>
    </row>
    <row r="161" spans="2:48">
      <c r="C161" s="466" t="s">
        <v>211</v>
      </c>
      <c r="D161" s="466"/>
      <c r="E161" s="218"/>
      <c r="F161" s="218"/>
      <c r="G161" s="218"/>
      <c r="H161" s="467" t="s">
        <v>211</v>
      </c>
      <c r="I161" s="467"/>
      <c r="J161" s="218"/>
      <c r="K161" s="461" t="s">
        <v>211</v>
      </c>
      <c r="L161" s="461"/>
      <c r="M161" s="222"/>
      <c r="N161" s="222"/>
      <c r="O161" s="461" t="s">
        <v>211</v>
      </c>
      <c r="P161" s="461"/>
      <c r="Q161" s="461" t="s">
        <v>211</v>
      </c>
      <c r="R161" s="461"/>
      <c r="U161" s="461" t="s">
        <v>211</v>
      </c>
      <c r="V161" s="461"/>
      <c r="W161" s="461" t="s">
        <v>211</v>
      </c>
      <c r="X161" s="461"/>
      <c r="AA161" s="461" t="s">
        <v>211</v>
      </c>
      <c r="AB161" s="461"/>
      <c r="AC161" s="218"/>
      <c r="AD161" s="461" t="s">
        <v>211</v>
      </c>
      <c r="AE161" s="461"/>
      <c r="AH161" s="461" t="s">
        <v>211</v>
      </c>
      <c r="AI161" s="461"/>
      <c r="AK161" s="461" t="s">
        <v>211</v>
      </c>
      <c r="AL161" s="461"/>
      <c r="AO161" s="461" t="s">
        <v>211</v>
      </c>
      <c r="AP161" s="461"/>
      <c r="AR161" s="462" t="s">
        <v>211</v>
      </c>
      <c r="AS161" s="462"/>
    </row>
    <row r="163" spans="2:48">
      <c r="K163" t="s">
        <v>221</v>
      </c>
      <c r="L163" t="s">
        <v>220</v>
      </c>
      <c r="P163" t="s">
        <v>219</v>
      </c>
    </row>
    <row r="167" spans="2:48">
      <c r="B167" s="241" t="s">
        <v>482</v>
      </c>
    </row>
    <row r="168" spans="2:48">
      <c r="B168" s="241">
        <v>10</v>
      </c>
      <c r="C168" t="s">
        <v>222</v>
      </c>
    </row>
    <row r="170" spans="2:48">
      <c r="D170" s="226" t="s">
        <v>216</v>
      </c>
      <c r="E170" s="222" t="s">
        <v>216</v>
      </c>
      <c r="F170" s="222" t="s">
        <v>216</v>
      </c>
      <c r="G170" s="222" t="s">
        <v>216</v>
      </c>
      <c r="H170" s="222" t="s">
        <v>216</v>
      </c>
      <c r="I170" s="222" t="s">
        <v>216</v>
      </c>
      <c r="J170" s="222" t="s">
        <v>216</v>
      </c>
      <c r="K170" s="222" t="s">
        <v>216</v>
      </c>
      <c r="L170" s="222" t="s">
        <v>216</v>
      </c>
      <c r="M170" s="222" t="s">
        <v>216</v>
      </c>
      <c r="N170" s="222" t="s">
        <v>216</v>
      </c>
      <c r="O170" s="222"/>
      <c r="P170" s="222" t="s">
        <v>217</v>
      </c>
      <c r="R170" s="222"/>
      <c r="S170" s="222"/>
      <c r="T170" s="222"/>
      <c r="U170" s="222"/>
      <c r="V170" s="222"/>
      <c r="W170" s="222" t="s">
        <v>215</v>
      </c>
      <c r="X170" s="222" t="s">
        <v>215</v>
      </c>
      <c r="Y170" s="222" t="s">
        <v>215</v>
      </c>
      <c r="Z170" s="222" t="s">
        <v>215</v>
      </c>
      <c r="AA170" s="227" t="s">
        <v>215</v>
      </c>
      <c r="AE170" s="135" t="s">
        <v>216</v>
      </c>
      <c r="AF170" t="s">
        <v>216</v>
      </c>
      <c r="AG170" t="s">
        <v>216</v>
      </c>
      <c r="AI170" t="s">
        <v>224</v>
      </c>
      <c r="AN170" t="s">
        <v>215</v>
      </c>
      <c r="AO170" s="228" t="s">
        <v>215</v>
      </c>
      <c r="AR170" s="346"/>
      <c r="AS170" s="347"/>
      <c r="AT170" s="347"/>
      <c r="AU170" s="347"/>
      <c r="AV170" s="348"/>
    </row>
    <row r="171" spans="2:48">
      <c r="D171" s="237"/>
      <c r="E171" s="237"/>
      <c r="F171" s="237" t="s">
        <v>213</v>
      </c>
      <c r="G171" s="237"/>
      <c r="H171" s="237"/>
      <c r="I171" s="237"/>
      <c r="J171" s="237"/>
      <c r="K171" s="237"/>
      <c r="L171" s="237"/>
      <c r="M171" s="237"/>
      <c r="N171" s="237" t="s">
        <v>213</v>
      </c>
      <c r="O171" s="237"/>
      <c r="P171" s="237"/>
      <c r="Q171" s="237"/>
      <c r="R171" s="237"/>
      <c r="S171" s="237" t="s">
        <v>213</v>
      </c>
      <c r="T171" s="237"/>
      <c r="U171" s="237"/>
      <c r="V171" s="237"/>
      <c r="W171" s="237"/>
      <c r="X171" s="237"/>
      <c r="Y171" s="237"/>
      <c r="Z171" s="237" t="s">
        <v>214</v>
      </c>
      <c r="AA171" s="237"/>
      <c r="AB171" s="237"/>
      <c r="AC171" s="237"/>
      <c r="AD171" s="237"/>
      <c r="AE171" s="237"/>
      <c r="AF171" s="237" t="s">
        <v>213</v>
      </c>
      <c r="AG171" s="237"/>
      <c r="AH171" s="237"/>
      <c r="AI171" s="237"/>
      <c r="AJ171" s="237"/>
      <c r="AK171" s="237"/>
      <c r="AL171" s="237"/>
      <c r="AM171" s="237" t="s">
        <v>223</v>
      </c>
      <c r="AN171" s="237"/>
      <c r="AO171" s="237"/>
      <c r="AR171" s="349"/>
      <c r="AS171" s="350" t="s">
        <v>545</v>
      </c>
      <c r="AT171" s="350"/>
      <c r="AU171" s="350"/>
      <c r="AV171" s="351"/>
    </row>
    <row r="172" spans="2:48">
      <c r="D172" s="219"/>
      <c r="E172" s="220"/>
      <c r="F172" s="220"/>
      <c r="G172" s="220"/>
      <c r="H172" s="221"/>
      <c r="L172" s="219"/>
      <c r="M172" s="220"/>
      <c r="N172" s="220"/>
      <c r="O172" s="221"/>
      <c r="R172" s="219"/>
      <c r="S172" s="220"/>
      <c r="T172" s="220"/>
      <c r="U172" s="221"/>
      <c r="X172" s="219"/>
      <c r="Y172" s="220"/>
      <c r="Z172" s="220"/>
      <c r="AA172" s="221"/>
      <c r="AE172" s="219"/>
      <c r="AF172" s="220"/>
      <c r="AG172" s="220"/>
      <c r="AH172" s="221"/>
      <c r="AL172" s="219"/>
      <c r="AM172" s="220"/>
      <c r="AN172" s="220"/>
      <c r="AO172" s="221"/>
      <c r="AR172" s="352"/>
      <c r="AS172" s="353"/>
      <c r="AT172" s="353"/>
      <c r="AU172" s="353"/>
      <c r="AV172" s="354"/>
    </row>
    <row r="173" spans="2:48">
      <c r="C173" s="461">
        <v>22</v>
      </c>
      <c r="D173" s="461"/>
      <c r="E173" s="218"/>
      <c r="F173" s="218"/>
      <c r="G173" s="218"/>
      <c r="H173" s="461">
        <v>23</v>
      </c>
      <c r="I173" s="461"/>
      <c r="J173" s="218"/>
      <c r="K173" s="218"/>
      <c r="L173" s="218"/>
      <c r="M173" s="218"/>
      <c r="N173" s="218"/>
      <c r="O173" s="218"/>
      <c r="P173" s="218"/>
      <c r="Q173" s="218"/>
      <c r="R173" s="218"/>
      <c r="S173" s="218"/>
      <c r="T173" s="218"/>
      <c r="U173" s="218"/>
      <c r="V173" s="218"/>
      <c r="W173" s="218"/>
      <c r="X173" s="218"/>
      <c r="Y173" s="218"/>
      <c r="Z173" s="218"/>
      <c r="AA173" s="218"/>
      <c r="AB173" s="218"/>
      <c r="AD173" s="218"/>
      <c r="AE173" s="223"/>
      <c r="AF173" s="223"/>
      <c r="AG173" s="223"/>
      <c r="AH173" s="223"/>
      <c r="AI173" s="223"/>
      <c r="AJ173" s="223"/>
      <c r="AK173" s="223"/>
      <c r="AL173" s="223"/>
      <c r="AM173" s="223"/>
      <c r="AN173" s="223"/>
      <c r="AO173" s="223"/>
      <c r="AP173" s="223"/>
      <c r="AQ173" s="223"/>
      <c r="AR173" s="223"/>
      <c r="AV173" s="223"/>
    </row>
    <row r="174" spans="2:48">
      <c r="C174" s="461" t="s">
        <v>209</v>
      </c>
      <c r="D174" s="461"/>
      <c r="E174" s="218"/>
      <c r="F174" s="218"/>
      <c r="G174" s="218"/>
      <c r="H174" s="461" t="s">
        <v>209</v>
      </c>
      <c r="I174" s="461"/>
      <c r="J174" s="218"/>
      <c r="K174" s="218"/>
      <c r="L174" s="218"/>
      <c r="M174" s="218"/>
      <c r="N174" s="218"/>
      <c r="O174" s="218"/>
      <c r="P174" s="218"/>
      <c r="Q174" s="218"/>
      <c r="R174" s="218"/>
      <c r="S174" s="218"/>
      <c r="T174" s="218"/>
      <c r="U174" s="218"/>
      <c r="V174" s="218"/>
      <c r="W174" s="218"/>
      <c r="X174" s="218"/>
      <c r="Y174" s="218"/>
      <c r="Z174" s="218"/>
      <c r="AA174" s="218"/>
      <c r="AB174" s="218"/>
      <c r="AD174" s="218"/>
      <c r="AE174" s="223"/>
      <c r="AF174" s="223"/>
      <c r="AG174" s="223"/>
      <c r="AH174" s="223"/>
      <c r="AI174" s="223"/>
      <c r="AJ174" s="223"/>
      <c r="AK174" s="223"/>
      <c r="AL174" s="223"/>
      <c r="AM174" s="223"/>
      <c r="AN174" s="223"/>
      <c r="AO174" s="223"/>
      <c r="AP174" s="223"/>
      <c r="AQ174" s="223"/>
      <c r="AR174" s="223"/>
      <c r="AV174" s="223"/>
    </row>
    <row r="175" spans="2:48">
      <c r="C175" s="462">
        <v>12</v>
      </c>
      <c r="D175" s="462"/>
      <c r="E175" s="218"/>
      <c r="F175" s="218"/>
      <c r="G175" s="218"/>
      <c r="H175" s="461">
        <v>1</v>
      </c>
      <c r="I175" s="461"/>
      <c r="J175" s="218"/>
      <c r="K175" s="461">
        <v>1</v>
      </c>
      <c r="L175" s="461"/>
      <c r="M175" s="222"/>
      <c r="N175" s="222"/>
      <c r="O175" s="461">
        <v>2</v>
      </c>
      <c r="P175" s="461"/>
      <c r="Q175" s="461">
        <v>2</v>
      </c>
      <c r="R175" s="461"/>
      <c r="U175" s="461">
        <v>3</v>
      </c>
      <c r="V175" s="461"/>
      <c r="W175" s="461">
        <v>3</v>
      </c>
      <c r="X175" s="461"/>
      <c r="AA175" s="461">
        <v>3</v>
      </c>
      <c r="AB175" s="461"/>
      <c r="AD175" s="461">
        <v>4</v>
      </c>
      <c r="AE175" s="461"/>
      <c r="AF175" s="223"/>
      <c r="AG175" s="223"/>
      <c r="AH175" s="461">
        <v>5</v>
      </c>
      <c r="AI175" s="461"/>
      <c r="AJ175" s="223"/>
      <c r="AK175" s="461">
        <v>5</v>
      </c>
      <c r="AL175" s="461"/>
      <c r="AM175" s="223"/>
      <c r="AN175" s="223"/>
      <c r="AO175" s="462">
        <v>6</v>
      </c>
      <c r="AP175" s="462"/>
      <c r="AQ175" s="461" t="s">
        <v>242</v>
      </c>
      <c r="AR175" s="461"/>
    </row>
    <row r="176" spans="2:48">
      <c r="C176" s="462" t="s">
        <v>210</v>
      </c>
      <c r="D176" s="462"/>
      <c r="E176" s="218"/>
      <c r="F176" s="218"/>
      <c r="G176" s="218"/>
      <c r="H176" s="461" t="s">
        <v>210</v>
      </c>
      <c r="I176" s="461"/>
      <c r="J176" s="218"/>
      <c r="K176" s="461" t="s">
        <v>210</v>
      </c>
      <c r="L176" s="461"/>
      <c r="M176" s="222"/>
      <c r="N176" s="222"/>
      <c r="O176" s="461" t="s">
        <v>210</v>
      </c>
      <c r="P176" s="461"/>
      <c r="Q176" s="461" t="s">
        <v>210</v>
      </c>
      <c r="R176" s="461"/>
      <c r="U176" s="461" t="s">
        <v>210</v>
      </c>
      <c r="V176" s="461"/>
      <c r="W176" s="461" t="s">
        <v>210</v>
      </c>
      <c r="X176" s="461"/>
      <c r="AA176" s="461" t="s">
        <v>210</v>
      </c>
      <c r="AB176" s="461"/>
      <c r="AD176" s="461" t="s">
        <v>210</v>
      </c>
      <c r="AE176" s="461"/>
      <c r="AF176" s="223"/>
      <c r="AG176" s="223"/>
      <c r="AH176" s="461" t="s">
        <v>210</v>
      </c>
      <c r="AI176" s="461"/>
      <c r="AJ176" s="223"/>
      <c r="AK176" s="461" t="s">
        <v>210</v>
      </c>
      <c r="AL176" s="461"/>
      <c r="AM176" s="223"/>
      <c r="AN176" s="223"/>
      <c r="AO176" s="462" t="s">
        <v>210</v>
      </c>
      <c r="AP176" s="462"/>
      <c r="AQ176" s="461" t="s">
        <v>243</v>
      </c>
      <c r="AR176" s="461"/>
    </row>
    <row r="177" spans="2:57">
      <c r="C177" s="462">
        <v>2</v>
      </c>
      <c r="D177" s="462"/>
      <c r="E177" s="218"/>
      <c r="F177" s="218"/>
      <c r="G177" s="218"/>
      <c r="H177" s="461">
        <v>1</v>
      </c>
      <c r="I177" s="461"/>
      <c r="J177" s="218"/>
      <c r="K177" s="461">
        <v>2</v>
      </c>
      <c r="L177" s="461"/>
      <c r="M177" s="222"/>
      <c r="N177" s="222"/>
      <c r="O177" s="461">
        <v>1</v>
      </c>
      <c r="P177" s="461"/>
      <c r="Q177" s="461">
        <v>2</v>
      </c>
      <c r="R177" s="461"/>
      <c r="U177" s="461">
        <v>1</v>
      </c>
      <c r="V177" s="461"/>
      <c r="W177" s="461">
        <v>2</v>
      </c>
      <c r="X177" s="461"/>
      <c r="AA177" s="461">
        <v>29</v>
      </c>
      <c r="AB177" s="461"/>
      <c r="AD177" s="461">
        <v>6</v>
      </c>
      <c r="AE177" s="461"/>
      <c r="AF177" s="223"/>
      <c r="AG177" s="223"/>
      <c r="AH177" s="461">
        <v>5</v>
      </c>
      <c r="AI177" s="461"/>
      <c r="AJ177" s="223"/>
      <c r="AK177" s="461">
        <v>6</v>
      </c>
      <c r="AL177" s="461"/>
      <c r="AM177" s="223"/>
      <c r="AN177" s="223"/>
      <c r="AO177" s="462">
        <v>1</v>
      </c>
      <c r="AP177" s="462"/>
      <c r="AQ177" s="461" t="s">
        <v>211</v>
      </c>
      <c r="AR177" s="461"/>
    </row>
    <row r="178" spans="2:57">
      <c r="C178" s="466" t="s">
        <v>211</v>
      </c>
      <c r="D178" s="466"/>
      <c r="E178" s="218"/>
      <c r="F178" s="218"/>
      <c r="G178" s="218"/>
      <c r="H178" s="467" t="s">
        <v>211</v>
      </c>
      <c r="I178" s="467"/>
      <c r="J178" s="218"/>
      <c r="K178" s="461" t="s">
        <v>211</v>
      </c>
      <c r="L178" s="461"/>
      <c r="M178" s="222"/>
      <c r="N178" s="222"/>
      <c r="O178" s="461" t="s">
        <v>211</v>
      </c>
      <c r="P178" s="461"/>
      <c r="Q178" s="461" t="s">
        <v>211</v>
      </c>
      <c r="R178" s="461"/>
      <c r="U178" s="461" t="s">
        <v>211</v>
      </c>
      <c r="V178" s="461"/>
      <c r="W178" s="461" t="s">
        <v>211</v>
      </c>
      <c r="X178" s="461"/>
      <c r="AA178" s="461" t="s">
        <v>211</v>
      </c>
      <c r="AB178" s="461"/>
      <c r="AD178" s="461" t="s">
        <v>211</v>
      </c>
      <c r="AE178" s="461"/>
      <c r="AH178" s="461" t="s">
        <v>211</v>
      </c>
      <c r="AI178" s="461"/>
      <c r="AK178" s="461" t="s">
        <v>211</v>
      </c>
      <c r="AL178" s="461"/>
      <c r="AO178" s="462" t="s">
        <v>211</v>
      </c>
      <c r="AP178" s="462"/>
      <c r="AR178" s="222"/>
      <c r="AV178" s="222"/>
    </row>
    <row r="180" spans="2:57">
      <c r="K180" t="s">
        <v>221</v>
      </c>
      <c r="L180" t="s">
        <v>220</v>
      </c>
      <c r="P180" t="s">
        <v>225</v>
      </c>
    </row>
    <row r="181" spans="2:57">
      <c r="AB181" t="s">
        <v>233</v>
      </c>
    </row>
    <row r="184" spans="2:57">
      <c r="B184" s="241" t="s">
        <v>482</v>
      </c>
    </row>
    <row r="185" spans="2:57">
      <c r="B185" s="241">
        <v>11</v>
      </c>
      <c r="C185" t="s">
        <v>287</v>
      </c>
    </row>
    <row r="187" spans="2:57">
      <c r="AO187" s="346"/>
      <c r="AP187" s="347"/>
      <c r="AQ187" s="347"/>
      <c r="AR187" s="347"/>
      <c r="AS187" s="348"/>
    </row>
    <row r="188" spans="2:57">
      <c r="D188" s="226" t="s">
        <v>216</v>
      </c>
      <c r="E188" s="222" t="s">
        <v>216</v>
      </c>
      <c r="F188" s="222" t="s">
        <v>216</v>
      </c>
      <c r="G188" s="222" t="s">
        <v>216</v>
      </c>
      <c r="H188" s="222" t="s">
        <v>216</v>
      </c>
      <c r="I188" s="222" t="s">
        <v>216</v>
      </c>
      <c r="J188" s="222" t="s">
        <v>216</v>
      </c>
      <c r="K188" s="222" t="s">
        <v>216</v>
      </c>
      <c r="L188" s="222" t="s">
        <v>216</v>
      </c>
      <c r="M188" s="222"/>
      <c r="N188" s="222" t="s">
        <v>226</v>
      </c>
      <c r="O188" s="222"/>
      <c r="P188" s="222"/>
      <c r="Q188" s="222"/>
      <c r="R188" s="222"/>
      <c r="S188" s="222"/>
      <c r="T188" s="222"/>
      <c r="U188" s="222"/>
      <c r="V188" s="222"/>
      <c r="W188" s="222"/>
      <c r="X188" s="222" t="s">
        <v>215</v>
      </c>
      <c r="Y188" s="222" t="s">
        <v>215</v>
      </c>
      <c r="Z188" s="222" t="s">
        <v>215</v>
      </c>
      <c r="AA188" s="222" t="s">
        <v>215</v>
      </c>
      <c r="AB188" s="222" t="s">
        <v>215</v>
      </c>
      <c r="AC188" s="222" t="s">
        <v>215</v>
      </c>
      <c r="AD188" s="227" t="s">
        <v>215</v>
      </c>
      <c r="AG188" s="135" t="s">
        <v>227</v>
      </c>
      <c r="AM188" s="225"/>
      <c r="AN188" s="225"/>
      <c r="AO188" s="349"/>
      <c r="AP188" s="350" t="s">
        <v>509</v>
      </c>
      <c r="AQ188" s="350"/>
      <c r="AR188" s="350"/>
      <c r="AS188" s="351"/>
    </row>
    <row r="189" spans="2:57">
      <c r="F189" s="237" t="s">
        <v>213</v>
      </c>
      <c r="G189" s="237"/>
      <c r="H189" s="237"/>
      <c r="I189" s="237"/>
      <c r="J189" s="237"/>
      <c r="K189" s="237"/>
      <c r="L189" s="237"/>
      <c r="M189" s="237" t="s">
        <v>213</v>
      </c>
      <c r="N189" s="237"/>
      <c r="O189" s="237"/>
      <c r="P189" s="237"/>
      <c r="Q189" s="237"/>
      <c r="R189" s="237"/>
      <c r="S189" s="238"/>
      <c r="T189" s="238" t="s">
        <v>213</v>
      </c>
      <c r="U189" s="238"/>
      <c r="V189" s="237"/>
      <c r="W189" s="237"/>
      <c r="X189" s="237"/>
      <c r="Y189" s="237"/>
      <c r="Z189" s="237"/>
      <c r="AA189" s="237" t="s">
        <v>208</v>
      </c>
      <c r="AB189" s="237"/>
      <c r="AC189" s="237"/>
      <c r="AM189" s="468" t="s">
        <v>215</v>
      </c>
      <c r="AN189" s="225"/>
      <c r="AO189" s="352"/>
      <c r="AP189" s="353" t="s">
        <v>550</v>
      </c>
      <c r="AQ189" s="353"/>
      <c r="AR189" s="353"/>
      <c r="AS189" s="354"/>
    </row>
    <row r="190" spans="2:57">
      <c r="D190" s="219"/>
      <c r="E190" s="220"/>
      <c r="F190" s="220"/>
      <c r="G190" s="220"/>
      <c r="H190" s="221"/>
      <c r="L190" s="219"/>
      <c r="M190" s="220"/>
      <c r="N190" s="220"/>
      <c r="O190" s="221"/>
      <c r="S190" s="135"/>
      <c r="V190" s="221"/>
      <c r="Y190" s="219"/>
      <c r="Z190" s="220"/>
      <c r="AA190" s="220"/>
      <c r="AB190" s="220"/>
      <c r="AC190" s="220"/>
      <c r="AD190" s="221"/>
      <c r="AG190" s="219"/>
      <c r="AH190" s="220"/>
      <c r="AI190" s="220"/>
      <c r="AJ190" s="220"/>
      <c r="AK190" s="220"/>
      <c r="AL190" s="220"/>
      <c r="AM190" s="468"/>
      <c r="AN190" s="225"/>
      <c r="AO190" s="225"/>
      <c r="BC190" s="225"/>
      <c r="BD190" s="225"/>
    </row>
    <row r="191" spans="2:57">
      <c r="C191" s="461">
        <v>22</v>
      </c>
      <c r="D191" s="461"/>
      <c r="E191" s="218"/>
      <c r="F191" s="218"/>
      <c r="G191" s="218"/>
      <c r="H191" s="461">
        <v>23</v>
      </c>
      <c r="I191" s="461"/>
      <c r="J191" s="218"/>
      <c r="K191" s="218"/>
      <c r="L191" s="218"/>
      <c r="M191" s="218"/>
      <c r="N191" s="218"/>
      <c r="O191" s="218"/>
      <c r="P191" s="218"/>
      <c r="Q191" s="218"/>
      <c r="R191" s="218"/>
      <c r="S191" s="218"/>
      <c r="T191" s="218"/>
      <c r="U191" s="218"/>
      <c r="V191" s="218"/>
      <c r="W191" s="218"/>
      <c r="X191" s="218"/>
      <c r="Y191" s="218"/>
      <c r="Z191" s="218"/>
      <c r="AA191" s="218"/>
      <c r="AB191" s="218"/>
      <c r="AC191" s="218"/>
      <c r="AD191" s="218"/>
      <c r="AE191" s="218"/>
      <c r="AF191" s="218"/>
      <c r="AG191" s="223"/>
      <c r="AH191" s="223"/>
      <c r="AI191" s="223"/>
      <c r="AJ191" s="223"/>
      <c r="AK191" s="223"/>
      <c r="AL191" s="223"/>
      <c r="AM191" s="223"/>
      <c r="AN191" s="223"/>
      <c r="AO191" s="223"/>
      <c r="AP191" s="223"/>
      <c r="BC191" s="223"/>
      <c r="BD191" s="223"/>
      <c r="BE191" s="223"/>
    </row>
    <row r="192" spans="2:57">
      <c r="C192" s="461" t="s">
        <v>209</v>
      </c>
      <c r="D192" s="461"/>
      <c r="E192" s="218"/>
      <c r="F192" s="218"/>
      <c r="G192" s="218"/>
      <c r="H192" s="461" t="s">
        <v>209</v>
      </c>
      <c r="I192" s="461"/>
      <c r="J192" s="218"/>
      <c r="K192" s="218"/>
      <c r="L192" s="218"/>
      <c r="M192" s="218"/>
      <c r="N192" s="218"/>
      <c r="O192" s="218"/>
      <c r="P192" s="218"/>
      <c r="Q192" s="218"/>
      <c r="R192" s="218"/>
      <c r="S192" s="218"/>
      <c r="T192" s="218"/>
      <c r="U192" s="218"/>
      <c r="V192" s="218"/>
      <c r="W192" s="218"/>
      <c r="X192" s="218"/>
      <c r="Y192" s="218"/>
      <c r="Z192" s="218"/>
      <c r="AA192" s="218"/>
      <c r="AB192" s="218"/>
      <c r="AC192" s="218"/>
      <c r="AD192" s="218"/>
      <c r="AE192" s="218"/>
      <c r="AF192" s="218"/>
      <c r="AG192" s="223"/>
      <c r="AH192" s="223"/>
      <c r="AI192" s="223"/>
      <c r="AJ192" s="223"/>
      <c r="AK192" s="223"/>
      <c r="AL192" s="223"/>
      <c r="AM192" s="223"/>
      <c r="AN192" s="223"/>
      <c r="AO192" s="223"/>
      <c r="AP192" s="223"/>
      <c r="BC192" s="223"/>
      <c r="BD192" s="223"/>
      <c r="BE192" s="223"/>
    </row>
    <row r="193" spans="2:57">
      <c r="C193" s="462">
        <v>12</v>
      </c>
      <c r="D193" s="462"/>
      <c r="E193" s="218"/>
      <c r="F193" s="218"/>
      <c r="G193" s="218"/>
      <c r="H193" s="461">
        <v>1</v>
      </c>
      <c r="I193" s="461"/>
      <c r="J193" s="218"/>
      <c r="K193" s="461">
        <v>1</v>
      </c>
      <c r="L193" s="461"/>
      <c r="M193" s="222"/>
      <c r="N193" s="222"/>
      <c r="O193" s="461">
        <v>2</v>
      </c>
      <c r="P193" s="461"/>
      <c r="Q193" s="223"/>
      <c r="R193" s="461">
        <v>2</v>
      </c>
      <c r="S193" s="461"/>
      <c r="V193" s="461">
        <v>3</v>
      </c>
      <c r="W193" s="461"/>
      <c r="X193" s="461">
        <v>3</v>
      </c>
      <c r="Y193" s="461"/>
      <c r="Z193" s="222"/>
      <c r="AA193" s="222"/>
      <c r="AB193" s="222"/>
      <c r="AC193" s="222"/>
      <c r="AD193" s="461">
        <v>3</v>
      </c>
      <c r="AE193" s="461"/>
      <c r="AF193" s="461">
        <v>4</v>
      </c>
      <c r="AG193" s="461"/>
      <c r="AH193" s="223"/>
      <c r="AI193" s="223"/>
      <c r="AJ193" s="461">
        <v>5</v>
      </c>
      <c r="AK193" s="461"/>
      <c r="AL193" s="223"/>
      <c r="AM193" s="462">
        <v>6</v>
      </c>
      <c r="AN193" s="462"/>
      <c r="AO193" s="461" t="s">
        <v>242</v>
      </c>
      <c r="AP193" s="461"/>
      <c r="BE193" s="223"/>
    </row>
    <row r="194" spans="2:57">
      <c r="C194" s="462" t="s">
        <v>210</v>
      </c>
      <c r="D194" s="462"/>
      <c r="E194" s="218"/>
      <c r="F194" s="218"/>
      <c r="G194" s="218"/>
      <c r="H194" s="461" t="s">
        <v>210</v>
      </c>
      <c r="I194" s="461"/>
      <c r="J194" s="218"/>
      <c r="K194" s="461" t="s">
        <v>210</v>
      </c>
      <c r="L194" s="461"/>
      <c r="M194" s="222"/>
      <c r="N194" s="222"/>
      <c r="O194" s="461" t="s">
        <v>210</v>
      </c>
      <c r="P194" s="461"/>
      <c r="Q194" s="223"/>
      <c r="R194" s="461" t="s">
        <v>210</v>
      </c>
      <c r="S194" s="461"/>
      <c r="V194" s="461" t="s">
        <v>210</v>
      </c>
      <c r="W194" s="461"/>
      <c r="X194" s="461" t="s">
        <v>210</v>
      </c>
      <c r="Y194" s="461"/>
      <c r="Z194" s="222"/>
      <c r="AA194" s="222"/>
      <c r="AB194" s="222"/>
      <c r="AC194" s="222"/>
      <c r="AD194" s="461" t="s">
        <v>210</v>
      </c>
      <c r="AE194" s="461"/>
      <c r="AF194" s="461" t="s">
        <v>210</v>
      </c>
      <c r="AG194" s="461"/>
      <c r="AH194" s="223"/>
      <c r="AI194" s="223"/>
      <c r="AJ194" s="461" t="s">
        <v>210</v>
      </c>
      <c r="AK194" s="461"/>
      <c r="AL194" s="223"/>
      <c r="AM194" s="462" t="s">
        <v>210</v>
      </c>
      <c r="AN194" s="462"/>
      <c r="AO194" s="461" t="s">
        <v>243</v>
      </c>
      <c r="AP194" s="461"/>
      <c r="BE194" s="223"/>
    </row>
    <row r="195" spans="2:57">
      <c r="C195" s="462">
        <v>2</v>
      </c>
      <c r="D195" s="462"/>
      <c r="E195" s="218"/>
      <c r="F195" s="218"/>
      <c r="G195" s="218"/>
      <c r="H195" s="461">
        <v>1</v>
      </c>
      <c r="I195" s="461"/>
      <c r="J195" s="218"/>
      <c r="K195" s="461">
        <v>2</v>
      </c>
      <c r="L195" s="461"/>
      <c r="M195" s="222"/>
      <c r="N195" s="222"/>
      <c r="O195" s="461">
        <v>1</v>
      </c>
      <c r="P195" s="461"/>
      <c r="Q195" s="223"/>
      <c r="R195" s="461">
        <v>2</v>
      </c>
      <c r="S195" s="461"/>
      <c r="V195" s="461">
        <v>1</v>
      </c>
      <c r="W195" s="461"/>
      <c r="X195" s="461">
        <v>2</v>
      </c>
      <c r="Y195" s="461"/>
      <c r="Z195" s="222"/>
      <c r="AA195" s="222"/>
      <c r="AB195" s="222"/>
      <c r="AC195" s="222"/>
      <c r="AD195" s="461">
        <v>31</v>
      </c>
      <c r="AE195" s="461"/>
      <c r="AF195" s="461">
        <v>1</v>
      </c>
      <c r="AG195" s="461"/>
      <c r="AH195" s="223"/>
      <c r="AI195" s="223"/>
      <c r="AJ195" s="461">
        <v>1</v>
      </c>
      <c r="AK195" s="461"/>
      <c r="AL195" s="223"/>
      <c r="AM195" s="462">
        <v>1</v>
      </c>
      <c r="AN195" s="462"/>
      <c r="AO195" s="461" t="s">
        <v>211</v>
      </c>
      <c r="AP195" s="461"/>
      <c r="BE195" s="223"/>
    </row>
    <row r="196" spans="2:57">
      <c r="C196" s="466" t="s">
        <v>211</v>
      </c>
      <c r="D196" s="466"/>
      <c r="E196" s="218"/>
      <c r="F196" s="218"/>
      <c r="G196" s="218"/>
      <c r="H196" s="467" t="s">
        <v>211</v>
      </c>
      <c r="I196" s="467"/>
      <c r="J196" s="218"/>
      <c r="K196" s="461" t="s">
        <v>211</v>
      </c>
      <c r="L196" s="461"/>
      <c r="M196" s="222"/>
      <c r="N196" s="222"/>
      <c r="O196" s="461" t="s">
        <v>211</v>
      </c>
      <c r="P196" s="461"/>
      <c r="R196" s="461" t="s">
        <v>211</v>
      </c>
      <c r="S196" s="461"/>
      <c r="V196" s="461" t="s">
        <v>211</v>
      </c>
      <c r="W196" s="461"/>
      <c r="X196" s="461" t="s">
        <v>211</v>
      </c>
      <c r="Y196" s="461"/>
      <c r="Z196" s="222"/>
      <c r="AA196" s="222"/>
      <c r="AB196" s="222"/>
      <c r="AC196" s="222"/>
      <c r="AD196" s="461" t="s">
        <v>211</v>
      </c>
      <c r="AE196" s="461"/>
      <c r="AF196" s="461" t="s">
        <v>211</v>
      </c>
      <c r="AG196" s="461"/>
      <c r="AJ196" s="461" t="s">
        <v>211</v>
      </c>
      <c r="AK196" s="461"/>
      <c r="AM196" s="462" t="s">
        <v>211</v>
      </c>
      <c r="AN196" s="462"/>
      <c r="AO196" s="461"/>
      <c r="AP196" s="461"/>
    </row>
    <row r="197" spans="2:57">
      <c r="C197" s="355"/>
      <c r="D197" s="355"/>
    </row>
    <row r="198" spans="2:57">
      <c r="I198" t="s">
        <v>221</v>
      </c>
      <c r="J198" t="s">
        <v>231</v>
      </c>
      <c r="P198" t="s">
        <v>235</v>
      </c>
      <c r="X198" s="138" t="s">
        <v>228</v>
      </c>
      <c r="AF198" t="s">
        <v>232</v>
      </c>
    </row>
    <row r="199" spans="2:57">
      <c r="X199" s="138" t="s">
        <v>229</v>
      </c>
    </row>
    <row r="200" spans="2:57">
      <c r="X200" s="138" t="s">
        <v>230</v>
      </c>
      <c r="AF200" t="s">
        <v>239</v>
      </c>
    </row>
    <row r="202" spans="2:57">
      <c r="I202" t="s">
        <v>221</v>
      </c>
      <c r="J202" t="s">
        <v>234</v>
      </c>
      <c r="P202" t="s">
        <v>236</v>
      </c>
      <c r="X202" s="138" t="s">
        <v>238</v>
      </c>
    </row>
    <row r="203" spans="2:57">
      <c r="X203" s="138" t="s">
        <v>237</v>
      </c>
    </row>
    <row r="204" spans="2:57">
      <c r="X204" s="138"/>
    </row>
    <row r="205" spans="2:57">
      <c r="X205" s="138"/>
    </row>
    <row r="207" spans="2:57">
      <c r="B207" s="241" t="s">
        <v>482</v>
      </c>
    </row>
    <row r="208" spans="2:57">
      <c r="B208" s="241">
        <v>12</v>
      </c>
      <c r="C208" t="s">
        <v>240</v>
      </c>
    </row>
    <row r="210" spans="3:57">
      <c r="D210" s="226" t="s">
        <v>216</v>
      </c>
      <c r="E210" s="222" t="s">
        <v>216</v>
      </c>
      <c r="F210" s="222" t="s">
        <v>216</v>
      </c>
      <c r="G210" s="222" t="s">
        <v>216</v>
      </c>
      <c r="H210" s="222" t="s">
        <v>216</v>
      </c>
      <c r="I210" s="222" t="s">
        <v>216</v>
      </c>
      <c r="J210" s="222"/>
      <c r="K210" s="222" t="s">
        <v>241</v>
      </c>
      <c r="L210" s="222"/>
      <c r="M210" s="222"/>
      <c r="N210" s="222"/>
      <c r="O210" s="222"/>
      <c r="Q210" s="222" t="s">
        <v>215</v>
      </c>
      <c r="R210" s="222" t="s">
        <v>215</v>
      </c>
      <c r="S210" s="222" t="s">
        <v>215</v>
      </c>
      <c r="T210" s="222" t="s">
        <v>215</v>
      </c>
      <c r="U210" s="222" t="s">
        <v>215</v>
      </c>
      <c r="V210" s="222" t="s">
        <v>215</v>
      </c>
      <c r="W210" s="226"/>
      <c r="X210" s="222"/>
      <c r="Y210" s="226" t="s">
        <v>216</v>
      </c>
      <c r="Z210" s="230" t="s">
        <v>216</v>
      </c>
      <c r="AA210" s="230" t="s">
        <v>216</v>
      </c>
      <c r="AB210" s="222" t="s">
        <v>216</v>
      </c>
      <c r="AC210" s="229" t="s">
        <v>245</v>
      </c>
      <c r="AD210" s="222"/>
      <c r="AE210" s="222"/>
      <c r="AF210" s="229"/>
      <c r="AH210" s="229"/>
      <c r="AI210" s="229"/>
      <c r="AJ210" s="225"/>
      <c r="AL210" s="225" t="s">
        <v>215</v>
      </c>
      <c r="AM210" s="228" t="s">
        <v>215</v>
      </c>
      <c r="AN210" s="225"/>
      <c r="AO210" s="346"/>
      <c r="AP210" s="347"/>
      <c r="AQ210" s="347"/>
      <c r="AR210" s="347"/>
      <c r="AS210" s="348"/>
      <c r="AV210" s="225"/>
      <c r="AW210" s="225"/>
      <c r="AX210" s="225"/>
    </row>
    <row r="211" spans="3:57">
      <c r="Z211" s="237" t="s">
        <v>213</v>
      </c>
      <c r="AA211" s="237"/>
      <c r="AB211" s="237"/>
      <c r="AC211" s="237"/>
      <c r="AD211" s="237"/>
      <c r="AE211" s="237"/>
      <c r="AF211" s="238" t="s">
        <v>213</v>
      </c>
      <c r="AG211" s="238"/>
      <c r="AH211" s="238"/>
      <c r="AI211" s="237"/>
      <c r="AJ211" s="237"/>
      <c r="AK211" s="237" t="s">
        <v>244</v>
      </c>
      <c r="AL211" s="238"/>
      <c r="AO211" s="349"/>
      <c r="AP211" s="350" t="s">
        <v>551</v>
      </c>
      <c r="AQ211" s="350"/>
      <c r="AR211" s="350"/>
      <c r="AS211" s="351"/>
    </row>
    <row r="212" spans="3:57">
      <c r="D212" s="219"/>
      <c r="E212" s="220"/>
      <c r="F212" s="220"/>
      <c r="G212" s="220"/>
      <c r="H212" s="220"/>
      <c r="I212" s="220"/>
      <c r="J212" s="220"/>
      <c r="K212" s="220"/>
      <c r="L212" s="220"/>
      <c r="M212" s="220"/>
      <c r="N212" s="220"/>
      <c r="O212" s="220"/>
      <c r="P212" s="220"/>
      <c r="Q212" s="220"/>
      <c r="R212" s="220"/>
      <c r="S212" s="220"/>
      <c r="T212" s="220"/>
      <c r="U212" s="220"/>
      <c r="V212" s="221"/>
      <c r="Y212" s="219"/>
      <c r="Z212" s="220"/>
      <c r="AA212" s="220"/>
      <c r="AB212" s="221"/>
      <c r="AE212" s="219"/>
      <c r="AH212" s="228"/>
      <c r="AJ212" s="219"/>
      <c r="AK212" s="220"/>
      <c r="AM212" s="221"/>
      <c r="AN212" s="225"/>
      <c r="AO212" s="352"/>
      <c r="AP212" s="353" t="s">
        <v>509</v>
      </c>
      <c r="AQ212" s="353"/>
      <c r="AR212" s="353"/>
      <c r="AS212" s="354"/>
    </row>
    <row r="213" spans="3:57">
      <c r="C213" s="461">
        <v>22</v>
      </c>
      <c r="D213" s="461"/>
      <c r="E213" s="218"/>
      <c r="F213" s="218"/>
      <c r="G213" s="218"/>
      <c r="H213" s="461">
        <v>23</v>
      </c>
      <c r="I213" s="461"/>
      <c r="J213" s="218"/>
      <c r="K213" s="218"/>
      <c r="L213" s="218"/>
      <c r="M213" s="218"/>
      <c r="N213" s="218"/>
      <c r="O213" s="218"/>
      <c r="P213" s="218"/>
      <c r="Q213" s="218"/>
      <c r="R213" s="218"/>
      <c r="S213" s="218"/>
      <c r="T213" s="218"/>
      <c r="U213" s="218"/>
      <c r="V213" s="218"/>
      <c r="W213" s="218"/>
      <c r="X213" s="218"/>
      <c r="Y213" s="218"/>
      <c r="Z213" s="218"/>
      <c r="AA213" s="218"/>
      <c r="AB213" s="218"/>
      <c r="AC213" s="218"/>
      <c r="AD213" s="218"/>
      <c r="AE213" s="218"/>
      <c r="AF213" s="218"/>
      <c r="AG213" s="218"/>
      <c r="AH213" s="218"/>
      <c r="AI213" s="218"/>
      <c r="AJ213" s="218"/>
      <c r="AK213" s="218"/>
      <c r="AL213" s="218"/>
      <c r="AM213" s="218"/>
      <c r="AN213" s="218"/>
      <c r="AO213" s="218"/>
      <c r="AP213" s="218"/>
      <c r="AQ213" s="218"/>
      <c r="AR213" s="218"/>
      <c r="AS213" s="223"/>
      <c r="AT213" s="223"/>
      <c r="AU213" s="223"/>
      <c r="AV213" s="223"/>
      <c r="AW213" s="223"/>
      <c r="AX213" s="223"/>
      <c r="AY213" s="223"/>
    </row>
    <row r="214" spans="3:57">
      <c r="C214" s="461" t="s">
        <v>209</v>
      </c>
      <c r="D214" s="461"/>
      <c r="E214" s="218"/>
      <c r="F214" s="218"/>
      <c r="G214" s="218"/>
      <c r="H214" s="461" t="s">
        <v>209</v>
      </c>
      <c r="I214" s="461"/>
      <c r="J214" s="218"/>
      <c r="K214" s="218"/>
      <c r="L214" s="218"/>
      <c r="M214" s="218"/>
      <c r="N214" s="218"/>
      <c r="O214" s="218"/>
      <c r="P214" s="218"/>
      <c r="Q214" s="218"/>
      <c r="R214" s="218"/>
      <c r="S214" s="218"/>
      <c r="T214" s="218"/>
      <c r="U214" s="218"/>
      <c r="V214" s="218"/>
      <c r="W214" s="218"/>
      <c r="X214" s="218"/>
      <c r="Y214" s="218"/>
      <c r="Z214" s="218"/>
      <c r="AA214" s="218"/>
      <c r="AB214" s="218"/>
      <c r="AC214" s="218"/>
      <c r="AD214" s="218"/>
      <c r="AE214" s="218"/>
      <c r="AF214" s="218"/>
      <c r="AG214" s="218"/>
      <c r="AH214" s="218"/>
      <c r="AI214" s="218"/>
      <c r="AJ214" s="218"/>
      <c r="AK214" s="218"/>
      <c r="AL214" s="218"/>
      <c r="AM214" s="218"/>
      <c r="AN214" s="218"/>
      <c r="AO214" s="218"/>
      <c r="AP214" s="218"/>
      <c r="AQ214" s="218"/>
      <c r="AR214" s="218"/>
      <c r="AS214" s="223"/>
      <c r="AT214" s="223"/>
      <c r="AU214" s="223"/>
      <c r="AV214" s="223"/>
      <c r="AW214" s="223"/>
      <c r="AX214" s="223"/>
      <c r="AY214" s="223"/>
    </row>
    <row r="215" spans="3:57">
      <c r="C215" s="462">
        <v>12</v>
      </c>
      <c r="D215" s="462"/>
      <c r="E215" s="218"/>
      <c r="F215" s="218"/>
      <c r="G215" s="218"/>
      <c r="H215" s="461">
        <v>1</v>
      </c>
      <c r="I215" s="461"/>
      <c r="J215" s="218"/>
      <c r="K215" s="461">
        <v>2</v>
      </c>
      <c r="L215" s="461"/>
      <c r="M215" s="222"/>
      <c r="N215" s="222"/>
      <c r="O215" s="222"/>
      <c r="P215" s="222"/>
      <c r="Q215" s="461">
        <v>3</v>
      </c>
      <c r="R215" s="461"/>
      <c r="S215" s="223"/>
      <c r="T215" s="223"/>
      <c r="U215" s="218"/>
      <c r="V215" s="461">
        <v>3</v>
      </c>
      <c r="W215" s="461"/>
      <c r="X215" s="461">
        <v>3</v>
      </c>
      <c r="Y215" s="461"/>
      <c r="Z215" s="222"/>
      <c r="AA215" s="222"/>
      <c r="AB215" s="461">
        <v>4</v>
      </c>
      <c r="AC215" s="461"/>
      <c r="AD215" s="461">
        <v>4</v>
      </c>
      <c r="AE215" s="461"/>
      <c r="AH215" s="461">
        <v>5</v>
      </c>
      <c r="AI215" s="461"/>
      <c r="AJ215" s="461">
        <v>5</v>
      </c>
      <c r="AK215" s="461"/>
      <c r="AM215" s="462">
        <v>6</v>
      </c>
      <c r="AN215" s="462"/>
      <c r="AO215" s="461" t="s">
        <v>242</v>
      </c>
      <c r="AP215" s="461"/>
      <c r="AX215" s="223"/>
    </row>
    <row r="216" spans="3:57">
      <c r="C216" s="462" t="s">
        <v>210</v>
      </c>
      <c r="D216" s="462"/>
      <c r="E216" s="218"/>
      <c r="F216" s="218"/>
      <c r="G216" s="218"/>
      <c r="H216" s="461" t="s">
        <v>210</v>
      </c>
      <c r="I216" s="461"/>
      <c r="J216" s="218"/>
      <c r="K216" s="461" t="s">
        <v>210</v>
      </c>
      <c r="L216" s="461"/>
      <c r="M216" s="222"/>
      <c r="N216" s="222"/>
      <c r="O216" s="222"/>
      <c r="P216" s="222"/>
      <c r="Q216" s="461" t="s">
        <v>210</v>
      </c>
      <c r="R216" s="461"/>
      <c r="S216" s="223"/>
      <c r="T216" s="223"/>
      <c r="U216" s="218"/>
      <c r="V216" s="461" t="s">
        <v>210</v>
      </c>
      <c r="W216" s="461"/>
      <c r="X216" s="461" t="s">
        <v>210</v>
      </c>
      <c r="Y216" s="461"/>
      <c r="Z216" s="222"/>
      <c r="AA216" s="222"/>
      <c r="AB216" s="461" t="s">
        <v>210</v>
      </c>
      <c r="AC216" s="461"/>
      <c r="AD216" s="461" t="s">
        <v>210</v>
      </c>
      <c r="AE216" s="461"/>
      <c r="AH216" s="461" t="s">
        <v>210</v>
      </c>
      <c r="AI216" s="461"/>
      <c r="AJ216" s="461" t="s">
        <v>210</v>
      </c>
      <c r="AK216" s="461"/>
      <c r="AM216" s="462" t="s">
        <v>210</v>
      </c>
      <c r="AN216" s="462"/>
      <c r="AO216" s="461" t="s">
        <v>243</v>
      </c>
      <c r="AP216" s="461"/>
      <c r="AX216" s="223"/>
      <c r="BA216" s="223"/>
      <c r="BB216" s="223"/>
      <c r="BE216" s="223"/>
    </row>
    <row r="217" spans="3:57">
      <c r="C217" s="462">
        <v>2</v>
      </c>
      <c r="D217" s="462"/>
      <c r="E217" s="218"/>
      <c r="F217" s="218"/>
      <c r="G217" s="218"/>
      <c r="H217" s="461">
        <v>1</v>
      </c>
      <c r="I217" s="461"/>
      <c r="J217" s="218"/>
      <c r="K217" s="461">
        <v>1</v>
      </c>
      <c r="L217" s="461"/>
      <c r="M217" s="222"/>
      <c r="N217" s="222"/>
      <c r="O217" s="222"/>
      <c r="P217" s="222"/>
      <c r="Q217" s="461">
        <v>1</v>
      </c>
      <c r="R217" s="461"/>
      <c r="S217" s="223"/>
      <c r="T217" s="223"/>
      <c r="U217" s="218"/>
      <c r="V217" s="461">
        <v>23</v>
      </c>
      <c r="W217" s="461"/>
      <c r="X217" s="461">
        <v>24</v>
      </c>
      <c r="Y217" s="461"/>
      <c r="Z217" s="222"/>
      <c r="AA217" s="222"/>
      <c r="AB217" s="461">
        <v>23</v>
      </c>
      <c r="AC217" s="461"/>
      <c r="AD217" s="461">
        <v>24</v>
      </c>
      <c r="AE217" s="461"/>
      <c r="AH217" s="461">
        <v>23</v>
      </c>
      <c r="AI217" s="461"/>
      <c r="AJ217" s="461">
        <v>24</v>
      </c>
      <c r="AK217" s="461"/>
      <c r="AM217" s="462">
        <v>1</v>
      </c>
      <c r="AN217" s="462"/>
      <c r="AO217" s="461" t="s">
        <v>211</v>
      </c>
      <c r="AP217" s="461"/>
      <c r="AX217" s="223"/>
      <c r="BA217" s="223"/>
      <c r="BB217" s="223"/>
      <c r="BE217" s="223"/>
    </row>
    <row r="218" spans="3:57">
      <c r="C218" s="466" t="s">
        <v>211</v>
      </c>
      <c r="D218" s="466"/>
      <c r="E218" s="218"/>
      <c r="F218" s="218"/>
      <c r="G218" s="218"/>
      <c r="H218" s="467" t="s">
        <v>211</v>
      </c>
      <c r="I218" s="467"/>
      <c r="J218" s="218"/>
      <c r="K218" s="461" t="s">
        <v>211</v>
      </c>
      <c r="L218" s="461"/>
      <c r="M218" s="222"/>
      <c r="N218" s="222"/>
      <c r="O218" s="222"/>
      <c r="P218" s="222"/>
      <c r="Q218" s="461" t="s">
        <v>211</v>
      </c>
      <c r="R218" s="461"/>
      <c r="U218" s="218"/>
      <c r="V218" s="461" t="s">
        <v>211</v>
      </c>
      <c r="W218" s="461"/>
      <c r="X218" s="461" t="s">
        <v>211</v>
      </c>
      <c r="Y218" s="461"/>
      <c r="Z218" s="222"/>
      <c r="AA218" s="222"/>
      <c r="AB218" s="461" t="s">
        <v>211</v>
      </c>
      <c r="AC218" s="461"/>
      <c r="AD218" s="461" t="s">
        <v>211</v>
      </c>
      <c r="AE218" s="461"/>
      <c r="AH218" s="461" t="s">
        <v>211</v>
      </c>
      <c r="AI218" s="461"/>
      <c r="AJ218" s="461" t="s">
        <v>211</v>
      </c>
      <c r="AK218" s="461"/>
      <c r="AM218" s="462" t="s">
        <v>211</v>
      </c>
      <c r="AN218" s="462"/>
    </row>
    <row r="220" spans="3:57">
      <c r="I220" t="s">
        <v>221</v>
      </c>
      <c r="J220" t="s">
        <v>231</v>
      </c>
      <c r="P220" t="s">
        <v>246</v>
      </c>
      <c r="X220" s="138" t="s">
        <v>247</v>
      </c>
    </row>
    <row r="221" spans="3:57">
      <c r="X221" s="138" t="s">
        <v>248</v>
      </c>
      <c r="AH221" t="s">
        <v>250</v>
      </c>
    </row>
    <row r="222" spans="3:57">
      <c r="X222" s="138" t="s">
        <v>249</v>
      </c>
    </row>
    <row r="224" spans="3:57">
      <c r="I224" t="s">
        <v>221</v>
      </c>
      <c r="J224" t="s">
        <v>234</v>
      </c>
      <c r="P224" t="s">
        <v>251</v>
      </c>
    </row>
    <row r="228" spans="2:44">
      <c r="B228" s="241" t="s">
        <v>482</v>
      </c>
    </row>
    <row r="229" spans="2:44">
      <c r="B229" s="241">
        <v>13</v>
      </c>
      <c r="C229" t="s">
        <v>252</v>
      </c>
    </row>
    <row r="230" spans="2:44">
      <c r="AN230" s="346"/>
      <c r="AO230" s="347"/>
      <c r="AP230" s="347"/>
      <c r="AQ230" s="347"/>
      <c r="AR230" s="348"/>
    </row>
    <row r="231" spans="2:44">
      <c r="AN231" s="349"/>
      <c r="AO231" s="350" t="s">
        <v>520</v>
      </c>
      <c r="AP231" s="350"/>
      <c r="AQ231" s="350"/>
      <c r="AR231" s="351"/>
    </row>
    <row r="232" spans="2:44">
      <c r="D232" s="226" t="s">
        <v>216</v>
      </c>
      <c r="E232" s="222" t="s">
        <v>216</v>
      </c>
      <c r="F232" s="222" t="s">
        <v>216</v>
      </c>
      <c r="G232" s="222" t="s">
        <v>216</v>
      </c>
      <c r="H232" s="222" t="s">
        <v>216</v>
      </c>
      <c r="I232" s="222" t="s">
        <v>216</v>
      </c>
      <c r="J232" s="222" t="s">
        <v>216</v>
      </c>
      <c r="K232" s="222" t="s">
        <v>216</v>
      </c>
      <c r="L232" s="222" t="s">
        <v>216</v>
      </c>
      <c r="M232" s="222"/>
      <c r="N232" s="222"/>
      <c r="O232" s="222"/>
      <c r="P232" s="222" t="s">
        <v>253</v>
      </c>
      <c r="Q232" s="222"/>
      <c r="R232" s="222"/>
      <c r="S232" s="222"/>
      <c r="T232" s="222" t="s">
        <v>254</v>
      </c>
      <c r="U232" s="222"/>
      <c r="V232" s="222"/>
      <c r="W232" s="222"/>
      <c r="X232" s="222"/>
      <c r="Y232" s="222" t="s">
        <v>215</v>
      </c>
      <c r="Z232" s="222" t="s">
        <v>215</v>
      </c>
      <c r="AB232" s="222" t="s">
        <v>215</v>
      </c>
      <c r="AC232" s="227" t="s">
        <v>215</v>
      </c>
      <c r="AF232" s="135" t="s">
        <v>255</v>
      </c>
      <c r="AL232" s="225"/>
      <c r="AM232" s="225"/>
      <c r="AN232" s="352"/>
      <c r="AO232" s="353" t="s">
        <v>552</v>
      </c>
      <c r="AP232" s="353"/>
      <c r="AQ232" s="353"/>
      <c r="AR232" s="354"/>
    </row>
    <row r="233" spans="2:44">
      <c r="F233" s="237" t="s">
        <v>213</v>
      </c>
      <c r="G233" s="237"/>
      <c r="H233" s="237"/>
      <c r="I233" s="237"/>
      <c r="J233" s="237"/>
      <c r="K233" s="237"/>
      <c r="L233" s="237"/>
      <c r="M233" s="237"/>
      <c r="N233" s="237" t="s">
        <v>213</v>
      </c>
      <c r="O233" s="237"/>
      <c r="P233" s="237"/>
      <c r="Q233" s="237"/>
      <c r="R233" s="237"/>
      <c r="S233" s="238"/>
      <c r="T233" s="238" t="s">
        <v>213</v>
      </c>
      <c r="U233" s="238"/>
      <c r="V233" s="237"/>
      <c r="W233" s="237"/>
      <c r="X233" s="237"/>
      <c r="Y233" s="237"/>
      <c r="Z233" s="237"/>
      <c r="AA233" s="238" t="s">
        <v>208</v>
      </c>
      <c r="AB233" s="237"/>
      <c r="AC233" s="237"/>
      <c r="AM233" s="445" t="s">
        <v>215</v>
      </c>
    </row>
    <row r="234" spans="2:44">
      <c r="D234" s="219"/>
      <c r="E234" s="220"/>
      <c r="F234" s="220"/>
      <c r="G234" s="220"/>
      <c r="H234" s="221"/>
      <c r="L234" s="219"/>
      <c r="M234" s="220"/>
      <c r="N234" s="220"/>
      <c r="O234" s="221"/>
      <c r="S234" s="135"/>
      <c r="V234" s="221"/>
      <c r="Z234" s="219"/>
      <c r="AB234" s="220"/>
      <c r="AC234" s="221"/>
      <c r="AF234" s="219"/>
      <c r="AG234" s="220"/>
      <c r="AH234" s="220"/>
      <c r="AI234" s="220"/>
      <c r="AJ234" s="220"/>
      <c r="AK234" s="220"/>
      <c r="AL234" s="220"/>
      <c r="AM234" s="445"/>
      <c r="AN234" s="225"/>
      <c r="AO234" s="225"/>
    </row>
    <row r="235" spans="2:44">
      <c r="C235" s="461">
        <v>22</v>
      </c>
      <c r="D235" s="461"/>
      <c r="E235" s="218"/>
      <c r="F235" s="218"/>
      <c r="G235" s="218"/>
      <c r="H235" s="461">
        <v>23</v>
      </c>
      <c r="I235" s="461"/>
      <c r="J235" s="218"/>
      <c r="K235" s="218"/>
      <c r="L235" s="218"/>
      <c r="M235" s="218"/>
      <c r="N235" s="218"/>
      <c r="O235" s="218"/>
      <c r="P235" s="218"/>
      <c r="Q235" s="218"/>
      <c r="R235" s="218"/>
      <c r="S235" s="218"/>
      <c r="T235" s="218"/>
      <c r="U235" s="218"/>
      <c r="V235" s="218"/>
      <c r="W235" s="218"/>
      <c r="X235" s="218"/>
      <c r="Y235" s="218"/>
      <c r="Z235" s="218"/>
      <c r="AA235" s="218"/>
      <c r="AB235" s="218"/>
      <c r="AC235" s="218"/>
      <c r="AD235" s="218"/>
      <c r="AE235" s="218"/>
      <c r="AF235" s="223"/>
      <c r="AG235" s="223"/>
      <c r="AH235" s="223"/>
      <c r="AI235" s="223"/>
      <c r="AJ235" s="223"/>
      <c r="AK235" s="223"/>
      <c r="AL235" s="223"/>
      <c r="AM235" s="223"/>
      <c r="AN235" s="223"/>
      <c r="AO235" s="223"/>
    </row>
    <row r="236" spans="2:44">
      <c r="C236" s="461" t="s">
        <v>209</v>
      </c>
      <c r="D236" s="461"/>
      <c r="E236" s="218"/>
      <c r="F236" s="218"/>
      <c r="G236" s="218"/>
      <c r="H236" s="461" t="s">
        <v>209</v>
      </c>
      <c r="I236" s="461"/>
      <c r="J236" s="218"/>
      <c r="K236" s="218"/>
      <c r="L236" s="218"/>
      <c r="M236" s="218"/>
      <c r="N236" s="218"/>
      <c r="O236" s="218"/>
      <c r="P236" s="218"/>
      <c r="Q236" s="218"/>
      <c r="R236" s="218"/>
      <c r="S236" s="218"/>
      <c r="T236" s="218"/>
      <c r="U236" s="218"/>
      <c r="V236" s="218"/>
      <c r="W236" s="218"/>
      <c r="X236" s="218"/>
      <c r="Y236" s="218"/>
      <c r="Z236" s="218"/>
      <c r="AA236" s="218"/>
      <c r="AB236" s="218"/>
      <c r="AC236" s="218"/>
      <c r="AD236" s="218"/>
      <c r="AE236" s="218"/>
      <c r="AF236" s="223"/>
      <c r="AG236" s="223"/>
      <c r="AH236" s="223"/>
      <c r="AI236" s="223"/>
      <c r="AJ236" s="223"/>
      <c r="AK236" s="223"/>
      <c r="AL236" s="223"/>
      <c r="AM236" s="223"/>
      <c r="AN236" s="223"/>
      <c r="AO236" s="223"/>
    </row>
    <row r="237" spans="2:44">
      <c r="C237" s="462">
        <v>12</v>
      </c>
      <c r="D237" s="462"/>
      <c r="E237" s="218"/>
      <c r="F237" s="218"/>
      <c r="G237" s="218"/>
      <c r="H237" s="461">
        <v>1</v>
      </c>
      <c r="I237" s="461"/>
      <c r="J237" s="218"/>
      <c r="K237" s="461">
        <v>1</v>
      </c>
      <c r="L237" s="461"/>
      <c r="M237" s="222"/>
      <c r="N237" s="222"/>
      <c r="O237" s="461">
        <v>2</v>
      </c>
      <c r="P237" s="461"/>
      <c r="R237" s="461">
        <v>2</v>
      </c>
      <c r="S237" s="461"/>
      <c r="V237" s="461">
        <v>3</v>
      </c>
      <c r="W237" s="461"/>
      <c r="Y237" s="461">
        <v>3</v>
      </c>
      <c r="Z237" s="461"/>
      <c r="AB237" s="222"/>
      <c r="AC237" s="461">
        <v>3</v>
      </c>
      <c r="AD237" s="461"/>
      <c r="AE237" s="461">
        <v>4</v>
      </c>
      <c r="AF237" s="461"/>
      <c r="AG237" s="223"/>
      <c r="AH237" s="223"/>
      <c r="AI237" s="461">
        <v>5</v>
      </c>
      <c r="AJ237" s="461"/>
      <c r="AK237" s="223"/>
      <c r="AL237" s="462">
        <v>6</v>
      </c>
      <c r="AM237" s="462"/>
      <c r="AN237" s="461" t="s">
        <v>242</v>
      </c>
      <c r="AO237" s="461"/>
    </row>
    <row r="238" spans="2:44">
      <c r="C238" s="462" t="s">
        <v>210</v>
      </c>
      <c r="D238" s="462"/>
      <c r="E238" s="218"/>
      <c r="F238" s="218"/>
      <c r="G238" s="218"/>
      <c r="H238" s="461" t="s">
        <v>210</v>
      </c>
      <c r="I238" s="461"/>
      <c r="J238" s="218"/>
      <c r="K238" s="461" t="s">
        <v>210</v>
      </c>
      <c r="L238" s="461"/>
      <c r="M238" s="222"/>
      <c r="N238" s="222"/>
      <c r="O238" s="461" t="s">
        <v>210</v>
      </c>
      <c r="P238" s="461"/>
      <c r="R238" s="461" t="s">
        <v>210</v>
      </c>
      <c r="S238" s="461"/>
      <c r="V238" s="461" t="s">
        <v>210</v>
      </c>
      <c r="W238" s="461"/>
      <c r="Y238" s="461" t="s">
        <v>210</v>
      </c>
      <c r="Z238" s="461"/>
      <c r="AB238" s="222"/>
      <c r="AC238" s="461" t="s">
        <v>210</v>
      </c>
      <c r="AD238" s="461"/>
      <c r="AE238" s="461" t="s">
        <v>210</v>
      </c>
      <c r="AF238" s="461"/>
      <c r="AG238" s="223"/>
      <c r="AH238" s="223"/>
      <c r="AI238" s="461" t="s">
        <v>210</v>
      </c>
      <c r="AJ238" s="461"/>
      <c r="AK238" s="223"/>
      <c r="AL238" s="462" t="s">
        <v>210</v>
      </c>
      <c r="AM238" s="462"/>
      <c r="AN238" s="461" t="s">
        <v>243</v>
      </c>
      <c r="AO238" s="461"/>
    </row>
    <row r="239" spans="2:44">
      <c r="C239" s="462">
        <v>2</v>
      </c>
      <c r="D239" s="462"/>
      <c r="E239" s="218"/>
      <c r="F239" s="218"/>
      <c r="G239" s="218"/>
      <c r="H239" s="461">
        <v>1</v>
      </c>
      <c r="I239" s="461"/>
      <c r="J239" s="218"/>
      <c r="K239" s="461">
        <v>2</v>
      </c>
      <c r="L239" s="461"/>
      <c r="M239" s="222"/>
      <c r="N239" s="222"/>
      <c r="O239" s="461">
        <v>1</v>
      </c>
      <c r="P239" s="461"/>
      <c r="R239" s="461">
        <v>2</v>
      </c>
      <c r="S239" s="461"/>
      <c r="V239" s="461">
        <v>1</v>
      </c>
      <c r="W239" s="461"/>
      <c r="Y239" s="461">
        <v>2</v>
      </c>
      <c r="Z239" s="461"/>
      <c r="AB239" s="222"/>
      <c r="AC239" s="461">
        <v>31</v>
      </c>
      <c r="AD239" s="461"/>
      <c r="AE239" s="461">
        <v>1</v>
      </c>
      <c r="AF239" s="461"/>
      <c r="AG239" s="223"/>
      <c r="AH239" s="223"/>
      <c r="AI239" s="461">
        <v>1</v>
      </c>
      <c r="AJ239" s="461"/>
      <c r="AK239" s="223"/>
      <c r="AL239" s="462">
        <v>1</v>
      </c>
      <c r="AM239" s="462"/>
      <c r="AN239" s="461" t="s">
        <v>211</v>
      </c>
      <c r="AO239" s="461"/>
    </row>
    <row r="240" spans="2:44">
      <c r="C240" s="466" t="s">
        <v>211</v>
      </c>
      <c r="D240" s="466"/>
      <c r="E240" s="218"/>
      <c r="F240" s="218"/>
      <c r="G240" s="218"/>
      <c r="H240" s="467" t="s">
        <v>211</v>
      </c>
      <c r="I240" s="467"/>
      <c r="J240" s="218"/>
      <c r="K240" s="461" t="s">
        <v>211</v>
      </c>
      <c r="L240" s="461"/>
      <c r="M240" s="222"/>
      <c r="N240" s="222"/>
      <c r="O240" s="461" t="s">
        <v>211</v>
      </c>
      <c r="P240" s="461"/>
      <c r="R240" s="461" t="s">
        <v>211</v>
      </c>
      <c r="S240" s="461"/>
      <c r="V240" s="461" t="s">
        <v>211</v>
      </c>
      <c r="W240" s="461"/>
      <c r="Y240" s="461" t="s">
        <v>211</v>
      </c>
      <c r="Z240" s="461"/>
      <c r="AB240" s="222"/>
      <c r="AC240" s="461" t="s">
        <v>211</v>
      </c>
      <c r="AD240" s="461"/>
      <c r="AE240" s="461" t="s">
        <v>211</v>
      </c>
      <c r="AF240" s="461"/>
      <c r="AI240" s="461" t="s">
        <v>211</v>
      </c>
      <c r="AJ240" s="461"/>
      <c r="AL240" s="462" t="s">
        <v>211</v>
      </c>
      <c r="AM240" s="462"/>
      <c r="AN240" s="222"/>
      <c r="AO240" s="222"/>
    </row>
    <row r="242" spans="2:44">
      <c r="I242" t="s">
        <v>221</v>
      </c>
      <c r="J242" t="s">
        <v>231</v>
      </c>
      <c r="P242" t="s">
        <v>256</v>
      </c>
    </row>
    <row r="244" spans="2:44">
      <c r="I244" t="s">
        <v>221</v>
      </c>
      <c r="J244" t="s">
        <v>234</v>
      </c>
      <c r="P244" t="s">
        <v>257</v>
      </c>
      <c r="X244" s="138" t="s">
        <v>258</v>
      </c>
      <c r="AG244" t="s">
        <v>261</v>
      </c>
    </row>
    <row r="245" spans="2:44">
      <c r="X245" s="138" t="s">
        <v>259</v>
      </c>
    </row>
    <row r="246" spans="2:44">
      <c r="X246" s="138" t="s">
        <v>260</v>
      </c>
    </row>
    <row r="250" spans="2:44">
      <c r="B250" s="241" t="s">
        <v>482</v>
      </c>
    </row>
    <row r="251" spans="2:44">
      <c r="B251" s="241">
        <v>14</v>
      </c>
      <c r="C251" t="s">
        <v>263</v>
      </c>
    </row>
    <row r="253" spans="2:44">
      <c r="AN253" s="346"/>
      <c r="AO253" s="347"/>
      <c r="AP253" s="347"/>
      <c r="AQ253" s="347"/>
      <c r="AR253" s="348"/>
    </row>
    <row r="254" spans="2:44">
      <c r="D254" s="226" t="s">
        <v>216</v>
      </c>
      <c r="E254" s="222" t="s">
        <v>216</v>
      </c>
      <c r="F254" s="222" t="s">
        <v>216</v>
      </c>
      <c r="G254" s="222" t="s">
        <v>216</v>
      </c>
      <c r="H254" s="222" t="s">
        <v>264</v>
      </c>
      <c r="I254" s="222"/>
      <c r="J254" s="222"/>
      <c r="K254" s="222"/>
      <c r="L254" s="222"/>
      <c r="M254" s="222"/>
      <c r="N254" s="222" t="s">
        <v>215</v>
      </c>
      <c r="O254" s="227" t="s">
        <v>215</v>
      </c>
      <c r="Q254" s="222"/>
      <c r="R254" s="226" t="s">
        <v>216</v>
      </c>
      <c r="S254" s="222" t="s">
        <v>216</v>
      </c>
      <c r="T254" s="222" t="s">
        <v>216</v>
      </c>
      <c r="U254" s="222" t="s">
        <v>265</v>
      </c>
      <c r="V254" s="222"/>
      <c r="X254" s="222"/>
      <c r="Y254" s="222"/>
      <c r="Z254" s="222" t="s">
        <v>215</v>
      </c>
      <c r="AA254" s="222" t="s">
        <v>215</v>
      </c>
      <c r="AB254" s="227" t="s">
        <v>215</v>
      </c>
      <c r="AE254" s="135" t="s">
        <v>255</v>
      </c>
      <c r="AK254" s="225"/>
      <c r="AL254" s="225"/>
      <c r="AN254" s="349"/>
      <c r="AO254" s="350" t="s">
        <v>520</v>
      </c>
      <c r="AP254" s="350"/>
      <c r="AQ254" s="350"/>
      <c r="AR254" s="351"/>
    </row>
    <row r="255" spans="2:44">
      <c r="F255" s="237" t="s">
        <v>213</v>
      </c>
      <c r="G255" s="237"/>
      <c r="H255" s="237"/>
      <c r="I255" s="237"/>
      <c r="J255" s="237"/>
      <c r="K255" s="237"/>
      <c r="L255" s="237"/>
      <c r="M255" s="237"/>
      <c r="N255" s="237" t="s">
        <v>208</v>
      </c>
      <c r="O255" s="237"/>
      <c r="P255" s="237"/>
      <c r="Q255" s="237"/>
      <c r="R255" s="238"/>
      <c r="S255" s="238"/>
      <c r="T255" s="238" t="s">
        <v>213</v>
      </c>
      <c r="U255" s="237"/>
      <c r="V255" s="237"/>
      <c r="W255" s="237"/>
      <c r="X255" s="237"/>
      <c r="Y255" s="237"/>
      <c r="Z255" s="238" t="s">
        <v>213</v>
      </c>
      <c r="AA255" s="237"/>
      <c r="AL255" s="445" t="s">
        <v>215</v>
      </c>
      <c r="AN255" s="352"/>
      <c r="AO255" s="353" t="s">
        <v>533</v>
      </c>
      <c r="AP255" s="353"/>
      <c r="AQ255" s="353"/>
      <c r="AR255" s="354"/>
    </row>
    <row r="256" spans="2:44">
      <c r="D256" s="219"/>
      <c r="E256" s="220"/>
      <c r="F256" s="220"/>
      <c r="G256" s="220"/>
      <c r="H256" s="221"/>
      <c r="L256" s="219"/>
      <c r="M256" s="220"/>
      <c r="N256" s="220"/>
      <c r="O256" s="221"/>
      <c r="R256" s="135"/>
      <c r="U256" s="221"/>
      <c r="Y256" s="219"/>
      <c r="AA256" s="220"/>
      <c r="AB256" s="221"/>
      <c r="AE256" s="219"/>
      <c r="AF256" s="220"/>
      <c r="AG256" s="220"/>
      <c r="AH256" s="220"/>
      <c r="AI256" s="220"/>
      <c r="AJ256" s="220"/>
      <c r="AK256" s="220"/>
      <c r="AL256" s="445"/>
      <c r="AM256" s="225"/>
      <c r="AN256" s="225"/>
    </row>
    <row r="257" spans="2:40">
      <c r="C257" s="461">
        <v>22</v>
      </c>
      <c r="D257" s="461"/>
      <c r="E257" s="218"/>
      <c r="F257" s="218"/>
      <c r="G257" s="218"/>
      <c r="H257" s="461">
        <v>23</v>
      </c>
      <c r="I257" s="461"/>
      <c r="J257" s="218"/>
      <c r="K257" s="218"/>
      <c r="L257" s="218"/>
      <c r="M257" s="218"/>
      <c r="N257" s="218"/>
      <c r="O257" s="218"/>
      <c r="P257" s="218"/>
      <c r="Q257" s="218"/>
      <c r="R257" s="218"/>
      <c r="T257" s="218"/>
      <c r="U257" s="218"/>
      <c r="V257" s="218"/>
      <c r="X257" s="218"/>
      <c r="Y257" s="218"/>
      <c r="Z257" s="218"/>
      <c r="AA257" s="218"/>
      <c r="AB257" s="218"/>
      <c r="AC257" s="218"/>
      <c r="AD257" s="218"/>
      <c r="AE257" s="223"/>
      <c r="AF257" s="223"/>
      <c r="AG257" s="223"/>
      <c r="AH257" s="223"/>
      <c r="AI257" s="223"/>
      <c r="AJ257" s="223"/>
      <c r="AK257" s="223"/>
      <c r="AL257" s="223"/>
      <c r="AM257" s="223"/>
      <c r="AN257" s="223"/>
    </row>
    <row r="258" spans="2:40">
      <c r="C258" s="461" t="s">
        <v>209</v>
      </c>
      <c r="D258" s="461"/>
      <c r="E258" s="218"/>
      <c r="F258" s="218"/>
      <c r="G258" s="218"/>
      <c r="H258" s="461" t="s">
        <v>209</v>
      </c>
      <c r="I258" s="461"/>
      <c r="J258" s="218"/>
      <c r="K258" s="218"/>
      <c r="L258" s="218"/>
      <c r="M258" s="218"/>
      <c r="N258" s="218"/>
      <c r="O258" s="218"/>
      <c r="P258" s="218"/>
      <c r="Q258" s="218"/>
      <c r="R258" s="218"/>
      <c r="T258" s="218"/>
      <c r="U258" s="218"/>
      <c r="V258" s="218"/>
      <c r="X258" s="218"/>
      <c r="Y258" s="218"/>
      <c r="Z258" s="218"/>
      <c r="AA258" s="218"/>
      <c r="AB258" s="218"/>
      <c r="AC258" s="218"/>
      <c r="AD258" s="218"/>
      <c r="AE258" s="223"/>
      <c r="AF258" s="223"/>
      <c r="AG258" s="223"/>
      <c r="AH258" s="223"/>
      <c r="AI258" s="223"/>
      <c r="AJ258" s="223"/>
      <c r="AK258" s="223"/>
      <c r="AL258" s="223"/>
      <c r="AM258" s="223"/>
      <c r="AN258" s="223"/>
    </row>
    <row r="259" spans="2:40">
      <c r="C259" s="462">
        <v>12</v>
      </c>
      <c r="D259" s="462"/>
      <c r="E259" s="218"/>
      <c r="F259" s="218"/>
      <c r="G259" s="218"/>
      <c r="H259" s="461">
        <v>1</v>
      </c>
      <c r="I259" s="461"/>
      <c r="J259" s="218"/>
      <c r="K259" s="461">
        <v>1</v>
      </c>
      <c r="L259" s="461"/>
      <c r="M259" s="222"/>
      <c r="N259" s="222"/>
      <c r="O259" s="461">
        <v>1</v>
      </c>
      <c r="P259" s="461"/>
      <c r="Q259" s="461">
        <v>2</v>
      </c>
      <c r="R259" s="461"/>
      <c r="U259" s="461">
        <v>2</v>
      </c>
      <c r="V259" s="461"/>
      <c r="X259" s="461">
        <v>3</v>
      </c>
      <c r="Y259" s="461"/>
      <c r="AA259" s="222"/>
      <c r="AB259" s="461">
        <v>3</v>
      </c>
      <c r="AC259" s="461"/>
      <c r="AD259" s="461">
        <v>4</v>
      </c>
      <c r="AE259" s="461"/>
      <c r="AF259" s="223"/>
      <c r="AG259" s="223"/>
      <c r="AH259" s="461">
        <v>5</v>
      </c>
      <c r="AI259" s="461"/>
      <c r="AJ259" s="223"/>
      <c r="AK259" s="462">
        <v>6</v>
      </c>
      <c r="AL259" s="462"/>
      <c r="AM259" s="461" t="s">
        <v>242</v>
      </c>
      <c r="AN259" s="461"/>
    </row>
    <row r="260" spans="2:40">
      <c r="C260" s="462" t="s">
        <v>210</v>
      </c>
      <c r="D260" s="462"/>
      <c r="E260" s="218"/>
      <c r="F260" s="218"/>
      <c r="G260" s="218"/>
      <c r="H260" s="461" t="s">
        <v>210</v>
      </c>
      <c r="I260" s="461"/>
      <c r="J260" s="218"/>
      <c r="K260" s="461" t="s">
        <v>210</v>
      </c>
      <c r="L260" s="461"/>
      <c r="M260" s="222"/>
      <c r="N260" s="222"/>
      <c r="O260" s="461" t="s">
        <v>210</v>
      </c>
      <c r="P260" s="461"/>
      <c r="Q260" s="461" t="s">
        <v>210</v>
      </c>
      <c r="R260" s="461"/>
      <c r="U260" s="461" t="s">
        <v>210</v>
      </c>
      <c r="V260" s="461"/>
      <c r="X260" s="461" t="s">
        <v>210</v>
      </c>
      <c r="Y260" s="461"/>
      <c r="AA260" s="222"/>
      <c r="AB260" s="461" t="s">
        <v>210</v>
      </c>
      <c r="AC260" s="461"/>
      <c r="AD260" s="461" t="s">
        <v>210</v>
      </c>
      <c r="AE260" s="461"/>
      <c r="AF260" s="223"/>
      <c r="AG260" s="223"/>
      <c r="AH260" s="461" t="s">
        <v>210</v>
      </c>
      <c r="AI260" s="461"/>
      <c r="AJ260" s="223"/>
      <c r="AK260" s="462" t="s">
        <v>210</v>
      </c>
      <c r="AL260" s="462"/>
      <c r="AM260" s="461" t="s">
        <v>243</v>
      </c>
      <c r="AN260" s="461"/>
    </row>
    <row r="261" spans="2:40">
      <c r="C261" s="462">
        <v>2</v>
      </c>
      <c r="D261" s="462"/>
      <c r="E261" s="218"/>
      <c r="F261" s="218"/>
      <c r="G261" s="218"/>
      <c r="H261" s="461">
        <v>1</v>
      </c>
      <c r="I261" s="461"/>
      <c r="J261" s="218"/>
      <c r="K261" s="461">
        <v>2</v>
      </c>
      <c r="L261" s="461"/>
      <c r="M261" s="222"/>
      <c r="N261" s="222"/>
      <c r="O261" s="461">
        <v>31</v>
      </c>
      <c r="P261" s="461"/>
      <c r="Q261" s="461">
        <v>1</v>
      </c>
      <c r="R261" s="461"/>
      <c r="U261" s="461">
        <v>28</v>
      </c>
      <c r="V261" s="461"/>
      <c r="X261" s="461">
        <v>1</v>
      </c>
      <c r="Y261" s="461"/>
      <c r="AA261" s="222"/>
      <c r="AB261" s="461">
        <v>31</v>
      </c>
      <c r="AC261" s="461"/>
      <c r="AD261" s="461">
        <v>1</v>
      </c>
      <c r="AE261" s="461"/>
      <c r="AF261" s="223"/>
      <c r="AG261" s="223"/>
      <c r="AH261" s="461">
        <v>1</v>
      </c>
      <c r="AI261" s="461"/>
      <c r="AJ261" s="223"/>
      <c r="AK261" s="462">
        <v>1</v>
      </c>
      <c r="AL261" s="462"/>
      <c r="AM261" s="461" t="s">
        <v>211</v>
      </c>
      <c r="AN261" s="461"/>
    </row>
    <row r="262" spans="2:40">
      <c r="C262" s="466" t="s">
        <v>211</v>
      </c>
      <c r="D262" s="466"/>
      <c r="E262" s="218"/>
      <c r="F262" s="218"/>
      <c r="G262" s="218"/>
      <c r="H262" s="467" t="s">
        <v>211</v>
      </c>
      <c r="I262" s="467"/>
      <c r="J262" s="218"/>
      <c r="K262" s="461" t="s">
        <v>211</v>
      </c>
      <c r="L262" s="461"/>
      <c r="M262" s="222"/>
      <c r="N262" s="222"/>
      <c r="O262" s="461" t="s">
        <v>211</v>
      </c>
      <c r="P262" s="461"/>
      <c r="Q262" s="461" t="s">
        <v>211</v>
      </c>
      <c r="R262" s="461"/>
      <c r="U262" s="461" t="s">
        <v>211</v>
      </c>
      <c r="V262" s="461"/>
      <c r="X262" s="461" t="s">
        <v>211</v>
      </c>
      <c r="Y262" s="461"/>
      <c r="AA262" s="222"/>
      <c r="AB262" s="461" t="s">
        <v>211</v>
      </c>
      <c r="AC262" s="461"/>
      <c r="AD262" s="461" t="s">
        <v>211</v>
      </c>
      <c r="AE262" s="461"/>
      <c r="AH262" s="461" t="s">
        <v>211</v>
      </c>
      <c r="AI262" s="461"/>
      <c r="AK262" s="462" t="s">
        <v>211</v>
      </c>
      <c r="AL262" s="462"/>
      <c r="AM262" s="222"/>
      <c r="AN262" s="222"/>
    </row>
    <row r="264" spans="2:40">
      <c r="I264" t="s">
        <v>221</v>
      </c>
      <c r="J264" t="s">
        <v>231</v>
      </c>
      <c r="P264" t="s">
        <v>266</v>
      </c>
      <c r="X264" s="138" t="s">
        <v>267</v>
      </c>
      <c r="AF264" t="s">
        <v>268</v>
      </c>
    </row>
    <row r="265" spans="2:40">
      <c r="X265" s="138" t="s">
        <v>361</v>
      </c>
    </row>
    <row r="267" spans="2:40">
      <c r="I267" t="s">
        <v>221</v>
      </c>
      <c r="J267" t="s">
        <v>234</v>
      </c>
      <c r="P267" t="s">
        <v>269</v>
      </c>
      <c r="AA267" s="138" t="s">
        <v>270</v>
      </c>
    </row>
    <row r="268" spans="2:40">
      <c r="AA268" s="138" t="s">
        <v>271</v>
      </c>
    </row>
    <row r="271" spans="2:40">
      <c r="B271" s="241" t="s">
        <v>482</v>
      </c>
    </row>
    <row r="272" spans="2:40">
      <c r="B272" s="241">
        <v>15</v>
      </c>
      <c r="C272" t="s">
        <v>272</v>
      </c>
    </row>
    <row r="273" spans="2:45">
      <c r="AM273" s="346"/>
      <c r="AN273" s="347"/>
      <c r="AO273" s="347"/>
      <c r="AP273" s="347"/>
      <c r="AQ273" s="348"/>
    </row>
    <row r="274" spans="2:45">
      <c r="D274" s="229"/>
      <c r="E274" s="229"/>
      <c r="F274" s="229"/>
      <c r="G274" s="229"/>
      <c r="H274" s="229"/>
      <c r="I274" s="229"/>
      <c r="J274" s="229"/>
      <c r="K274" s="229"/>
      <c r="L274" s="229"/>
      <c r="M274" s="229"/>
      <c r="N274" s="229"/>
      <c r="O274" s="229"/>
      <c r="P274" s="229"/>
      <c r="Q274" s="229"/>
      <c r="R274" s="229"/>
      <c r="S274" s="229"/>
      <c r="T274" s="229"/>
      <c r="U274" s="229"/>
      <c r="V274" s="229"/>
      <c r="W274" s="229"/>
      <c r="X274" s="229"/>
      <c r="Y274" s="226" t="s">
        <v>216</v>
      </c>
      <c r="Z274" s="229" t="s">
        <v>216</v>
      </c>
      <c r="AA274" s="229"/>
      <c r="AB274" s="229" t="s">
        <v>274</v>
      </c>
      <c r="AC274" s="229"/>
      <c r="AD274" s="229"/>
      <c r="AE274" s="225"/>
      <c r="AF274" s="229"/>
      <c r="AG274" s="225"/>
      <c r="AH274" s="225"/>
      <c r="AI274" s="225" t="s">
        <v>275</v>
      </c>
      <c r="AJ274" s="225" t="s">
        <v>215</v>
      </c>
      <c r="AK274" s="225" t="s">
        <v>215</v>
      </c>
      <c r="AL274" s="135"/>
      <c r="AM274" s="349"/>
      <c r="AN274" s="350" t="s">
        <v>554</v>
      </c>
      <c r="AO274" s="350"/>
      <c r="AP274" s="350"/>
      <c r="AQ274" s="351"/>
    </row>
    <row r="275" spans="2:45">
      <c r="D275" s="225"/>
      <c r="E275" s="225"/>
      <c r="F275" s="225"/>
      <c r="G275" s="225"/>
      <c r="H275" s="225"/>
      <c r="I275" s="225"/>
      <c r="J275" s="225"/>
      <c r="K275" s="225"/>
      <c r="L275" s="225"/>
      <c r="M275" s="225"/>
      <c r="N275" s="225"/>
      <c r="O275" s="225"/>
      <c r="P275" s="225"/>
      <c r="Q275" s="225"/>
      <c r="R275" s="225"/>
      <c r="S275" s="225"/>
      <c r="T275" s="225"/>
      <c r="U275" s="225"/>
      <c r="V275" s="225"/>
      <c r="W275" s="225"/>
      <c r="X275" s="225"/>
      <c r="Z275" s="238" t="s">
        <v>213</v>
      </c>
      <c r="AA275" s="237"/>
      <c r="AB275" s="238"/>
      <c r="AC275" s="238"/>
      <c r="AD275" s="237"/>
      <c r="AE275" s="237"/>
      <c r="AF275" s="239"/>
      <c r="AG275" s="239"/>
      <c r="AH275" s="237"/>
      <c r="AI275" s="238" t="s">
        <v>273</v>
      </c>
      <c r="AJ275" s="237"/>
      <c r="AM275" s="352"/>
      <c r="AN275" s="353"/>
      <c r="AO275" s="353"/>
      <c r="AP275" s="353"/>
      <c r="AQ275" s="354"/>
      <c r="AR275" s="225"/>
      <c r="AS275" s="225"/>
    </row>
    <row r="276" spans="2:45">
      <c r="D276" s="225"/>
      <c r="E276" s="225"/>
      <c r="F276" s="225"/>
      <c r="G276" s="225"/>
      <c r="H276" s="225"/>
      <c r="I276" s="225"/>
      <c r="J276" s="225"/>
      <c r="K276" s="225"/>
      <c r="L276" s="225"/>
      <c r="M276" s="225"/>
      <c r="N276" s="225"/>
      <c r="O276" s="225"/>
      <c r="P276" s="225"/>
      <c r="Q276" s="225"/>
      <c r="R276" s="225"/>
      <c r="S276" s="225"/>
      <c r="T276" s="225"/>
      <c r="U276" s="225"/>
      <c r="V276" s="225"/>
      <c r="X276" s="225"/>
      <c r="Y276" s="219"/>
      <c r="AA276" s="220"/>
      <c r="AB276" s="223"/>
      <c r="AC276" s="223"/>
      <c r="AD276" s="221"/>
      <c r="AF276" s="218"/>
      <c r="AG276" s="218"/>
      <c r="AH276" s="219"/>
      <c r="AJ276" s="220"/>
      <c r="AK276" s="221"/>
      <c r="AO276" s="225"/>
      <c r="AP276" s="225"/>
      <c r="AQ276" s="225"/>
      <c r="AR276" s="225"/>
      <c r="AS276" s="225"/>
    </row>
    <row r="277" spans="2:45" s="223" customFormat="1">
      <c r="B277" s="242"/>
      <c r="C277" s="461">
        <v>22</v>
      </c>
      <c r="D277" s="461"/>
      <c r="E277" s="218"/>
      <c r="F277" s="218"/>
      <c r="G277" s="218"/>
      <c r="H277" s="461">
        <v>23</v>
      </c>
      <c r="I277" s="461"/>
      <c r="J277" s="218"/>
      <c r="K277" s="218"/>
      <c r="L277" s="218"/>
      <c r="M277" s="218"/>
      <c r="N277" s="218"/>
      <c r="O277" s="218"/>
      <c r="P277" s="218"/>
      <c r="Q277" s="218"/>
      <c r="R277" s="218"/>
      <c r="S277" s="218"/>
      <c r="T277" s="218"/>
      <c r="U277" s="218"/>
      <c r="V277" s="218"/>
      <c r="X277" s="218"/>
    </row>
    <row r="278" spans="2:45" s="223" customFormat="1">
      <c r="B278" s="242"/>
      <c r="C278" s="461" t="s">
        <v>209</v>
      </c>
      <c r="D278" s="461"/>
      <c r="E278" s="218"/>
      <c r="F278" s="218"/>
      <c r="G278" s="218"/>
      <c r="H278" s="461" t="s">
        <v>209</v>
      </c>
      <c r="I278" s="461"/>
      <c r="J278" s="218"/>
      <c r="K278" s="218"/>
      <c r="L278" s="218"/>
      <c r="M278" s="218"/>
      <c r="N278" s="218"/>
      <c r="O278" s="218"/>
      <c r="P278" s="218"/>
      <c r="Q278" s="218"/>
      <c r="R278" s="218"/>
      <c r="S278" s="218"/>
      <c r="T278" s="218"/>
      <c r="U278" s="218"/>
      <c r="V278" s="218"/>
      <c r="W278" s="218"/>
      <c r="X278" s="218"/>
      <c r="Y278" s="218"/>
      <c r="Z278" s="218"/>
      <c r="AA278" s="218"/>
      <c r="AB278" s="218"/>
      <c r="AC278" s="218"/>
      <c r="AD278" s="218"/>
      <c r="AE278" s="218"/>
      <c r="AF278" s="218"/>
      <c r="AG278" s="218"/>
    </row>
    <row r="279" spans="2:45" s="223" customFormat="1">
      <c r="B279" s="242"/>
      <c r="C279" s="462">
        <v>12</v>
      </c>
      <c r="D279" s="462"/>
      <c r="E279" s="218"/>
      <c r="F279" s="218"/>
      <c r="G279" s="218"/>
      <c r="H279" s="461">
        <v>1</v>
      </c>
      <c r="I279" s="461"/>
      <c r="J279" s="218"/>
      <c r="K279" s="461">
        <v>2</v>
      </c>
      <c r="L279" s="461"/>
      <c r="M279" s="222"/>
      <c r="N279" s="222"/>
      <c r="O279" s="222"/>
      <c r="P279" s="222"/>
      <c r="Q279" s="461">
        <v>3</v>
      </c>
      <c r="R279" s="461"/>
      <c r="T279" s="461">
        <v>4</v>
      </c>
      <c r="U279" s="461"/>
      <c r="X279" s="461">
        <v>4</v>
      </c>
      <c r="Y279" s="461"/>
      <c r="Z279" s="222"/>
      <c r="AA279" s="222"/>
      <c r="AD279" s="461">
        <v>5</v>
      </c>
      <c r="AE279" s="461"/>
      <c r="AF279" s="218"/>
      <c r="AG279" s="461">
        <v>5</v>
      </c>
      <c r="AH279" s="461"/>
      <c r="AK279" s="462">
        <v>6</v>
      </c>
      <c r="AL279" s="462"/>
      <c r="AM279" s="461" t="s">
        <v>242</v>
      </c>
      <c r="AN279" s="461"/>
      <c r="AO279" s="222"/>
      <c r="AR279" s="222"/>
      <c r="AS279" s="222"/>
    </row>
    <row r="280" spans="2:45" s="223" customFormat="1">
      <c r="B280" s="242"/>
      <c r="C280" s="462" t="s">
        <v>210</v>
      </c>
      <c r="D280" s="462"/>
      <c r="E280" s="218"/>
      <c r="F280" s="218"/>
      <c r="G280" s="218"/>
      <c r="H280" s="461" t="s">
        <v>210</v>
      </c>
      <c r="I280" s="461"/>
      <c r="J280" s="218"/>
      <c r="K280" s="461" t="s">
        <v>210</v>
      </c>
      <c r="L280" s="461"/>
      <c r="M280" s="222"/>
      <c r="N280" s="222"/>
      <c r="O280" s="222"/>
      <c r="P280" s="222"/>
      <c r="Q280" s="461" t="s">
        <v>210</v>
      </c>
      <c r="R280" s="461"/>
      <c r="T280" s="461" t="s">
        <v>210</v>
      </c>
      <c r="U280" s="461"/>
      <c r="X280" s="461" t="s">
        <v>210</v>
      </c>
      <c r="Y280" s="461"/>
      <c r="Z280" s="222"/>
      <c r="AA280" s="222"/>
      <c r="AD280" s="461" t="s">
        <v>210</v>
      </c>
      <c r="AE280" s="461"/>
      <c r="AF280" s="218"/>
      <c r="AG280" s="461" t="s">
        <v>210</v>
      </c>
      <c r="AH280" s="461"/>
      <c r="AK280" s="462" t="s">
        <v>210</v>
      </c>
      <c r="AL280" s="462"/>
      <c r="AM280" s="461" t="s">
        <v>243</v>
      </c>
      <c r="AN280" s="461"/>
      <c r="AO280" s="222"/>
      <c r="AR280" s="222"/>
      <c r="AS280" s="222"/>
    </row>
    <row r="281" spans="2:45" s="223" customFormat="1">
      <c r="B281" s="242"/>
      <c r="C281" s="462">
        <v>2</v>
      </c>
      <c r="D281" s="462"/>
      <c r="E281" s="218"/>
      <c r="F281" s="218"/>
      <c r="G281" s="218"/>
      <c r="H281" s="461">
        <v>1</v>
      </c>
      <c r="I281" s="461"/>
      <c r="J281" s="218"/>
      <c r="K281" s="461">
        <v>1</v>
      </c>
      <c r="L281" s="461"/>
      <c r="M281" s="222"/>
      <c r="N281" s="222"/>
      <c r="O281" s="222"/>
      <c r="P281" s="222"/>
      <c r="Q281" s="461">
        <v>1</v>
      </c>
      <c r="R281" s="461"/>
      <c r="T281" s="461">
        <v>1</v>
      </c>
      <c r="U281" s="461"/>
      <c r="X281" s="461">
        <v>4</v>
      </c>
      <c r="Y281" s="461"/>
      <c r="Z281" s="222"/>
      <c r="AA281" s="222"/>
      <c r="AD281" s="461">
        <v>3</v>
      </c>
      <c r="AE281" s="461"/>
      <c r="AF281" s="218"/>
      <c r="AG281" s="461">
        <v>4</v>
      </c>
      <c r="AH281" s="461"/>
      <c r="AK281" s="462">
        <v>1</v>
      </c>
      <c r="AL281" s="462"/>
      <c r="AM281" s="461" t="s">
        <v>211</v>
      </c>
      <c r="AN281" s="461"/>
      <c r="AO281" s="222"/>
      <c r="AR281" s="222"/>
      <c r="AS281" s="222"/>
    </row>
    <row r="282" spans="2:45">
      <c r="C282" s="466" t="s">
        <v>211</v>
      </c>
      <c r="D282" s="466"/>
      <c r="E282" s="218"/>
      <c r="F282" s="218"/>
      <c r="G282" s="218"/>
      <c r="H282" s="467" t="s">
        <v>211</v>
      </c>
      <c r="I282" s="467"/>
      <c r="J282" s="218"/>
      <c r="K282" s="461" t="s">
        <v>211</v>
      </c>
      <c r="L282" s="461"/>
      <c r="M282" s="222"/>
      <c r="N282" s="222"/>
      <c r="O282" s="222"/>
      <c r="P282" s="222"/>
      <c r="Q282" s="461" t="s">
        <v>211</v>
      </c>
      <c r="R282" s="461"/>
      <c r="T282" s="461" t="s">
        <v>211</v>
      </c>
      <c r="U282" s="461"/>
      <c r="X282" s="461" t="s">
        <v>211</v>
      </c>
      <c r="Y282" s="461"/>
      <c r="Z282" s="222"/>
      <c r="AA282" s="222"/>
      <c r="AD282" s="461" t="s">
        <v>211</v>
      </c>
      <c r="AE282" s="461"/>
      <c r="AF282" s="218"/>
      <c r="AG282" s="461" t="s">
        <v>211</v>
      </c>
      <c r="AH282" s="461"/>
      <c r="AK282" s="462" t="s">
        <v>211</v>
      </c>
      <c r="AL282" s="462"/>
      <c r="AO282" s="222"/>
      <c r="AR282" s="222"/>
      <c r="AS282" s="222"/>
    </row>
    <row r="284" spans="2:45">
      <c r="I284" t="s">
        <v>277</v>
      </c>
      <c r="J284" t="s">
        <v>278</v>
      </c>
      <c r="P284" t="s">
        <v>279</v>
      </c>
    </row>
    <row r="286" spans="2:45">
      <c r="I286" t="s">
        <v>277</v>
      </c>
      <c r="J286" t="s">
        <v>280</v>
      </c>
      <c r="P286" t="s">
        <v>281</v>
      </c>
      <c r="X286" s="138" t="s">
        <v>282</v>
      </c>
    </row>
    <row r="287" spans="2:45">
      <c r="X287" s="138" t="s">
        <v>283</v>
      </c>
    </row>
    <row r="291" spans="2:48">
      <c r="B291" s="241" t="s">
        <v>482</v>
      </c>
    </row>
    <row r="292" spans="2:48">
      <c r="B292" s="241">
        <v>16</v>
      </c>
      <c r="C292" t="s">
        <v>292</v>
      </c>
      <c r="AT292" t="s">
        <v>332</v>
      </c>
    </row>
    <row r="293" spans="2:48">
      <c r="AV293" t="s">
        <v>543</v>
      </c>
    </row>
    <row r="294" spans="2:48">
      <c r="D294" s="225"/>
      <c r="E294" s="225"/>
      <c r="F294" s="225"/>
      <c r="G294" s="225"/>
      <c r="I294" s="226" t="s">
        <v>216</v>
      </c>
      <c r="J294" s="222" t="s">
        <v>216</v>
      </c>
      <c r="K294" s="222" t="s">
        <v>216</v>
      </c>
      <c r="L294" s="222" t="s">
        <v>216</v>
      </c>
      <c r="N294" s="222" t="s">
        <v>293</v>
      </c>
      <c r="O294" s="222"/>
      <c r="P294" s="222"/>
      <c r="Q294" s="222"/>
      <c r="R294" s="222"/>
      <c r="S294" s="222" t="s">
        <v>295</v>
      </c>
      <c r="T294" s="222"/>
      <c r="U294" s="222"/>
      <c r="V294" s="222"/>
      <c r="X294" s="222"/>
      <c r="Y294" s="222"/>
      <c r="Z294" s="222" t="s">
        <v>215</v>
      </c>
      <c r="AA294" s="222" t="s">
        <v>215</v>
      </c>
      <c r="AB294" s="222" t="s">
        <v>215</v>
      </c>
      <c r="AC294" s="222" t="s">
        <v>215</v>
      </c>
      <c r="AD294" s="222" t="s">
        <v>215</v>
      </c>
      <c r="AE294" s="222" t="s">
        <v>215</v>
      </c>
      <c r="AF294" s="222" t="s">
        <v>215</v>
      </c>
      <c r="AG294" s="222" t="s">
        <v>215</v>
      </c>
      <c r="AH294" s="227" t="s">
        <v>215</v>
      </c>
      <c r="AK294" s="135" t="s">
        <v>255</v>
      </c>
    </row>
    <row r="295" spans="2:48">
      <c r="D295" s="225"/>
      <c r="E295" s="225"/>
      <c r="F295" s="262"/>
      <c r="G295" s="262"/>
      <c r="H295" s="237"/>
      <c r="I295" s="238" t="s">
        <v>213</v>
      </c>
      <c r="J295" s="240"/>
      <c r="K295" s="237"/>
      <c r="L295" s="237"/>
      <c r="M295" s="237"/>
      <c r="N295" s="238" t="s">
        <v>213</v>
      </c>
      <c r="O295" s="238"/>
      <c r="P295" s="237"/>
      <c r="Q295" s="237"/>
      <c r="R295" s="237"/>
      <c r="S295" s="238" t="s">
        <v>213</v>
      </c>
      <c r="T295" s="238"/>
      <c r="U295" s="237"/>
      <c r="V295" s="237"/>
      <c r="W295" s="237"/>
      <c r="X295" s="238" t="s">
        <v>213</v>
      </c>
      <c r="Y295" s="238"/>
      <c r="AB295" s="237"/>
      <c r="AC295" s="238" t="s">
        <v>213</v>
      </c>
      <c r="AF295" s="237"/>
      <c r="AG295" s="237" t="s">
        <v>294</v>
      </c>
      <c r="AP295" s="346"/>
      <c r="AQ295" s="347"/>
      <c r="AR295" s="347"/>
      <c r="AS295" s="347"/>
      <c r="AT295" s="348"/>
    </row>
    <row r="296" spans="2:48">
      <c r="D296" s="225"/>
      <c r="E296" s="225"/>
      <c r="F296" s="225"/>
      <c r="G296" s="225"/>
      <c r="I296" s="219"/>
      <c r="K296" s="221"/>
      <c r="N296" s="135"/>
      <c r="P296" s="221"/>
      <c r="S296" s="219"/>
      <c r="U296" s="221"/>
      <c r="X296" s="219"/>
      <c r="Z296" s="221"/>
      <c r="AC296" s="219"/>
      <c r="AD296" s="221"/>
      <c r="AG296" s="219"/>
      <c r="AH296" s="221"/>
      <c r="AK296" s="219"/>
      <c r="AL296" s="220"/>
      <c r="AM296" s="220"/>
      <c r="AN296" s="225"/>
      <c r="AO296" s="225"/>
      <c r="AP296" s="349"/>
      <c r="AQ296" s="350" t="s">
        <v>553</v>
      </c>
      <c r="AR296" s="350"/>
      <c r="AS296" s="350"/>
      <c r="AT296" s="351"/>
    </row>
    <row r="297" spans="2:48">
      <c r="C297" s="461">
        <v>22</v>
      </c>
      <c r="D297" s="461"/>
      <c r="E297" s="258"/>
      <c r="F297" s="258"/>
      <c r="G297" s="258"/>
      <c r="H297" s="461">
        <v>22</v>
      </c>
      <c r="I297" s="461"/>
      <c r="J297" s="258"/>
      <c r="K297" s="258"/>
      <c r="L297" s="258"/>
      <c r="M297" s="258"/>
      <c r="N297" s="258"/>
      <c r="O297" s="258"/>
      <c r="P297" s="258"/>
      <c r="Q297" s="258"/>
      <c r="T297" s="258"/>
      <c r="U297" s="258"/>
      <c r="V297" s="258"/>
      <c r="X297" s="258"/>
      <c r="Y297" s="258"/>
      <c r="AF297" s="258"/>
      <c r="AG297" s="258"/>
      <c r="AH297" s="258"/>
      <c r="AI297" s="259"/>
      <c r="AJ297" s="259"/>
      <c r="AK297" s="259"/>
      <c r="AL297" s="259"/>
      <c r="AM297" s="259"/>
      <c r="AN297" s="259"/>
      <c r="AO297" s="259"/>
      <c r="AP297" s="352"/>
      <c r="AQ297" s="353" t="s">
        <v>552</v>
      </c>
      <c r="AR297" s="353"/>
      <c r="AS297" s="353"/>
      <c r="AT297" s="354"/>
    </row>
    <row r="298" spans="2:48">
      <c r="C298" s="461" t="s">
        <v>209</v>
      </c>
      <c r="D298" s="461"/>
      <c r="E298" s="258"/>
      <c r="F298" s="258"/>
      <c r="G298" s="258"/>
      <c r="H298" s="461" t="s">
        <v>209</v>
      </c>
      <c r="I298" s="461"/>
      <c r="J298" s="258"/>
      <c r="K298" s="258"/>
      <c r="L298" s="258"/>
      <c r="M298" s="258"/>
      <c r="N298" s="258"/>
      <c r="O298" s="258"/>
      <c r="P298" s="258"/>
      <c r="Q298" s="258"/>
      <c r="T298" s="258"/>
      <c r="U298" s="258"/>
      <c r="V298" s="258"/>
      <c r="X298" s="258"/>
      <c r="Y298" s="258"/>
      <c r="Z298" s="258"/>
      <c r="AA298" s="258"/>
      <c r="AF298" s="258"/>
      <c r="AG298" s="258"/>
      <c r="AH298" s="258"/>
      <c r="AI298" s="259"/>
      <c r="AJ298" s="259"/>
      <c r="AK298" s="259"/>
      <c r="AL298" s="259"/>
      <c r="AM298" s="259"/>
      <c r="AN298" s="259"/>
      <c r="AO298" s="259"/>
    </row>
    <row r="299" spans="2:48">
      <c r="C299" s="461">
        <v>5</v>
      </c>
      <c r="D299" s="461"/>
      <c r="E299" s="258"/>
      <c r="F299" s="258"/>
      <c r="G299" s="258"/>
      <c r="H299" s="462">
        <v>6</v>
      </c>
      <c r="I299" s="462"/>
      <c r="J299" s="258"/>
      <c r="K299" s="461">
        <v>7</v>
      </c>
      <c r="L299" s="461"/>
      <c r="M299" s="461">
        <v>7</v>
      </c>
      <c r="N299" s="461"/>
      <c r="P299" s="461">
        <v>8</v>
      </c>
      <c r="Q299" s="461"/>
      <c r="R299" s="461">
        <v>8</v>
      </c>
      <c r="S299" s="461"/>
      <c r="U299" s="461">
        <v>9</v>
      </c>
      <c r="V299" s="461"/>
      <c r="W299" s="461">
        <v>9</v>
      </c>
      <c r="X299" s="461"/>
      <c r="Z299" s="461">
        <v>10</v>
      </c>
      <c r="AA299" s="461"/>
      <c r="AB299" s="461">
        <v>10</v>
      </c>
      <c r="AC299" s="461"/>
      <c r="AD299" s="461">
        <v>11</v>
      </c>
      <c r="AE299" s="461"/>
      <c r="AF299" s="461">
        <v>11</v>
      </c>
      <c r="AG299" s="461"/>
      <c r="AH299" s="461">
        <v>11</v>
      </c>
      <c r="AI299" s="461"/>
      <c r="AJ299" s="461">
        <v>11</v>
      </c>
      <c r="AK299" s="461"/>
      <c r="AL299" s="462">
        <v>12</v>
      </c>
      <c r="AM299" s="462"/>
      <c r="AN299" s="461" t="s">
        <v>242</v>
      </c>
      <c r="AO299" s="461"/>
    </row>
    <row r="300" spans="2:48">
      <c r="C300" s="461" t="s">
        <v>210</v>
      </c>
      <c r="D300" s="461"/>
      <c r="E300" s="258"/>
      <c r="F300" s="258"/>
      <c r="G300" s="258"/>
      <c r="H300" s="462" t="s">
        <v>210</v>
      </c>
      <c r="I300" s="462"/>
      <c r="J300" s="258"/>
      <c r="K300" s="461" t="s">
        <v>210</v>
      </c>
      <c r="L300" s="461"/>
      <c r="M300" s="461" t="s">
        <v>210</v>
      </c>
      <c r="N300" s="461"/>
      <c r="P300" s="461" t="s">
        <v>210</v>
      </c>
      <c r="Q300" s="461"/>
      <c r="R300" s="461" t="s">
        <v>210</v>
      </c>
      <c r="S300" s="461"/>
      <c r="U300" s="461" t="s">
        <v>210</v>
      </c>
      <c r="V300" s="461"/>
      <c r="W300" s="461" t="s">
        <v>210</v>
      </c>
      <c r="X300" s="461"/>
      <c r="Z300" s="461" t="s">
        <v>210</v>
      </c>
      <c r="AA300" s="461"/>
      <c r="AB300" s="461" t="s">
        <v>210</v>
      </c>
      <c r="AC300" s="461"/>
      <c r="AD300" s="461" t="s">
        <v>210</v>
      </c>
      <c r="AE300" s="461"/>
      <c r="AF300" s="461" t="s">
        <v>210</v>
      </c>
      <c r="AG300" s="461"/>
      <c r="AH300" s="461" t="s">
        <v>210</v>
      </c>
      <c r="AI300" s="461"/>
      <c r="AJ300" s="461" t="s">
        <v>210</v>
      </c>
      <c r="AK300" s="461"/>
      <c r="AL300" s="462" t="s">
        <v>210</v>
      </c>
      <c r="AM300" s="462"/>
      <c r="AN300" s="461" t="s">
        <v>243</v>
      </c>
      <c r="AO300" s="461"/>
    </row>
    <row r="301" spans="2:48">
      <c r="C301" s="461">
        <v>11</v>
      </c>
      <c r="D301" s="461"/>
      <c r="E301" s="258"/>
      <c r="F301" s="258"/>
      <c r="G301" s="258"/>
      <c r="H301" s="462">
        <v>2</v>
      </c>
      <c r="I301" s="462"/>
      <c r="J301" s="258"/>
      <c r="K301" s="461">
        <v>1</v>
      </c>
      <c r="L301" s="461"/>
      <c r="M301" s="461">
        <v>2</v>
      </c>
      <c r="N301" s="461"/>
      <c r="P301" s="461">
        <v>1</v>
      </c>
      <c r="Q301" s="461"/>
      <c r="R301" s="461">
        <v>2</v>
      </c>
      <c r="S301" s="461"/>
      <c r="U301" s="461">
        <v>1</v>
      </c>
      <c r="V301" s="461"/>
      <c r="W301" s="461">
        <v>2</v>
      </c>
      <c r="X301" s="461"/>
      <c r="Z301" s="461">
        <v>1</v>
      </c>
      <c r="AA301" s="461"/>
      <c r="AB301" s="461">
        <v>2</v>
      </c>
      <c r="AC301" s="461"/>
      <c r="AD301" s="461">
        <v>1</v>
      </c>
      <c r="AE301" s="461"/>
      <c r="AF301" s="461">
        <v>2</v>
      </c>
      <c r="AG301" s="461"/>
      <c r="AH301" s="461">
        <v>10</v>
      </c>
      <c r="AI301" s="461"/>
      <c r="AJ301" s="461">
        <v>11</v>
      </c>
      <c r="AK301" s="461"/>
      <c r="AL301" s="462">
        <v>1</v>
      </c>
      <c r="AM301" s="462"/>
      <c r="AN301" s="461" t="s">
        <v>211</v>
      </c>
      <c r="AO301" s="461"/>
    </row>
    <row r="302" spans="2:48">
      <c r="C302" s="467" t="s">
        <v>211</v>
      </c>
      <c r="D302" s="467"/>
      <c r="E302" s="258"/>
      <c r="F302" s="258"/>
      <c r="G302" s="258"/>
      <c r="H302" s="466" t="s">
        <v>211</v>
      </c>
      <c r="I302" s="466"/>
      <c r="J302" s="258"/>
      <c r="K302" s="461" t="s">
        <v>211</v>
      </c>
      <c r="L302" s="461"/>
      <c r="M302" s="461" t="s">
        <v>211</v>
      </c>
      <c r="N302" s="461"/>
      <c r="P302" s="461" t="s">
        <v>211</v>
      </c>
      <c r="Q302" s="461"/>
      <c r="R302" s="461" t="s">
        <v>211</v>
      </c>
      <c r="S302" s="461"/>
      <c r="U302" s="461" t="s">
        <v>211</v>
      </c>
      <c r="V302" s="461"/>
      <c r="W302" s="461" t="s">
        <v>211</v>
      </c>
      <c r="X302" s="461"/>
      <c r="Z302" s="461" t="s">
        <v>211</v>
      </c>
      <c r="AA302" s="461"/>
      <c r="AB302" s="461" t="s">
        <v>211</v>
      </c>
      <c r="AC302" s="461"/>
      <c r="AD302" s="461" t="s">
        <v>211</v>
      </c>
      <c r="AE302" s="461"/>
      <c r="AF302" s="461" t="s">
        <v>211</v>
      </c>
      <c r="AG302" s="461"/>
      <c r="AH302" s="461" t="s">
        <v>211</v>
      </c>
      <c r="AI302" s="461"/>
      <c r="AJ302" s="461" t="s">
        <v>211</v>
      </c>
      <c r="AK302" s="461"/>
      <c r="AL302" s="462" t="s">
        <v>211</v>
      </c>
      <c r="AM302" s="462"/>
      <c r="AN302" s="222"/>
      <c r="AO302" s="222"/>
    </row>
    <row r="304" spans="2:48">
      <c r="I304" t="s">
        <v>221</v>
      </c>
      <c r="J304" t="s">
        <v>231</v>
      </c>
      <c r="P304" t="s">
        <v>296</v>
      </c>
      <c r="W304" s="138" t="s">
        <v>297</v>
      </c>
      <c r="AC304" t="s">
        <v>300</v>
      </c>
    </row>
    <row r="305" spans="2:39">
      <c r="X305" s="138"/>
    </row>
    <row r="306" spans="2:39">
      <c r="I306" t="s">
        <v>221</v>
      </c>
      <c r="J306" t="s">
        <v>234</v>
      </c>
      <c r="P306" t="s">
        <v>298</v>
      </c>
      <c r="W306" s="138" t="s">
        <v>299</v>
      </c>
      <c r="AC306" t="s">
        <v>301</v>
      </c>
    </row>
    <row r="307" spans="2:39">
      <c r="AA307" s="138"/>
    </row>
    <row r="309" spans="2:39">
      <c r="B309" s="241" t="s">
        <v>482</v>
      </c>
    </row>
    <row r="310" spans="2:39">
      <c r="B310" s="241">
        <v>17</v>
      </c>
      <c r="C310" t="s">
        <v>333</v>
      </c>
    </row>
    <row r="311" spans="2:39">
      <c r="AB311" s="225"/>
      <c r="AC311" s="225"/>
      <c r="AD311" s="225"/>
      <c r="AE311" s="225"/>
      <c r="AF311" s="225"/>
      <c r="AG311" s="225"/>
      <c r="AH311" s="225"/>
      <c r="AI311" s="225"/>
      <c r="AJ311" s="225"/>
    </row>
    <row r="312" spans="2:39">
      <c r="F312" s="226" t="s">
        <v>330</v>
      </c>
      <c r="G312" s="227"/>
      <c r="J312" s="226" t="s">
        <v>216</v>
      </c>
      <c r="K312" s="222" t="s">
        <v>216</v>
      </c>
      <c r="L312" s="222"/>
      <c r="M312" s="222"/>
      <c r="N312" s="222"/>
      <c r="O312" s="222" t="s">
        <v>311</v>
      </c>
      <c r="P312" s="222"/>
      <c r="Q312" s="222"/>
      <c r="R312" s="222"/>
      <c r="T312" s="222"/>
      <c r="U312" s="222"/>
      <c r="V312" s="222" t="s">
        <v>215</v>
      </c>
      <c r="W312" s="222" t="s">
        <v>215</v>
      </c>
      <c r="X312" s="222" t="s">
        <v>215</v>
      </c>
      <c r="Y312" s="222" t="s">
        <v>215</v>
      </c>
      <c r="Z312" s="227" t="s">
        <v>215</v>
      </c>
      <c r="AB312" s="229"/>
      <c r="AC312" s="225"/>
      <c r="AD312" s="225"/>
      <c r="AE312" s="225"/>
      <c r="AF312" s="225"/>
      <c r="AG312" s="225"/>
      <c r="AH312" s="225"/>
      <c r="AI312" s="346"/>
      <c r="AJ312" s="347"/>
      <c r="AK312" s="347"/>
      <c r="AL312" s="347"/>
      <c r="AM312" s="348"/>
    </row>
    <row r="313" spans="2:39">
      <c r="D313" s="237"/>
      <c r="E313" s="237"/>
      <c r="F313" s="238" t="s">
        <v>331</v>
      </c>
      <c r="G313" s="237"/>
      <c r="H313" s="237"/>
      <c r="I313" s="237"/>
      <c r="J313" s="238"/>
      <c r="K313" s="238" t="s">
        <v>310</v>
      </c>
      <c r="L313" s="237"/>
      <c r="M313" s="237"/>
      <c r="N313" s="237"/>
      <c r="O313" s="238" t="s">
        <v>310</v>
      </c>
      <c r="P313" s="238"/>
      <c r="Q313" s="237"/>
      <c r="R313" s="237"/>
      <c r="S313" s="237"/>
      <c r="T313" s="238"/>
      <c r="U313" s="238" t="s">
        <v>310</v>
      </c>
      <c r="X313" s="237"/>
      <c r="Y313" s="238" t="s">
        <v>309</v>
      </c>
      <c r="AB313" s="262"/>
      <c r="AC313" s="262"/>
      <c r="AD313" s="225"/>
      <c r="AE313" s="225"/>
      <c r="AF313" s="225"/>
      <c r="AG313" s="225"/>
      <c r="AH313" s="225"/>
      <c r="AI313" s="349"/>
      <c r="AJ313" s="350" t="s">
        <v>520</v>
      </c>
      <c r="AK313" s="350"/>
      <c r="AL313" s="350"/>
      <c r="AM313" s="351"/>
    </row>
    <row r="314" spans="2:39">
      <c r="C314" s="225"/>
      <c r="D314" s="225"/>
      <c r="F314" s="135"/>
      <c r="G314" s="221"/>
      <c r="J314" s="135"/>
      <c r="L314" s="221"/>
      <c r="O314" s="219"/>
      <c r="Q314" s="221"/>
      <c r="T314" s="219"/>
      <c r="V314" s="221"/>
      <c r="Y314" s="219"/>
      <c r="Z314" s="221"/>
      <c r="AB314" s="225"/>
      <c r="AC314" s="225"/>
      <c r="AD314" s="225"/>
      <c r="AE314" s="225"/>
      <c r="AF314" s="225"/>
      <c r="AG314" s="225"/>
      <c r="AH314" s="225"/>
      <c r="AI314" s="352"/>
      <c r="AJ314" s="353" t="s">
        <v>533</v>
      </c>
      <c r="AK314" s="353"/>
      <c r="AL314" s="353"/>
      <c r="AM314" s="354"/>
    </row>
    <row r="315" spans="2:39">
      <c r="C315" s="461">
        <v>22</v>
      </c>
      <c r="D315" s="461"/>
      <c r="E315" s="461">
        <v>22</v>
      </c>
      <c r="F315" s="461"/>
      <c r="G315" s="258"/>
      <c r="H315" s="258"/>
      <c r="I315" s="258"/>
      <c r="J315" s="258"/>
      <c r="K315" s="258"/>
      <c r="L315" s="258"/>
      <c r="M315" s="258"/>
      <c r="P315" s="258"/>
      <c r="Q315" s="258"/>
      <c r="R315" s="258"/>
      <c r="T315" s="258"/>
      <c r="U315" s="258"/>
      <c r="AB315" s="234"/>
      <c r="AC315" s="234"/>
      <c r="AD315" s="234"/>
      <c r="AE315" s="260"/>
      <c r="AF315" s="260"/>
      <c r="AG315" s="260"/>
      <c r="AH315" s="260"/>
      <c r="AI315" s="260"/>
      <c r="AJ315" s="260"/>
      <c r="AK315" s="259"/>
    </row>
    <row r="316" spans="2:39">
      <c r="C316" s="461" t="s">
        <v>209</v>
      </c>
      <c r="D316" s="461"/>
      <c r="E316" s="461" t="s">
        <v>209</v>
      </c>
      <c r="F316" s="461"/>
      <c r="G316" s="258"/>
      <c r="H316" s="258"/>
      <c r="I316" s="258"/>
      <c r="J316" s="258"/>
      <c r="K316" s="258"/>
      <c r="L316" s="258"/>
      <c r="M316" s="258"/>
      <c r="P316" s="258"/>
      <c r="Q316" s="258"/>
      <c r="R316" s="258"/>
      <c r="T316" s="258"/>
      <c r="U316" s="258"/>
      <c r="V316" s="258"/>
      <c r="W316" s="258"/>
      <c r="AB316" s="258"/>
      <c r="AC316" s="258"/>
      <c r="AD316" s="258"/>
      <c r="AE316" s="259"/>
      <c r="AF316" s="259"/>
      <c r="AG316" s="259"/>
      <c r="AH316" s="259"/>
      <c r="AI316" s="259"/>
      <c r="AJ316" s="259"/>
      <c r="AK316" s="259"/>
    </row>
    <row r="317" spans="2:39">
      <c r="C317" s="462">
        <v>6</v>
      </c>
      <c r="D317" s="462"/>
      <c r="E317" s="461">
        <v>7</v>
      </c>
      <c r="F317" s="461"/>
      <c r="G317" s="461">
        <v>8</v>
      </c>
      <c r="H317" s="461"/>
      <c r="I317" s="461">
        <v>8</v>
      </c>
      <c r="J317" s="461"/>
      <c r="L317" s="461">
        <v>9</v>
      </c>
      <c r="M317" s="461"/>
      <c r="N317" s="461">
        <v>9</v>
      </c>
      <c r="O317" s="461"/>
      <c r="Q317" s="461">
        <v>10</v>
      </c>
      <c r="R317" s="461"/>
      <c r="S317" s="461">
        <v>10</v>
      </c>
      <c r="T317" s="461"/>
      <c r="V317" s="461">
        <v>11</v>
      </c>
      <c r="W317" s="461"/>
      <c r="X317" s="461">
        <v>11</v>
      </c>
      <c r="Y317" s="461"/>
      <c r="Z317" s="462">
        <v>12</v>
      </c>
      <c r="AA317" s="462"/>
      <c r="AB317" s="461" t="s">
        <v>242</v>
      </c>
      <c r="AC317" s="461"/>
      <c r="AD317" s="222"/>
      <c r="AE317" s="222"/>
      <c r="AF317" s="222"/>
      <c r="AG317" s="222"/>
    </row>
    <row r="318" spans="2:39">
      <c r="C318" s="462" t="s">
        <v>210</v>
      </c>
      <c r="D318" s="462"/>
      <c r="E318" s="461" t="s">
        <v>210</v>
      </c>
      <c r="F318" s="461"/>
      <c r="G318" s="461" t="s">
        <v>328</v>
      </c>
      <c r="H318" s="461"/>
      <c r="I318" s="461" t="s">
        <v>210</v>
      </c>
      <c r="J318" s="461"/>
      <c r="L318" s="461" t="s">
        <v>210</v>
      </c>
      <c r="M318" s="461"/>
      <c r="N318" s="461" t="s">
        <v>210</v>
      </c>
      <c r="O318" s="461"/>
      <c r="Q318" s="461" t="s">
        <v>210</v>
      </c>
      <c r="R318" s="461"/>
      <c r="S318" s="461" t="s">
        <v>210</v>
      </c>
      <c r="T318" s="461"/>
      <c r="V318" s="461" t="s">
        <v>210</v>
      </c>
      <c r="W318" s="461"/>
      <c r="X318" s="461" t="s">
        <v>210</v>
      </c>
      <c r="Y318" s="461"/>
      <c r="Z318" s="462" t="s">
        <v>210</v>
      </c>
      <c r="AA318" s="462"/>
      <c r="AB318" s="461" t="s">
        <v>243</v>
      </c>
      <c r="AC318" s="461"/>
      <c r="AD318" s="222"/>
      <c r="AE318" s="222"/>
      <c r="AF318" s="222"/>
      <c r="AG318" s="222"/>
    </row>
    <row r="319" spans="2:39">
      <c r="C319" s="462">
        <v>2</v>
      </c>
      <c r="D319" s="462"/>
      <c r="E319" s="461">
        <v>7</v>
      </c>
      <c r="F319" s="461"/>
      <c r="G319" s="461">
        <v>25</v>
      </c>
      <c r="H319" s="461"/>
      <c r="I319" s="461">
        <v>26</v>
      </c>
      <c r="J319" s="461"/>
      <c r="L319" s="461">
        <v>25</v>
      </c>
      <c r="M319" s="461"/>
      <c r="N319" s="461">
        <v>26</v>
      </c>
      <c r="O319" s="461"/>
      <c r="Q319" s="461">
        <v>25</v>
      </c>
      <c r="R319" s="461"/>
      <c r="S319" s="461">
        <v>26</v>
      </c>
      <c r="T319" s="461"/>
      <c r="V319" s="461">
        <v>25</v>
      </c>
      <c r="W319" s="461"/>
      <c r="X319" s="461">
        <v>26</v>
      </c>
      <c r="Y319" s="461"/>
      <c r="Z319" s="462">
        <v>1</v>
      </c>
      <c r="AA319" s="462"/>
      <c r="AB319" s="461" t="s">
        <v>211</v>
      </c>
      <c r="AC319" s="461"/>
      <c r="AD319" s="222"/>
      <c r="AE319" s="222"/>
      <c r="AF319" s="222"/>
      <c r="AG319" s="222"/>
    </row>
    <row r="320" spans="2:39">
      <c r="C320" s="466" t="s">
        <v>211</v>
      </c>
      <c r="D320" s="466"/>
      <c r="E320" s="467" t="s">
        <v>211</v>
      </c>
      <c r="F320" s="467"/>
      <c r="G320" s="461" t="s">
        <v>329</v>
      </c>
      <c r="H320" s="461"/>
      <c r="I320" s="461" t="s">
        <v>211</v>
      </c>
      <c r="J320" s="461"/>
      <c r="L320" s="461" t="s">
        <v>211</v>
      </c>
      <c r="M320" s="461"/>
      <c r="N320" s="461" t="s">
        <v>211</v>
      </c>
      <c r="O320" s="461"/>
      <c r="Q320" s="461" t="s">
        <v>211</v>
      </c>
      <c r="R320" s="461"/>
      <c r="S320" s="461" t="s">
        <v>211</v>
      </c>
      <c r="T320" s="461"/>
      <c r="V320" s="461" t="s">
        <v>211</v>
      </c>
      <c r="W320" s="461"/>
      <c r="X320" s="461" t="s">
        <v>211</v>
      </c>
      <c r="Y320" s="461"/>
      <c r="Z320" s="462" t="s">
        <v>211</v>
      </c>
      <c r="AA320" s="462"/>
      <c r="AB320" s="222"/>
      <c r="AC320" s="222"/>
      <c r="AD320" s="222"/>
      <c r="AE320" s="222"/>
      <c r="AF320" s="222"/>
      <c r="AG320" s="222"/>
      <c r="AJ320" t="s">
        <v>314</v>
      </c>
      <c r="AK320" t="s">
        <v>334</v>
      </c>
    </row>
    <row r="322" spans="2:36">
      <c r="I322" t="s">
        <v>302</v>
      </c>
      <c r="J322" t="s">
        <v>303</v>
      </c>
      <c r="P322" t="s">
        <v>304</v>
      </c>
      <c r="Y322" s="138" t="s">
        <v>305</v>
      </c>
      <c r="AJ322" t="s">
        <v>335</v>
      </c>
    </row>
    <row r="323" spans="2:36">
      <c r="Y323" s="138" t="s">
        <v>307</v>
      </c>
      <c r="AJ323" t="s">
        <v>308</v>
      </c>
    </row>
    <row r="324" spans="2:36">
      <c r="Y324" s="138" t="s">
        <v>306</v>
      </c>
    </row>
    <row r="326" spans="2:36">
      <c r="I326" t="s">
        <v>302</v>
      </c>
      <c r="J326" t="s">
        <v>312</v>
      </c>
      <c r="P326" t="s">
        <v>313</v>
      </c>
      <c r="U326" t="s">
        <v>314</v>
      </c>
      <c r="V326" t="s">
        <v>315</v>
      </c>
    </row>
    <row r="329" spans="2:36">
      <c r="B329" s="241" t="s">
        <v>482</v>
      </c>
    </row>
    <row r="330" spans="2:36">
      <c r="B330" s="241">
        <v>18</v>
      </c>
      <c r="C330" t="s">
        <v>316</v>
      </c>
    </row>
    <row r="332" spans="2:36">
      <c r="I332" s="226" t="s">
        <v>216</v>
      </c>
      <c r="J332" s="222" t="s">
        <v>216</v>
      </c>
      <c r="K332" s="222"/>
      <c r="L332" s="222" t="s">
        <v>324</v>
      </c>
      <c r="M332" s="222"/>
      <c r="T332" s="222" t="s">
        <v>215</v>
      </c>
      <c r="U332" s="227" t="s">
        <v>215</v>
      </c>
    </row>
    <row r="333" spans="2:36">
      <c r="D333" s="225"/>
      <c r="E333" s="225"/>
      <c r="F333" s="262"/>
      <c r="G333" s="262"/>
      <c r="H333" s="237"/>
      <c r="I333" s="238" t="s">
        <v>213</v>
      </c>
      <c r="J333" s="240"/>
      <c r="K333" s="237"/>
      <c r="L333" s="237"/>
      <c r="M333" s="237"/>
      <c r="N333" s="238" t="s">
        <v>213</v>
      </c>
      <c r="O333" s="238"/>
      <c r="P333" s="237"/>
      <c r="Q333" s="237"/>
      <c r="R333" s="237"/>
      <c r="S333" s="238" t="s">
        <v>317</v>
      </c>
      <c r="T333" s="238"/>
      <c r="U333" s="237"/>
      <c r="V333" s="237"/>
    </row>
    <row r="334" spans="2:36">
      <c r="D334" s="225"/>
      <c r="E334" s="225"/>
      <c r="F334" s="225"/>
      <c r="G334" s="225"/>
      <c r="I334" s="219"/>
      <c r="K334" s="221"/>
      <c r="N334" s="135"/>
      <c r="P334" s="221"/>
      <c r="S334" s="219"/>
      <c r="U334" s="221"/>
      <c r="AE334" s="346"/>
      <c r="AF334" s="347"/>
      <c r="AG334" s="347"/>
      <c r="AH334" s="347"/>
      <c r="AI334" s="348"/>
    </row>
    <row r="335" spans="2:36">
      <c r="C335" s="461">
        <v>22</v>
      </c>
      <c r="D335" s="461"/>
      <c r="E335" s="258"/>
      <c r="F335" s="258"/>
      <c r="G335" s="258"/>
      <c r="H335" s="461">
        <v>22</v>
      </c>
      <c r="I335" s="461"/>
      <c r="J335" s="258"/>
      <c r="K335" s="258"/>
      <c r="L335" s="258"/>
      <c r="M335" s="258"/>
      <c r="N335" s="258"/>
      <c r="O335" s="258"/>
      <c r="P335" s="258"/>
      <c r="Q335" s="258"/>
      <c r="T335" s="258"/>
      <c r="U335" s="258"/>
      <c r="V335" s="258"/>
      <c r="AE335" s="349"/>
      <c r="AF335" s="350" t="s">
        <v>520</v>
      </c>
      <c r="AG335" s="350"/>
      <c r="AH335" s="350"/>
      <c r="AI335" s="351"/>
    </row>
    <row r="336" spans="2:36">
      <c r="C336" s="461" t="s">
        <v>209</v>
      </c>
      <c r="D336" s="461"/>
      <c r="E336" s="258"/>
      <c r="F336" s="258"/>
      <c r="G336" s="258"/>
      <c r="H336" s="461" t="s">
        <v>209</v>
      </c>
      <c r="I336" s="461"/>
      <c r="J336" s="258"/>
      <c r="K336" s="258"/>
      <c r="L336" s="258"/>
      <c r="M336" s="258"/>
      <c r="N336" s="258"/>
      <c r="O336" s="258"/>
      <c r="P336" s="258"/>
      <c r="Q336" s="258"/>
      <c r="T336" s="258"/>
      <c r="U336" s="258"/>
      <c r="V336" s="258"/>
      <c r="AE336" s="352"/>
      <c r="AF336" s="353"/>
      <c r="AG336" s="353"/>
      <c r="AH336" s="353"/>
      <c r="AI336" s="354"/>
    </row>
    <row r="337" spans="2:37">
      <c r="C337" s="461">
        <v>5</v>
      </c>
      <c r="D337" s="461"/>
      <c r="E337" s="258"/>
      <c r="F337" s="258"/>
      <c r="G337" s="258"/>
      <c r="H337" s="462">
        <v>6</v>
      </c>
      <c r="I337" s="462"/>
      <c r="J337" s="258"/>
      <c r="K337" s="461">
        <v>7</v>
      </c>
      <c r="L337" s="461"/>
      <c r="M337" s="461">
        <v>7</v>
      </c>
      <c r="N337" s="461"/>
      <c r="P337" s="461">
        <v>8</v>
      </c>
      <c r="Q337" s="461"/>
      <c r="R337" s="461">
        <v>8</v>
      </c>
      <c r="S337" s="461"/>
      <c r="U337" s="461">
        <v>8</v>
      </c>
      <c r="V337" s="461"/>
      <c r="Z337" s="462">
        <v>12</v>
      </c>
      <c r="AA337" s="462"/>
      <c r="AB337" s="461" t="s">
        <v>242</v>
      </c>
      <c r="AC337" s="461"/>
    </row>
    <row r="338" spans="2:37">
      <c r="C338" s="461" t="s">
        <v>210</v>
      </c>
      <c r="D338" s="461"/>
      <c r="E338" s="258"/>
      <c r="F338" s="258"/>
      <c r="G338" s="258"/>
      <c r="H338" s="462" t="s">
        <v>210</v>
      </c>
      <c r="I338" s="462"/>
      <c r="J338" s="258"/>
      <c r="K338" s="461" t="s">
        <v>210</v>
      </c>
      <c r="L338" s="461"/>
      <c r="M338" s="461" t="s">
        <v>210</v>
      </c>
      <c r="N338" s="461"/>
      <c r="P338" s="461" t="s">
        <v>210</v>
      </c>
      <c r="Q338" s="461"/>
      <c r="R338" s="461" t="s">
        <v>210</v>
      </c>
      <c r="S338" s="461"/>
      <c r="U338" s="461" t="s">
        <v>210</v>
      </c>
      <c r="V338" s="461"/>
      <c r="Z338" s="462" t="s">
        <v>210</v>
      </c>
      <c r="AA338" s="462"/>
      <c r="AB338" s="461" t="s">
        <v>243</v>
      </c>
      <c r="AC338" s="461"/>
    </row>
    <row r="339" spans="2:37">
      <c r="C339" s="461">
        <v>11</v>
      </c>
      <c r="D339" s="461"/>
      <c r="E339" s="258"/>
      <c r="F339" s="258"/>
      <c r="G339" s="258"/>
      <c r="H339" s="462">
        <v>2</v>
      </c>
      <c r="I339" s="462"/>
      <c r="J339" s="258"/>
      <c r="K339" s="461">
        <v>1</v>
      </c>
      <c r="L339" s="461"/>
      <c r="M339" s="461">
        <v>2</v>
      </c>
      <c r="N339" s="461"/>
      <c r="P339" s="461">
        <v>1</v>
      </c>
      <c r="Q339" s="461"/>
      <c r="R339" s="461">
        <v>2</v>
      </c>
      <c r="S339" s="461"/>
      <c r="U339" s="461">
        <v>8</v>
      </c>
      <c r="V339" s="461"/>
      <c r="Z339" s="462">
        <v>1</v>
      </c>
      <c r="AA339" s="462"/>
      <c r="AB339" s="461" t="s">
        <v>211</v>
      </c>
      <c r="AC339" s="461"/>
    </row>
    <row r="340" spans="2:37">
      <c r="C340" s="467" t="s">
        <v>211</v>
      </c>
      <c r="D340" s="467"/>
      <c r="E340" s="258"/>
      <c r="F340" s="258"/>
      <c r="G340" s="258"/>
      <c r="H340" s="466" t="s">
        <v>211</v>
      </c>
      <c r="I340" s="466"/>
      <c r="J340" s="258"/>
      <c r="K340" s="461" t="s">
        <v>211</v>
      </c>
      <c r="L340" s="461"/>
      <c r="M340" s="461" t="s">
        <v>211</v>
      </c>
      <c r="N340" s="461"/>
      <c r="P340" s="461" t="s">
        <v>211</v>
      </c>
      <c r="Q340" s="461"/>
      <c r="R340" s="461" t="s">
        <v>211</v>
      </c>
      <c r="S340" s="461"/>
      <c r="U340" s="461" t="s">
        <v>211</v>
      </c>
      <c r="V340" s="461"/>
      <c r="Z340" s="462" t="s">
        <v>211</v>
      </c>
      <c r="AA340" s="462"/>
      <c r="AB340" s="222"/>
      <c r="AC340" s="222"/>
    </row>
    <row r="342" spans="2:37">
      <c r="I342" t="s">
        <v>302</v>
      </c>
      <c r="J342" t="s">
        <v>303</v>
      </c>
      <c r="P342" t="s">
        <v>326</v>
      </c>
      <c r="Y342" t="s">
        <v>314</v>
      </c>
      <c r="Z342" t="s">
        <v>325</v>
      </c>
    </row>
    <row r="346" spans="2:37">
      <c r="I346" t="s">
        <v>302</v>
      </c>
      <c r="J346" t="s">
        <v>312</v>
      </c>
      <c r="P346" t="s">
        <v>318</v>
      </c>
      <c r="Y346" s="138" t="s">
        <v>319</v>
      </c>
      <c r="AJ346" t="s">
        <v>314</v>
      </c>
      <c r="AK346" t="s">
        <v>323</v>
      </c>
    </row>
    <row r="347" spans="2:37">
      <c r="Y347" s="138" t="s">
        <v>320</v>
      </c>
      <c r="AJ347" t="s">
        <v>314</v>
      </c>
      <c r="AK347" t="s">
        <v>322</v>
      </c>
    </row>
    <row r="348" spans="2:37">
      <c r="Y348" s="138" t="s">
        <v>321</v>
      </c>
    </row>
    <row r="350" spans="2:37">
      <c r="B350" s="241" t="s">
        <v>482</v>
      </c>
    </row>
    <row r="351" spans="2:37">
      <c r="B351" s="241">
        <v>19</v>
      </c>
      <c r="C351" t="s">
        <v>327</v>
      </c>
    </row>
    <row r="353" spans="4:41">
      <c r="AM353" s="225"/>
      <c r="AN353" s="225"/>
      <c r="AO353" s="225"/>
    </row>
    <row r="354" spans="4:41">
      <c r="E354" t="s">
        <v>345</v>
      </c>
      <c r="H354" s="226" t="s">
        <v>216</v>
      </c>
      <c r="I354" s="222" t="s">
        <v>336</v>
      </c>
      <c r="J354" s="222"/>
      <c r="K354" s="222"/>
      <c r="L354" s="227" t="s">
        <v>215</v>
      </c>
      <c r="O354" s="226" t="s">
        <v>216</v>
      </c>
      <c r="P354" s="222" t="s">
        <v>337</v>
      </c>
      <c r="Q354" s="222" t="s">
        <v>337</v>
      </c>
      <c r="R354" s="222" t="s">
        <v>337</v>
      </c>
      <c r="S354" s="230" t="s">
        <v>338</v>
      </c>
      <c r="T354" s="222"/>
      <c r="U354" s="222"/>
      <c r="V354" s="222" t="s">
        <v>339</v>
      </c>
      <c r="W354" s="222"/>
      <c r="X354" s="222"/>
      <c r="Y354" s="222"/>
      <c r="Z354" s="222" t="s">
        <v>215</v>
      </c>
      <c r="AA354" s="227" t="s">
        <v>215</v>
      </c>
      <c r="AE354" s="222"/>
      <c r="AF354" s="346"/>
      <c r="AG354" s="347"/>
      <c r="AH354" s="347"/>
      <c r="AI354" s="347"/>
      <c r="AJ354" s="348"/>
      <c r="AM354" s="225"/>
      <c r="AN354" s="225"/>
      <c r="AO354" s="225"/>
    </row>
    <row r="355" spans="4:41">
      <c r="G355" s="237"/>
      <c r="H355" s="238"/>
      <c r="I355" s="238"/>
      <c r="J355" s="238"/>
      <c r="K355" s="238"/>
      <c r="L355" s="237"/>
      <c r="M355" s="237"/>
      <c r="N355" s="237"/>
      <c r="O355" s="238" t="s">
        <v>310</v>
      </c>
      <c r="P355" s="238"/>
      <c r="Q355" s="237"/>
      <c r="R355" s="237"/>
      <c r="S355" s="237"/>
      <c r="T355" s="238" t="s">
        <v>310</v>
      </c>
      <c r="U355" s="238"/>
      <c r="X355" s="237"/>
      <c r="Y355" s="238" t="s">
        <v>344</v>
      </c>
      <c r="Z355" s="238"/>
      <c r="AE355" s="239"/>
      <c r="AF355" s="349"/>
      <c r="AG355" s="350" t="s">
        <v>551</v>
      </c>
      <c r="AH355" s="350"/>
      <c r="AI355" s="350"/>
      <c r="AJ355" s="351"/>
      <c r="AM355" s="225"/>
      <c r="AN355" s="225"/>
      <c r="AO355" s="225"/>
    </row>
    <row r="356" spans="4:41">
      <c r="H356" s="219"/>
      <c r="L356" s="221"/>
      <c r="O356" s="219"/>
      <c r="Q356" s="221"/>
      <c r="T356" s="219"/>
      <c r="V356" s="221"/>
      <c r="Y356" s="219"/>
      <c r="AA356" s="221"/>
      <c r="AC356" s="225"/>
      <c r="AD356" s="225"/>
      <c r="AE356" s="225"/>
      <c r="AF356" s="352"/>
      <c r="AG356" s="353" t="s">
        <v>509</v>
      </c>
      <c r="AH356" s="353"/>
      <c r="AI356" s="353"/>
      <c r="AJ356" s="354"/>
      <c r="AM356" s="225"/>
      <c r="AN356" s="225"/>
      <c r="AO356" s="225"/>
    </row>
    <row r="357" spans="4:41">
      <c r="D357" s="461">
        <v>22</v>
      </c>
      <c r="E357" s="461"/>
      <c r="F357" s="258"/>
      <c r="G357" s="258"/>
      <c r="H357" s="258"/>
      <c r="I357" s="258"/>
      <c r="J357" s="258"/>
      <c r="K357" s="258"/>
      <c r="L357" s="258"/>
      <c r="M357" s="258"/>
      <c r="P357" s="258"/>
      <c r="Q357" s="258"/>
      <c r="R357" s="258"/>
      <c r="T357" s="258"/>
      <c r="U357" s="258"/>
      <c r="Z357" s="259"/>
      <c r="AA357" s="259"/>
      <c r="AB357" s="259"/>
      <c r="AC357" s="259"/>
      <c r="AD357" s="259"/>
      <c r="AE357" s="260"/>
      <c r="AF357" s="260"/>
    </row>
    <row r="358" spans="4:41">
      <c r="D358" s="461" t="s">
        <v>209</v>
      </c>
      <c r="E358" s="461"/>
      <c r="F358" s="258"/>
      <c r="G358" s="258"/>
      <c r="H358" s="258"/>
      <c r="I358" s="258"/>
      <c r="J358" s="258"/>
      <c r="K358" s="258"/>
      <c r="L358" s="258"/>
      <c r="M358" s="258"/>
      <c r="P358" s="258"/>
      <c r="Q358" s="258"/>
      <c r="R358" s="258"/>
      <c r="T358" s="258"/>
      <c r="U358" s="258"/>
      <c r="V358" s="258"/>
      <c r="W358" s="258"/>
      <c r="Z358" s="259"/>
      <c r="AA358" s="259"/>
      <c r="AB358" s="259"/>
      <c r="AC358" s="259"/>
      <c r="AD358" s="259"/>
      <c r="AE358" s="259"/>
      <c r="AF358" s="259"/>
    </row>
    <row r="359" spans="4:41">
      <c r="D359" s="462">
        <v>6</v>
      </c>
      <c r="E359" s="462"/>
      <c r="F359" s="258">
        <v>6</v>
      </c>
      <c r="G359" s="461">
        <v>6</v>
      </c>
      <c r="H359" s="461"/>
      <c r="I359" s="222"/>
      <c r="J359" s="222"/>
      <c r="L359" s="461">
        <v>9</v>
      </c>
      <c r="M359" s="461"/>
      <c r="N359" s="461">
        <v>9</v>
      </c>
      <c r="O359" s="461"/>
      <c r="Q359" s="461">
        <v>10</v>
      </c>
      <c r="R359" s="461"/>
      <c r="S359" s="461">
        <v>10</v>
      </c>
      <c r="T359" s="461"/>
      <c r="V359" s="461">
        <v>11</v>
      </c>
      <c r="W359" s="461"/>
      <c r="X359" s="461">
        <v>11</v>
      </c>
      <c r="Y359" s="461"/>
      <c r="Z359" s="222"/>
      <c r="AA359" s="462">
        <v>12</v>
      </c>
      <c r="AB359" s="462"/>
      <c r="AC359" s="461" t="s">
        <v>242</v>
      </c>
      <c r="AD359" s="461"/>
      <c r="AE359" s="222"/>
      <c r="AF359" s="222"/>
    </row>
    <row r="360" spans="4:41">
      <c r="D360" s="462" t="s">
        <v>210</v>
      </c>
      <c r="E360" s="462"/>
      <c r="F360" s="258" t="s">
        <v>328</v>
      </c>
      <c r="G360" s="461" t="s">
        <v>210</v>
      </c>
      <c r="H360" s="461"/>
      <c r="I360" s="222"/>
      <c r="J360" s="222"/>
      <c r="L360" s="461" t="s">
        <v>210</v>
      </c>
      <c r="M360" s="461"/>
      <c r="N360" s="461" t="s">
        <v>210</v>
      </c>
      <c r="O360" s="461"/>
      <c r="Q360" s="461" t="s">
        <v>210</v>
      </c>
      <c r="R360" s="461"/>
      <c r="S360" s="461" t="s">
        <v>210</v>
      </c>
      <c r="T360" s="461"/>
      <c r="V360" s="461" t="s">
        <v>210</v>
      </c>
      <c r="W360" s="461"/>
      <c r="X360" s="461" t="s">
        <v>210</v>
      </c>
      <c r="Y360" s="461"/>
      <c r="Z360" s="222"/>
      <c r="AA360" s="462" t="s">
        <v>210</v>
      </c>
      <c r="AB360" s="462"/>
      <c r="AC360" s="461" t="s">
        <v>243</v>
      </c>
      <c r="AD360" s="461"/>
      <c r="AE360" s="222"/>
      <c r="AF360" s="222"/>
    </row>
    <row r="361" spans="4:41">
      <c r="D361" s="462">
        <v>2</v>
      </c>
      <c r="E361" s="462"/>
      <c r="F361" s="258">
        <v>5</v>
      </c>
      <c r="G361" s="461">
        <v>6</v>
      </c>
      <c r="H361" s="461"/>
      <c r="I361" s="222"/>
      <c r="J361" s="222"/>
      <c r="L361" s="461">
        <v>21</v>
      </c>
      <c r="M361" s="461"/>
      <c r="N361" s="461">
        <v>22</v>
      </c>
      <c r="O361" s="461"/>
      <c r="Q361" s="461">
        <v>21</v>
      </c>
      <c r="R361" s="461"/>
      <c r="S361" s="461">
        <v>22</v>
      </c>
      <c r="T361" s="461"/>
      <c r="V361" s="461">
        <v>21</v>
      </c>
      <c r="W361" s="461"/>
      <c r="X361" s="461">
        <v>22</v>
      </c>
      <c r="Y361" s="461"/>
      <c r="Z361" s="222"/>
      <c r="AA361" s="462">
        <v>1</v>
      </c>
      <c r="AB361" s="462"/>
      <c r="AC361" s="461" t="s">
        <v>211</v>
      </c>
      <c r="AD361" s="461"/>
      <c r="AE361" s="222"/>
      <c r="AF361" s="222"/>
    </row>
    <row r="362" spans="4:41">
      <c r="D362" s="466" t="s">
        <v>211</v>
      </c>
      <c r="E362" s="466"/>
      <c r="F362" s="258" t="s">
        <v>329</v>
      </c>
      <c r="G362" s="461" t="s">
        <v>211</v>
      </c>
      <c r="H362" s="461"/>
      <c r="I362" s="222"/>
      <c r="J362" s="222"/>
      <c r="L362" s="461" t="s">
        <v>211</v>
      </c>
      <c r="M362" s="461"/>
      <c r="N362" s="461" t="s">
        <v>211</v>
      </c>
      <c r="O362" s="461"/>
      <c r="Q362" s="461" t="s">
        <v>211</v>
      </c>
      <c r="R362" s="461"/>
      <c r="S362" s="461" t="s">
        <v>211</v>
      </c>
      <c r="T362" s="461"/>
      <c r="V362" s="461" t="s">
        <v>211</v>
      </c>
      <c r="W362" s="461"/>
      <c r="X362" s="461" t="s">
        <v>211</v>
      </c>
      <c r="Y362" s="461"/>
      <c r="Z362" s="222"/>
      <c r="AA362" s="462" t="s">
        <v>211</v>
      </c>
      <c r="AB362" s="462"/>
      <c r="AC362" s="222"/>
      <c r="AD362" s="222"/>
      <c r="AE362" s="222"/>
      <c r="AF362" s="222"/>
    </row>
    <row r="364" spans="4:41">
      <c r="I364" t="s">
        <v>302</v>
      </c>
      <c r="J364" t="s">
        <v>303</v>
      </c>
      <c r="P364" t="s">
        <v>341</v>
      </c>
      <c r="W364" s="138"/>
      <c r="Y364" s="138" t="s">
        <v>342</v>
      </c>
      <c r="AJ364" t="s">
        <v>314</v>
      </c>
      <c r="AK364" t="s">
        <v>323</v>
      </c>
    </row>
    <row r="365" spans="4:41">
      <c r="Y365" s="138" t="s">
        <v>348</v>
      </c>
    </row>
    <row r="366" spans="4:41">
      <c r="Y366" s="138" t="s">
        <v>343</v>
      </c>
    </row>
    <row r="368" spans="4:41">
      <c r="I368" t="s">
        <v>302</v>
      </c>
      <c r="J368" t="s">
        <v>312</v>
      </c>
      <c r="P368" t="s">
        <v>340</v>
      </c>
      <c r="Y368" s="138" t="s">
        <v>347</v>
      </c>
      <c r="AJ368" t="s">
        <v>314</v>
      </c>
      <c r="AK368" t="s">
        <v>349</v>
      </c>
    </row>
    <row r="369" spans="2:35">
      <c r="Y369" s="138" t="s">
        <v>346</v>
      </c>
    </row>
    <row r="373" spans="2:35">
      <c r="B373" s="241" t="s">
        <v>482</v>
      </c>
    </row>
    <row r="374" spans="2:35">
      <c r="B374" s="241">
        <v>20</v>
      </c>
      <c r="C374" t="s">
        <v>354</v>
      </c>
    </row>
    <row r="376" spans="2:35">
      <c r="AE376" s="346"/>
      <c r="AF376" s="347"/>
      <c r="AG376" s="347"/>
      <c r="AH376" s="347"/>
      <c r="AI376" s="348"/>
    </row>
    <row r="377" spans="2:35">
      <c r="E377" s="226" t="s">
        <v>216</v>
      </c>
      <c r="F377" s="222" t="s">
        <v>336</v>
      </c>
      <c r="H377" s="227" t="s">
        <v>215</v>
      </c>
      <c r="K377" s="226" t="s">
        <v>216</v>
      </c>
      <c r="L377" s="229" t="s">
        <v>216</v>
      </c>
      <c r="M377" s="229" t="s">
        <v>216</v>
      </c>
      <c r="N377" s="229" t="s">
        <v>216</v>
      </c>
      <c r="O377" s="229" t="s">
        <v>216</v>
      </c>
      <c r="P377" s="222" t="s">
        <v>337</v>
      </c>
      <c r="Q377" s="222" t="s">
        <v>337</v>
      </c>
      <c r="R377" s="222" t="s">
        <v>337</v>
      </c>
      <c r="S377" s="230" t="s">
        <v>338</v>
      </c>
      <c r="T377" s="222"/>
      <c r="U377" s="222"/>
      <c r="V377" s="222" t="s">
        <v>355</v>
      </c>
      <c r="W377" s="222"/>
      <c r="X377" s="222"/>
      <c r="Y377" s="222"/>
      <c r="Z377" s="222" t="s">
        <v>215</v>
      </c>
      <c r="AA377" s="227" t="s">
        <v>215</v>
      </c>
      <c r="AE377" s="349"/>
      <c r="AF377" s="350" t="s">
        <v>551</v>
      </c>
      <c r="AG377" s="350"/>
      <c r="AH377" s="350"/>
      <c r="AI377" s="351"/>
    </row>
    <row r="378" spans="2:35">
      <c r="D378" s="237"/>
      <c r="E378" s="238"/>
      <c r="F378" s="238"/>
      <c r="G378" s="238"/>
      <c r="H378" s="237"/>
      <c r="I378" s="237"/>
      <c r="J378" s="237"/>
      <c r="K378" s="238" t="s">
        <v>310</v>
      </c>
      <c r="L378" s="237"/>
      <c r="M378" s="237"/>
      <c r="N378" s="237"/>
      <c r="O378" s="238" t="s">
        <v>310</v>
      </c>
      <c r="P378" s="238"/>
      <c r="Q378" s="237"/>
      <c r="R378" s="237"/>
      <c r="S378" s="237"/>
      <c r="T378" s="238" t="s">
        <v>310</v>
      </c>
      <c r="U378" s="238"/>
      <c r="X378" s="237"/>
      <c r="Y378" s="238" t="s">
        <v>310</v>
      </c>
      <c r="Z378" s="238"/>
      <c r="AE378" s="352"/>
      <c r="AF378" s="353" t="s">
        <v>509</v>
      </c>
      <c r="AG378" s="353"/>
      <c r="AH378" s="353"/>
      <c r="AI378" s="354"/>
    </row>
    <row r="379" spans="2:35">
      <c r="E379" s="219"/>
      <c r="H379" s="221"/>
      <c r="K379" s="219"/>
      <c r="L379" s="221"/>
      <c r="O379" s="219"/>
      <c r="Q379" s="221"/>
      <c r="T379" s="219"/>
      <c r="V379" s="221"/>
      <c r="Y379" s="219"/>
      <c r="AA379" s="221"/>
      <c r="AC379" s="225"/>
      <c r="AD379" s="225"/>
    </row>
    <row r="380" spans="2:35">
      <c r="D380" s="461">
        <v>22</v>
      </c>
      <c r="E380" s="461"/>
      <c r="F380" s="258"/>
      <c r="G380" s="258"/>
      <c r="H380" s="258"/>
      <c r="I380" s="258"/>
      <c r="J380" s="258"/>
      <c r="K380" s="258"/>
      <c r="P380" s="258"/>
      <c r="Q380" s="258"/>
      <c r="R380" s="258"/>
      <c r="T380" s="258"/>
      <c r="U380" s="258"/>
      <c r="Z380" s="259"/>
      <c r="AA380" s="259"/>
      <c r="AB380" s="259"/>
      <c r="AC380" s="259"/>
      <c r="AD380" s="259"/>
    </row>
    <row r="381" spans="2:35">
      <c r="D381" s="461" t="s">
        <v>209</v>
      </c>
      <c r="E381" s="461"/>
      <c r="F381" s="258"/>
      <c r="G381" s="258"/>
      <c r="H381" s="258"/>
      <c r="I381" s="258"/>
      <c r="J381" s="258"/>
      <c r="K381" s="258"/>
      <c r="P381" s="258"/>
      <c r="Q381" s="258"/>
      <c r="R381" s="258"/>
      <c r="T381" s="258"/>
      <c r="U381" s="258"/>
      <c r="V381" s="258"/>
      <c r="W381" s="258"/>
      <c r="Z381" s="259"/>
      <c r="AA381" s="259"/>
      <c r="AB381" s="259"/>
      <c r="AC381" s="259"/>
      <c r="AD381" s="259"/>
    </row>
    <row r="382" spans="2:35">
      <c r="D382" s="461">
        <v>4</v>
      </c>
      <c r="E382" s="461"/>
      <c r="F382" s="356">
        <v>6</v>
      </c>
      <c r="H382" s="461">
        <v>8</v>
      </c>
      <c r="I382" s="461"/>
      <c r="J382" s="461">
        <v>8</v>
      </c>
      <c r="K382" s="461"/>
      <c r="L382" s="461">
        <v>9</v>
      </c>
      <c r="M382" s="461"/>
      <c r="N382" s="461">
        <v>9</v>
      </c>
      <c r="O382" s="461"/>
      <c r="Q382" s="461">
        <v>10</v>
      </c>
      <c r="R382" s="461"/>
      <c r="S382" s="461">
        <v>10</v>
      </c>
      <c r="T382" s="461"/>
      <c r="V382" s="461">
        <v>11</v>
      </c>
      <c r="W382" s="461"/>
      <c r="X382" s="461">
        <v>11</v>
      </c>
      <c r="Y382" s="461"/>
      <c r="Z382" s="222"/>
      <c r="AA382" s="462">
        <v>12</v>
      </c>
      <c r="AB382" s="462"/>
      <c r="AC382" s="461" t="s">
        <v>242</v>
      </c>
      <c r="AD382" s="461"/>
    </row>
    <row r="383" spans="2:35">
      <c r="D383" s="461" t="s">
        <v>210</v>
      </c>
      <c r="E383" s="461"/>
      <c r="F383" s="356" t="s">
        <v>210</v>
      </c>
      <c r="H383" s="461" t="s">
        <v>210</v>
      </c>
      <c r="I383" s="461"/>
      <c r="J383" s="461" t="s">
        <v>328</v>
      </c>
      <c r="K383" s="461"/>
      <c r="L383" s="461" t="s">
        <v>328</v>
      </c>
      <c r="M383" s="461"/>
      <c r="N383" s="461" t="s">
        <v>210</v>
      </c>
      <c r="O383" s="461"/>
      <c r="Q383" s="461" t="s">
        <v>210</v>
      </c>
      <c r="R383" s="461"/>
      <c r="S383" s="461" t="s">
        <v>210</v>
      </c>
      <c r="T383" s="461"/>
      <c r="V383" s="461" t="s">
        <v>210</v>
      </c>
      <c r="W383" s="461"/>
      <c r="X383" s="461" t="s">
        <v>210</v>
      </c>
      <c r="Y383" s="461"/>
      <c r="Z383" s="222"/>
      <c r="AA383" s="462" t="s">
        <v>210</v>
      </c>
      <c r="AB383" s="462"/>
      <c r="AC383" s="461" t="s">
        <v>243</v>
      </c>
      <c r="AD383" s="461"/>
    </row>
    <row r="384" spans="2:35">
      <c r="D384" s="461">
        <v>26</v>
      </c>
      <c r="E384" s="461"/>
      <c r="F384" s="356">
        <v>2</v>
      </c>
      <c r="H384" s="461">
        <v>1</v>
      </c>
      <c r="I384" s="461"/>
      <c r="J384" s="461">
        <v>2</v>
      </c>
      <c r="K384" s="461"/>
      <c r="L384" s="461">
        <v>1</v>
      </c>
      <c r="M384" s="461"/>
      <c r="N384" s="461">
        <v>2</v>
      </c>
      <c r="O384" s="461"/>
      <c r="Q384" s="461">
        <v>1</v>
      </c>
      <c r="R384" s="461"/>
      <c r="S384" s="461">
        <v>2</v>
      </c>
      <c r="T384" s="461"/>
      <c r="V384" s="461">
        <v>1</v>
      </c>
      <c r="W384" s="461"/>
      <c r="X384" s="461">
        <v>2</v>
      </c>
      <c r="Y384" s="461"/>
      <c r="Z384" s="222"/>
      <c r="AA384" s="462">
        <v>1</v>
      </c>
      <c r="AB384" s="462"/>
      <c r="AC384" s="461" t="s">
        <v>211</v>
      </c>
      <c r="AD384" s="461"/>
    </row>
    <row r="385" spans="4:34">
      <c r="D385" s="467" t="s">
        <v>211</v>
      </c>
      <c r="E385" s="467"/>
      <c r="F385" s="356" t="s">
        <v>211</v>
      </c>
      <c r="H385" s="461" t="s">
        <v>211</v>
      </c>
      <c r="I385" s="461"/>
      <c r="J385" s="461" t="s">
        <v>329</v>
      </c>
      <c r="K385" s="461"/>
      <c r="L385" s="461" t="s">
        <v>329</v>
      </c>
      <c r="M385" s="461"/>
      <c r="N385" s="461" t="s">
        <v>211</v>
      </c>
      <c r="O385" s="461"/>
      <c r="Q385" s="461" t="s">
        <v>211</v>
      </c>
      <c r="R385" s="461"/>
      <c r="S385" s="461" t="s">
        <v>211</v>
      </c>
      <c r="T385" s="461"/>
      <c r="V385" s="461" t="s">
        <v>211</v>
      </c>
      <c r="W385" s="461"/>
      <c r="X385" s="461" t="s">
        <v>211</v>
      </c>
      <c r="Y385" s="461"/>
      <c r="Z385" s="222"/>
      <c r="AA385" s="462" t="s">
        <v>211</v>
      </c>
      <c r="AB385" s="462"/>
      <c r="AC385" s="222"/>
      <c r="AD385" s="222"/>
    </row>
    <row r="388" spans="4:34">
      <c r="I388" t="s">
        <v>302</v>
      </c>
      <c r="J388" t="s">
        <v>303</v>
      </c>
      <c r="P388" t="s">
        <v>356</v>
      </c>
      <c r="W388" s="138" t="s">
        <v>357</v>
      </c>
      <c r="AG388" t="s">
        <v>314</v>
      </c>
      <c r="AH388" t="s">
        <v>323</v>
      </c>
    </row>
    <row r="390" spans="4:34">
      <c r="I390" t="s">
        <v>302</v>
      </c>
      <c r="J390" t="s">
        <v>358</v>
      </c>
      <c r="P390" t="s">
        <v>359</v>
      </c>
      <c r="AG390" t="s">
        <v>314</v>
      </c>
      <c r="AH390" t="s">
        <v>360</v>
      </c>
    </row>
  </sheetData>
  <mergeCells count="1088">
    <mergeCell ref="AF122:AG122"/>
    <mergeCell ref="B124:C124"/>
    <mergeCell ref="B125:C125"/>
    <mergeCell ref="AF124:AG124"/>
    <mergeCell ref="F125:G125"/>
    <mergeCell ref="H125:I125"/>
    <mergeCell ref="J125:K125"/>
    <mergeCell ref="L125:M125"/>
    <mergeCell ref="N125:O125"/>
    <mergeCell ref="P125:Q125"/>
    <mergeCell ref="R125:S125"/>
    <mergeCell ref="AD125:AE125"/>
    <mergeCell ref="T124:U124"/>
    <mergeCell ref="V124:W124"/>
    <mergeCell ref="X124:Y124"/>
    <mergeCell ref="Z124:AA124"/>
    <mergeCell ref="AB124:AC124"/>
    <mergeCell ref="AD124:AE124"/>
    <mergeCell ref="T125:U125"/>
    <mergeCell ref="V125:W125"/>
    <mergeCell ref="X125:Y125"/>
    <mergeCell ref="Z125:AA125"/>
    <mergeCell ref="AB125:AC125"/>
    <mergeCell ref="F124:G124"/>
    <mergeCell ref="H124:I124"/>
    <mergeCell ref="J124:K124"/>
    <mergeCell ref="L124:M124"/>
    <mergeCell ref="N124:O124"/>
    <mergeCell ref="P124:Q124"/>
    <mergeCell ref="R124:S124"/>
    <mergeCell ref="X122:Y122"/>
    <mergeCell ref="Z122:AA122"/>
    <mergeCell ref="AB122:AC122"/>
    <mergeCell ref="AD122:AE122"/>
    <mergeCell ref="T123:U123"/>
    <mergeCell ref="V123:W123"/>
    <mergeCell ref="X123:Y123"/>
    <mergeCell ref="Z123:AA123"/>
    <mergeCell ref="AB123:AC123"/>
    <mergeCell ref="F122:G122"/>
    <mergeCell ref="H122:I122"/>
    <mergeCell ref="J122:K122"/>
    <mergeCell ref="L122:M122"/>
    <mergeCell ref="N122:O122"/>
    <mergeCell ref="P122:Q122"/>
    <mergeCell ref="R122:S122"/>
    <mergeCell ref="B122:C122"/>
    <mergeCell ref="B123:C123"/>
    <mergeCell ref="AI107:AJ107"/>
    <mergeCell ref="G119:H119"/>
    <mergeCell ref="D107:E107"/>
    <mergeCell ref="F107:G107"/>
    <mergeCell ref="H107:I107"/>
    <mergeCell ref="J107:K107"/>
    <mergeCell ref="L107:M107"/>
    <mergeCell ref="N107:O107"/>
    <mergeCell ref="Q107:R107"/>
    <mergeCell ref="S107:T107"/>
    <mergeCell ref="L123:M123"/>
    <mergeCell ref="N123:O123"/>
    <mergeCell ref="P123:Q123"/>
    <mergeCell ref="R123:S123"/>
    <mergeCell ref="AD123:AE123"/>
    <mergeCell ref="AF123:AG123"/>
    <mergeCell ref="AI106:AJ106"/>
    <mergeCell ref="AK106:AL106"/>
    <mergeCell ref="D106:E106"/>
    <mergeCell ref="F106:G106"/>
    <mergeCell ref="H106:I106"/>
    <mergeCell ref="J106:K106"/>
    <mergeCell ref="L106:M106"/>
    <mergeCell ref="N106:O106"/>
    <mergeCell ref="Q106:R106"/>
    <mergeCell ref="S106:T106"/>
    <mergeCell ref="AI104:AJ104"/>
    <mergeCell ref="AK104:AL104"/>
    <mergeCell ref="D105:E105"/>
    <mergeCell ref="F105:G105"/>
    <mergeCell ref="H105:I105"/>
    <mergeCell ref="J105:K105"/>
    <mergeCell ref="L105:M105"/>
    <mergeCell ref="N105:O105"/>
    <mergeCell ref="Q105:R105"/>
    <mergeCell ref="S105:T105"/>
    <mergeCell ref="AI105:AJ105"/>
    <mergeCell ref="AK105:AL105"/>
    <mergeCell ref="Q104:R104"/>
    <mergeCell ref="S104:T104"/>
    <mergeCell ref="G101:H101"/>
    <mergeCell ref="K101:L101"/>
    <mergeCell ref="D104:E104"/>
    <mergeCell ref="F104:G104"/>
    <mergeCell ref="H104:I104"/>
    <mergeCell ref="J104:K104"/>
    <mergeCell ref="L104:M104"/>
    <mergeCell ref="N104:O104"/>
    <mergeCell ref="AE87:AF87"/>
    <mergeCell ref="AG87:AH87"/>
    <mergeCell ref="AE88:AF88"/>
    <mergeCell ref="AG88:AH88"/>
    <mergeCell ref="AC384:AD384"/>
    <mergeCell ref="D385:E385"/>
    <mergeCell ref="H385:I385"/>
    <mergeCell ref="N385:O385"/>
    <mergeCell ref="Q385:R385"/>
    <mergeCell ref="S385:T385"/>
    <mergeCell ref="V385:W385"/>
    <mergeCell ref="X385:Y385"/>
    <mergeCell ref="AA385:AB385"/>
    <mergeCell ref="J384:K384"/>
    <mergeCell ref="J385:K385"/>
    <mergeCell ref="L384:M384"/>
    <mergeCell ref="L385:M385"/>
    <mergeCell ref="D384:E384"/>
    <mergeCell ref="H384:I384"/>
    <mergeCell ref="N384:O384"/>
    <mergeCell ref="Q384:R384"/>
    <mergeCell ref="F123:G123"/>
    <mergeCell ref="H123:I123"/>
    <mergeCell ref="J123:K123"/>
    <mergeCell ref="T122:U122"/>
    <mergeCell ref="V122:W122"/>
    <mergeCell ref="S384:T384"/>
    <mergeCell ref="V384:W384"/>
    <mergeCell ref="X384:Y384"/>
    <mergeCell ref="AA384:AB384"/>
    <mergeCell ref="AC382:AD382"/>
    <mergeCell ref="D383:E383"/>
    <mergeCell ref="H383:I383"/>
    <mergeCell ref="N383:O383"/>
    <mergeCell ref="Q383:R383"/>
    <mergeCell ref="S383:T383"/>
    <mergeCell ref="V383:W383"/>
    <mergeCell ref="X383:Y383"/>
    <mergeCell ref="AA383:AB383"/>
    <mergeCell ref="AC383:AD383"/>
    <mergeCell ref="J382:K382"/>
    <mergeCell ref="J383:K383"/>
    <mergeCell ref="L382:M382"/>
    <mergeCell ref="L383:M383"/>
    <mergeCell ref="D380:E380"/>
    <mergeCell ref="D381:E381"/>
    <mergeCell ref="D382:E382"/>
    <mergeCell ref="H382:I382"/>
    <mergeCell ref="N382:O382"/>
    <mergeCell ref="Q382:R382"/>
    <mergeCell ref="S382:T382"/>
    <mergeCell ref="V382:W382"/>
    <mergeCell ref="AA361:AB361"/>
    <mergeCell ref="X382:Y382"/>
    <mergeCell ref="AA382:AB382"/>
    <mergeCell ref="AC361:AD361"/>
    <mergeCell ref="D362:E362"/>
    <mergeCell ref="G362:H362"/>
    <mergeCell ref="L362:M362"/>
    <mergeCell ref="N362:O362"/>
    <mergeCell ref="Q362:R362"/>
    <mergeCell ref="S362:T362"/>
    <mergeCell ref="V362:W362"/>
    <mergeCell ref="X362:Y362"/>
    <mergeCell ref="AA362:AB362"/>
    <mergeCell ref="D361:E361"/>
    <mergeCell ref="G361:H361"/>
    <mergeCell ref="L361:M361"/>
    <mergeCell ref="N361:O361"/>
    <mergeCell ref="Q361:R361"/>
    <mergeCell ref="S361:T361"/>
    <mergeCell ref="V361:W361"/>
    <mergeCell ref="X361:Y361"/>
    <mergeCell ref="V359:W359"/>
    <mergeCell ref="X359:Y359"/>
    <mergeCell ref="AA359:AB359"/>
    <mergeCell ref="AB337:AC337"/>
    <mergeCell ref="Z338:AA338"/>
    <mergeCell ref="AB338:AC338"/>
    <mergeCell ref="Z339:AA339"/>
    <mergeCell ref="AB339:AC339"/>
    <mergeCell ref="Z340:AA340"/>
    <mergeCell ref="AC359:AD359"/>
    <mergeCell ref="D360:E360"/>
    <mergeCell ref="G360:H360"/>
    <mergeCell ref="L360:M360"/>
    <mergeCell ref="N360:O360"/>
    <mergeCell ref="Q360:R360"/>
    <mergeCell ref="S360:T360"/>
    <mergeCell ref="V360:W360"/>
    <mergeCell ref="X360:Y360"/>
    <mergeCell ref="AA360:AB360"/>
    <mergeCell ref="AC360:AD360"/>
    <mergeCell ref="D357:E357"/>
    <mergeCell ref="D358:E358"/>
    <mergeCell ref="D359:E359"/>
    <mergeCell ref="G359:H359"/>
    <mergeCell ref="L359:M359"/>
    <mergeCell ref="N359:O359"/>
    <mergeCell ref="Q359:R359"/>
    <mergeCell ref="S359:T359"/>
    <mergeCell ref="H339:I339"/>
    <mergeCell ref="K339:L339"/>
    <mergeCell ref="M339:N339"/>
    <mergeCell ref="P339:Q339"/>
    <mergeCell ref="R339:S339"/>
    <mergeCell ref="U339:V339"/>
    <mergeCell ref="H340:I340"/>
    <mergeCell ref="K340:L340"/>
    <mergeCell ref="M340:N340"/>
    <mergeCell ref="P340:Q340"/>
    <mergeCell ref="R340:S340"/>
    <mergeCell ref="U340:V340"/>
    <mergeCell ref="V317:W317"/>
    <mergeCell ref="Z337:AA337"/>
    <mergeCell ref="C339:D339"/>
    <mergeCell ref="C340:D340"/>
    <mergeCell ref="R337:S337"/>
    <mergeCell ref="U337:V337"/>
    <mergeCell ref="C338:D338"/>
    <mergeCell ref="H338:I338"/>
    <mergeCell ref="K338:L338"/>
    <mergeCell ref="M338:N338"/>
    <mergeCell ref="P338:Q338"/>
    <mergeCell ref="R338:S338"/>
    <mergeCell ref="U338:V338"/>
    <mergeCell ref="Z319:AA319"/>
    <mergeCell ref="C335:D335"/>
    <mergeCell ref="H335:I335"/>
    <mergeCell ref="C336:D336"/>
    <mergeCell ref="H336:I336"/>
    <mergeCell ref="C337:D337"/>
    <mergeCell ref="H337:I337"/>
    <mergeCell ref="K337:L337"/>
    <mergeCell ref="M337:N337"/>
    <mergeCell ref="P337:Q337"/>
    <mergeCell ref="X317:Y317"/>
    <mergeCell ref="AB319:AC319"/>
    <mergeCell ref="C320:D320"/>
    <mergeCell ref="G320:H320"/>
    <mergeCell ref="I320:J320"/>
    <mergeCell ref="L320:M320"/>
    <mergeCell ref="N320:O320"/>
    <mergeCell ref="Q320:R320"/>
    <mergeCell ref="S320:T320"/>
    <mergeCell ref="V320:W320"/>
    <mergeCell ref="X320:Y320"/>
    <mergeCell ref="Z320:AA320"/>
    <mergeCell ref="C319:D319"/>
    <mergeCell ref="G319:H319"/>
    <mergeCell ref="I319:J319"/>
    <mergeCell ref="L319:M319"/>
    <mergeCell ref="N319:O319"/>
    <mergeCell ref="Q319:R319"/>
    <mergeCell ref="S319:T319"/>
    <mergeCell ref="V319:W319"/>
    <mergeCell ref="X319:Y319"/>
    <mergeCell ref="E319:F319"/>
    <mergeCell ref="E320:F320"/>
    <mergeCell ref="AB317:AC317"/>
    <mergeCell ref="Z317:AA317"/>
    <mergeCell ref="C318:D318"/>
    <mergeCell ref="G318:H318"/>
    <mergeCell ref="I318:J318"/>
    <mergeCell ref="L318:M318"/>
    <mergeCell ref="N318:O318"/>
    <mergeCell ref="Q318:R318"/>
    <mergeCell ref="S318:T318"/>
    <mergeCell ref="V318:W318"/>
    <mergeCell ref="X318:Y318"/>
    <mergeCell ref="Z318:AA318"/>
    <mergeCell ref="AB318:AC318"/>
    <mergeCell ref="C315:D315"/>
    <mergeCell ref="C316:D316"/>
    <mergeCell ref="C317:D317"/>
    <mergeCell ref="G317:H317"/>
    <mergeCell ref="I317:J317"/>
    <mergeCell ref="L317:M317"/>
    <mergeCell ref="N317:O317"/>
    <mergeCell ref="Q317:R317"/>
    <mergeCell ref="S317:T317"/>
    <mergeCell ref="E315:F315"/>
    <mergeCell ref="E316:F316"/>
    <mergeCell ref="E317:F317"/>
    <mergeCell ref="E318:F318"/>
    <mergeCell ref="AJ301:AK301"/>
    <mergeCell ref="AL301:AM301"/>
    <mergeCell ref="AN301:AO301"/>
    <mergeCell ref="C302:D302"/>
    <mergeCell ref="H302:I302"/>
    <mergeCell ref="K302:L302"/>
    <mergeCell ref="M302:N302"/>
    <mergeCell ref="P302:Q302"/>
    <mergeCell ref="R302:S302"/>
    <mergeCell ref="U302:V302"/>
    <mergeCell ref="Z302:AA302"/>
    <mergeCell ref="AH302:AI302"/>
    <mergeCell ref="AJ302:AK302"/>
    <mergeCell ref="AL302:AM302"/>
    <mergeCell ref="W301:X301"/>
    <mergeCell ref="W302:X302"/>
    <mergeCell ref="AF301:AG301"/>
    <mergeCell ref="AF302:AG302"/>
    <mergeCell ref="AB301:AC301"/>
    <mergeCell ref="AB302:AC302"/>
    <mergeCell ref="AD301:AE301"/>
    <mergeCell ref="AD302:AE302"/>
    <mergeCell ref="C301:D301"/>
    <mergeCell ref="H301:I301"/>
    <mergeCell ref="K301:L301"/>
    <mergeCell ref="M301:N301"/>
    <mergeCell ref="P301:Q301"/>
    <mergeCell ref="R301:S301"/>
    <mergeCell ref="U301:V301"/>
    <mergeCell ref="Z301:AA301"/>
    <mergeCell ref="AH301:AI301"/>
    <mergeCell ref="AN299:AO299"/>
    <mergeCell ref="C300:D300"/>
    <mergeCell ref="H300:I300"/>
    <mergeCell ref="K300:L300"/>
    <mergeCell ref="M300:N300"/>
    <mergeCell ref="P300:Q300"/>
    <mergeCell ref="R300:S300"/>
    <mergeCell ref="U300:V300"/>
    <mergeCell ref="Z300:AA300"/>
    <mergeCell ref="AH300:AI300"/>
    <mergeCell ref="AJ300:AK300"/>
    <mergeCell ref="AL300:AM300"/>
    <mergeCell ref="AN300:AO300"/>
    <mergeCell ref="W299:X299"/>
    <mergeCell ref="W300:X300"/>
    <mergeCell ref="AF299:AG299"/>
    <mergeCell ref="AF300:AG300"/>
    <mergeCell ref="AB299:AC299"/>
    <mergeCell ref="AB300:AC300"/>
    <mergeCell ref="AD299:AE299"/>
    <mergeCell ref="AD300:AE300"/>
    <mergeCell ref="C297:D297"/>
    <mergeCell ref="H297:I297"/>
    <mergeCell ref="C298:D298"/>
    <mergeCell ref="H298:I298"/>
    <mergeCell ref="C299:D299"/>
    <mergeCell ref="H299:I299"/>
    <mergeCell ref="K299:L299"/>
    <mergeCell ref="M299:N299"/>
    <mergeCell ref="P299:Q299"/>
    <mergeCell ref="R299:S299"/>
    <mergeCell ref="U299:V299"/>
    <mergeCell ref="Z299:AA299"/>
    <mergeCell ref="AH299:AI299"/>
    <mergeCell ref="AJ299:AK299"/>
    <mergeCell ref="AL299:AM299"/>
    <mergeCell ref="X141:Y141"/>
    <mergeCell ref="X142:Y142"/>
    <mergeCell ref="X143:Y143"/>
    <mergeCell ref="X144:Y144"/>
    <mergeCell ref="U141:V141"/>
    <mergeCell ref="U142:V142"/>
    <mergeCell ref="U143:V143"/>
    <mergeCell ref="U144:V144"/>
    <mergeCell ref="AD141:AE141"/>
    <mergeCell ref="AD142:AE142"/>
    <mergeCell ref="AD143:AE143"/>
    <mergeCell ref="AD144:AE144"/>
    <mergeCell ref="AB141:AC141"/>
    <mergeCell ref="AB142:AC142"/>
    <mergeCell ref="AB143:AC143"/>
    <mergeCell ref="AB144:AC144"/>
    <mergeCell ref="AA159:AB159"/>
    <mergeCell ref="R141:S141"/>
    <mergeCell ref="R142:S142"/>
    <mergeCell ref="R143:S143"/>
    <mergeCell ref="R144:S144"/>
    <mergeCell ref="C139:D139"/>
    <mergeCell ref="C140:D140"/>
    <mergeCell ref="C141:D141"/>
    <mergeCell ref="C142:D142"/>
    <mergeCell ref="C143:D143"/>
    <mergeCell ref="C144:D144"/>
    <mergeCell ref="P141:Q141"/>
    <mergeCell ref="P142:Q142"/>
    <mergeCell ref="P143:Q143"/>
    <mergeCell ref="P144:Q144"/>
    <mergeCell ref="H139:I139"/>
    <mergeCell ref="H140:I140"/>
    <mergeCell ref="H141:I141"/>
    <mergeCell ref="H142:I142"/>
    <mergeCell ref="H143:I143"/>
    <mergeCell ref="H144:I144"/>
    <mergeCell ref="K141:L141"/>
    <mergeCell ref="AA161:AB161"/>
    <mergeCell ref="O161:P161"/>
    <mergeCell ref="Q161:R161"/>
    <mergeCell ref="AA160:AB160"/>
    <mergeCell ref="AD160:AE160"/>
    <mergeCell ref="C161:D161"/>
    <mergeCell ref="H161:I161"/>
    <mergeCell ref="K161:L161"/>
    <mergeCell ref="Q160:R160"/>
    <mergeCell ref="U160:V160"/>
    <mergeCell ref="W160:X160"/>
    <mergeCell ref="C160:D160"/>
    <mergeCell ref="H160:I160"/>
    <mergeCell ref="K160:L160"/>
    <mergeCell ref="O160:P160"/>
    <mergeCell ref="AD159:AE159"/>
    <mergeCell ref="AK161:AL161"/>
    <mergeCell ref="U161:V161"/>
    <mergeCell ref="W161:X161"/>
    <mergeCell ref="AK158:AL158"/>
    <mergeCell ref="AK159:AL159"/>
    <mergeCell ref="AK160:AL160"/>
    <mergeCell ref="K142:L142"/>
    <mergeCell ref="K143:L143"/>
    <mergeCell ref="K144:L144"/>
    <mergeCell ref="U159:V159"/>
    <mergeCell ref="W159:X159"/>
    <mergeCell ref="AD158:AE158"/>
    <mergeCell ref="C159:D159"/>
    <mergeCell ref="H159:I159"/>
    <mergeCell ref="K159:L159"/>
    <mergeCell ref="O159:P159"/>
    <mergeCell ref="Q159:R159"/>
    <mergeCell ref="U158:V158"/>
    <mergeCell ref="W158:X158"/>
    <mergeCell ref="AA158:AB158"/>
    <mergeCell ref="O158:P158"/>
    <mergeCell ref="Q158:R158"/>
    <mergeCell ref="C156:D156"/>
    <mergeCell ref="H156:I156"/>
    <mergeCell ref="C157:D157"/>
    <mergeCell ref="H157:I157"/>
    <mergeCell ref="C158:D158"/>
    <mergeCell ref="H158:I158"/>
    <mergeCell ref="K158:L158"/>
    <mergeCell ref="AA175:AB175"/>
    <mergeCell ref="AD175:AE175"/>
    <mergeCell ref="AH175:AI175"/>
    <mergeCell ref="O175:P175"/>
    <mergeCell ref="Q175:R175"/>
    <mergeCell ref="U175:V175"/>
    <mergeCell ref="AA176:AB176"/>
    <mergeCell ref="AD176:AE176"/>
    <mergeCell ref="AH176:AI176"/>
    <mergeCell ref="AK176:AL176"/>
    <mergeCell ref="AO176:AP176"/>
    <mergeCell ref="C174:D174"/>
    <mergeCell ref="H174:I174"/>
    <mergeCell ref="C175:D175"/>
    <mergeCell ref="H175:I175"/>
    <mergeCell ref="K175:L175"/>
    <mergeCell ref="AR154:AS154"/>
    <mergeCell ref="C173:D173"/>
    <mergeCell ref="H173:I173"/>
    <mergeCell ref="AO158:AP158"/>
    <mergeCell ref="AO159:AP159"/>
    <mergeCell ref="AO160:AP160"/>
    <mergeCell ref="AO161:AP161"/>
    <mergeCell ref="AR158:AS158"/>
    <mergeCell ref="AR159:AS159"/>
    <mergeCell ref="AR160:AS160"/>
    <mergeCell ref="AR161:AS161"/>
    <mergeCell ref="AD161:AE161"/>
    <mergeCell ref="AH158:AI158"/>
    <mergeCell ref="AH159:AI159"/>
    <mergeCell ref="AH160:AI160"/>
    <mergeCell ref="AH161:AI161"/>
    <mergeCell ref="AQ176:AR176"/>
    <mergeCell ref="U176:V176"/>
    <mergeCell ref="W176:X176"/>
    <mergeCell ref="AK175:AL175"/>
    <mergeCell ref="AO175:AP175"/>
    <mergeCell ref="AQ175:AR175"/>
    <mergeCell ref="AQ177:AR177"/>
    <mergeCell ref="AO177:AP177"/>
    <mergeCell ref="C178:D178"/>
    <mergeCell ref="H178:I178"/>
    <mergeCell ref="K178:L178"/>
    <mergeCell ref="O178:P178"/>
    <mergeCell ref="Q178:R178"/>
    <mergeCell ref="AA177:AB177"/>
    <mergeCell ref="AD177:AE177"/>
    <mergeCell ref="AH177:AI177"/>
    <mergeCell ref="AK177:AL177"/>
    <mergeCell ref="Q177:R177"/>
    <mergeCell ref="U177:V177"/>
    <mergeCell ref="W177:X177"/>
    <mergeCell ref="C177:D177"/>
    <mergeCell ref="H177:I177"/>
    <mergeCell ref="K177:L177"/>
    <mergeCell ref="O177:P177"/>
    <mergeCell ref="AH178:AI178"/>
    <mergeCell ref="AK178:AL178"/>
    <mergeCell ref="C176:D176"/>
    <mergeCell ref="H176:I176"/>
    <mergeCell ref="K176:L176"/>
    <mergeCell ref="O176:P176"/>
    <mergeCell ref="Q176:R176"/>
    <mergeCell ref="W175:X175"/>
    <mergeCell ref="AF193:AG193"/>
    <mergeCell ref="AJ193:AK193"/>
    <mergeCell ref="AM193:AN193"/>
    <mergeCell ref="AO193:AP193"/>
    <mergeCell ref="U178:V178"/>
    <mergeCell ref="W178:X178"/>
    <mergeCell ref="AA178:AB178"/>
    <mergeCell ref="AD178:AE178"/>
    <mergeCell ref="V193:W193"/>
    <mergeCell ref="X193:Y193"/>
    <mergeCell ref="AD193:AE193"/>
    <mergeCell ref="AO178:AP178"/>
    <mergeCell ref="K193:L193"/>
    <mergeCell ref="O193:P193"/>
    <mergeCell ref="R193:S193"/>
    <mergeCell ref="C191:D191"/>
    <mergeCell ref="H191:I191"/>
    <mergeCell ref="C192:D192"/>
    <mergeCell ref="H192:I192"/>
    <mergeCell ref="C193:D193"/>
    <mergeCell ref="H193:I193"/>
    <mergeCell ref="AM194:AN194"/>
    <mergeCell ref="AO194:AP194"/>
    <mergeCell ref="C195:D195"/>
    <mergeCell ref="H195:I195"/>
    <mergeCell ref="K195:L195"/>
    <mergeCell ref="O195:P195"/>
    <mergeCell ref="R195:S195"/>
    <mergeCell ref="AD194:AE194"/>
    <mergeCell ref="AF194:AG194"/>
    <mergeCell ref="AJ194:AK194"/>
    <mergeCell ref="O194:P194"/>
    <mergeCell ref="R194:S194"/>
    <mergeCell ref="V194:W194"/>
    <mergeCell ref="X194:Y194"/>
    <mergeCell ref="AF195:AG195"/>
    <mergeCell ref="AJ195:AK195"/>
    <mergeCell ref="AM195:AN195"/>
    <mergeCell ref="AO195:AP195"/>
    <mergeCell ref="C194:D194"/>
    <mergeCell ref="H194:I194"/>
    <mergeCell ref="K194:L194"/>
    <mergeCell ref="C196:D196"/>
    <mergeCell ref="H196:I196"/>
    <mergeCell ref="K196:L196"/>
    <mergeCell ref="V195:W195"/>
    <mergeCell ref="X195:Y195"/>
    <mergeCell ref="AD195:AE195"/>
    <mergeCell ref="AM196:AN196"/>
    <mergeCell ref="AO196:AP196"/>
    <mergeCell ref="C213:D213"/>
    <mergeCell ref="H213:I213"/>
    <mergeCell ref="AD196:AE196"/>
    <mergeCell ref="AF196:AG196"/>
    <mergeCell ref="AJ196:AK196"/>
    <mergeCell ref="O196:P196"/>
    <mergeCell ref="R196:S196"/>
    <mergeCell ref="V196:W196"/>
    <mergeCell ref="X196:Y196"/>
    <mergeCell ref="H214:I214"/>
    <mergeCell ref="C215:D215"/>
    <mergeCell ref="H215:I215"/>
    <mergeCell ref="K215:L215"/>
    <mergeCell ref="AO216:AP216"/>
    <mergeCell ref="AO217:AP217"/>
    <mergeCell ref="V218:W218"/>
    <mergeCell ref="X218:Y218"/>
    <mergeCell ref="AB218:AC218"/>
    <mergeCell ref="AD218:AE218"/>
    <mergeCell ref="C218:D218"/>
    <mergeCell ref="H218:I218"/>
    <mergeCell ref="K218:L218"/>
    <mergeCell ref="Q218:R218"/>
    <mergeCell ref="AH217:AI217"/>
    <mergeCell ref="AJ217:AK217"/>
    <mergeCell ref="AM217:AN217"/>
    <mergeCell ref="V217:W217"/>
    <mergeCell ref="X217:Y217"/>
    <mergeCell ref="AB217:AC217"/>
    <mergeCell ref="AD217:AE217"/>
    <mergeCell ref="AH216:AI216"/>
    <mergeCell ref="AJ216:AK216"/>
    <mergeCell ref="AM216:AN216"/>
    <mergeCell ref="C217:D217"/>
    <mergeCell ref="X216:Y216"/>
    <mergeCell ref="AT158:AU158"/>
    <mergeCell ref="AT159:AU159"/>
    <mergeCell ref="AT160:AU160"/>
    <mergeCell ref="C235:D235"/>
    <mergeCell ref="H235:I235"/>
    <mergeCell ref="C236:D236"/>
    <mergeCell ref="H236:I236"/>
    <mergeCell ref="AM233:AM234"/>
    <mergeCell ref="AM189:AM190"/>
    <mergeCell ref="AO215:AP215"/>
    <mergeCell ref="AH218:AI218"/>
    <mergeCell ref="AJ218:AK218"/>
    <mergeCell ref="AM218:AN218"/>
    <mergeCell ref="H217:I217"/>
    <mergeCell ref="K217:L217"/>
    <mergeCell ref="Q217:R217"/>
    <mergeCell ref="AB216:AC216"/>
    <mergeCell ref="AD216:AE216"/>
    <mergeCell ref="AM215:AN215"/>
    <mergeCell ref="C216:D216"/>
    <mergeCell ref="H216:I216"/>
    <mergeCell ref="K216:L216"/>
    <mergeCell ref="Q216:R216"/>
    <mergeCell ref="V216:W216"/>
    <mergeCell ref="AB215:AC215"/>
    <mergeCell ref="AD215:AE215"/>
    <mergeCell ref="AH215:AI215"/>
    <mergeCell ref="AJ215:AK215"/>
    <mergeCell ref="Q215:R215"/>
    <mergeCell ref="V215:W215"/>
    <mergeCell ref="X215:Y215"/>
    <mergeCell ref="C214:D214"/>
    <mergeCell ref="K237:L237"/>
    <mergeCell ref="O237:P237"/>
    <mergeCell ref="R240:S240"/>
    <mergeCell ref="V240:W240"/>
    <mergeCell ref="Y240:Z240"/>
    <mergeCell ref="AC240:AD240"/>
    <mergeCell ref="C240:D240"/>
    <mergeCell ref="H240:I240"/>
    <mergeCell ref="K240:L240"/>
    <mergeCell ref="O240:P240"/>
    <mergeCell ref="R239:S239"/>
    <mergeCell ref="V239:W239"/>
    <mergeCell ref="Y239:Z239"/>
    <mergeCell ref="AC239:AD239"/>
    <mergeCell ref="C239:D239"/>
    <mergeCell ref="H239:I239"/>
    <mergeCell ref="K239:L239"/>
    <mergeCell ref="O239:P239"/>
    <mergeCell ref="AE239:AF239"/>
    <mergeCell ref="AI239:AJ239"/>
    <mergeCell ref="AL239:AM239"/>
    <mergeCell ref="AN239:AO239"/>
    <mergeCell ref="AE240:AF240"/>
    <mergeCell ref="AI240:AJ240"/>
    <mergeCell ref="AL240:AM240"/>
    <mergeCell ref="AE237:AF237"/>
    <mergeCell ref="AI237:AJ237"/>
    <mergeCell ref="AL237:AM237"/>
    <mergeCell ref="AN237:AO237"/>
    <mergeCell ref="AE238:AF238"/>
    <mergeCell ref="AI238:AJ238"/>
    <mergeCell ref="AL238:AM238"/>
    <mergeCell ref="AN238:AO238"/>
    <mergeCell ref="AL255:AL256"/>
    <mergeCell ref="C257:D257"/>
    <mergeCell ref="H257:I257"/>
    <mergeCell ref="R238:S238"/>
    <mergeCell ref="V238:W238"/>
    <mergeCell ref="Y238:Z238"/>
    <mergeCell ref="AC238:AD238"/>
    <mergeCell ref="C238:D238"/>
    <mergeCell ref="H238:I238"/>
    <mergeCell ref="K238:L238"/>
    <mergeCell ref="O238:P238"/>
    <mergeCell ref="R237:S237"/>
    <mergeCell ref="V237:W237"/>
    <mergeCell ref="Y237:Z237"/>
    <mergeCell ref="AC237:AD237"/>
    <mergeCell ref="C237:D237"/>
    <mergeCell ref="H237:I237"/>
    <mergeCell ref="C258:D258"/>
    <mergeCell ref="H258:I258"/>
    <mergeCell ref="C259:D259"/>
    <mergeCell ref="H259:I259"/>
    <mergeCell ref="K259:L259"/>
    <mergeCell ref="O259:P259"/>
    <mergeCell ref="Q259:R259"/>
    <mergeCell ref="AM259:AN259"/>
    <mergeCell ref="C260:D260"/>
    <mergeCell ref="H260:I260"/>
    <mergeCell ref="K260:L260"/>
    <mergeCell ref="O260:P260"/>
    <mergeCell ref="Q260:R260"/>
    <mergeCell ref="U260:V260"/>
    <mergeCell ref="X260:Y260"/>
    <mergeCell ref="AB260:AC260"/>
    <mergeCell ref="AD260:AE260"/>
    <mergeCell ref="U259:V259"/>
    <mergeCell ref="X259:Y259"/>
    <mergeCell ref="AB259:AC259"/>
    <mergeCell ref="AD259:AE259"/>
    <mergeCell ref="AH259:AI259"/>
    <mergeCell ref="AK259:AL259"/>
    <mergeCell ref="AM261:AN261"/>
    <mergeCell ref="C262:D262"/>
    <mergeCell ref="H262:I262"/>
    <mergeCell ref="K262:L262"/>
    <mergeCell ref="O262:P262"/>
    <mergeCell ref="Q262:R262"/>
    <mergeCell ref="AH260:AI260"/>
    <mergeCell ref="AK260:AL260"/>
    <mergeCell ref="AM260:AN260"/>
    <mergeCell ref="C261:D261"/>
    <mergeCell ref="H261:I261"/>
    <mergeCell ref="K261:L261"/>
    <mergeCell ref="O261:P261"/>
    <mergeCell ref="Q261:R261"/>
    <mergeCell ref="U261:V261"/>
    <mergeCell ref="X261:Y261"/>
    <mergeCell ref="U262:V262"/>
    <mergeCell ref="X262:Y262"/>
    <mergeCell ref="AB262:AC262"/>
    <mergeCell ref="AD262:AE262"/>
    <mergeCell ref="AH262:AI262"/>
    <mergeCell ref="AK262:AL262"/>
    <mergeCell ref="AB261:AC261"/>
    <mergeCell ref="AD261:AE261"/>
    <mergeCell ref="AH261:AI261"/>
    <mergeCell ref="AK261:AL261"/>
    <mergeCell ref="C277:D277"/>
    <mergeCell ref="H277:I277"/>
    <mergeCell ref="C278:D278"/>
    <mergeCell ref="H278:I278"/>
    <mergeCell ref="C279:D279"/>
    <mergeCell ref="H279:I279"/>
    <mergeCell ref="K279:L279"/>
    <mergeCell ref="Q279:R279"/>
    <mergeCell ref="T279:U279"/>
    <mergeCell ref="AK279:AL279"/>
    <mergeCell ref="AM279:AN279"/>
    <mergeCell ref="C280:D280"/>
    <mergeCell ref="H280:I280"/>
    <mergeCell ref="K280:L280"/>
    <mergeCell ref="Q280:R280"/>
    <mergeCell ref="T280:U280"/>
    <mergeCell ref="X280:Y280"/>
    <mergeCell ref="X279:Y279"/>
    <mergeCell ref="AD279:AE279"/>
    <mergeCell ref="AG279:AH279"/>
    <mergeCell ref="AM280:AN280"/>
    <mergeCell ref="AD280:AE280"/>
    <mergeCell ref="AG280:AH280"/>
    <mergeCell ref="AK280:AL280"/>
    <mergeCell ref="AK282:AL282"/>
    <mergeCell ref="X282:Y282"/>
    <mergeCell ref="AD282:AE282"/>
    <mergeCell ref="AG282:AH282"/>
    <mergeCell ref="AK281:AL281"/>
    <mergeCell ref="AM281:AN281"/>
    <mergeCell ref="C282:D282"/>
    <mergeCell ref="H282:I282"/>
    <mergeCell ref="K282:L282"/>
    <mergeCell ref="Q282:R282"/>
    <mergeCell ref="T282:U282"/>
    <mergeCell ref="C281:D281"/>
    <mergeCell ref="H281:I281"/>
    <mergeCell ref="K281:L281"/>
    <mergeCell ref="Q281:R281"/>
    <mergeCell ref="T281:U281"/>
    <mergeCell ref="X281:Y281"/>
    <mergeCell ref="AD281:AE281"/>
    <mergeCell ref="AG281:AH281"/>
    <mergeCell ref="AH141:AI141"/>
    <mergeCell ref="AH142:AI142"/>
    <mergeCell ref="AH143:AI143"/>
    <mergeCell ref="AH144:AI144"/>
    <mergeCell ref="AJ137:AK137"/>
    <mergeCell ref="AJ141:AK141"/>
    <mergeCell ref="AL141:AM141"/>
    <mergeCell ref="AJ142:AK142"/>
    <mergeCell ref="AL142:AM142"/>
    <mergeCell ref="AJ143:AK143"/>
    <mergeCell ref="AL143:AM143"/>
    <mergeCell ref="AJ144:AK144"/>
    <mergeCell ref="AL10:AM10"/>
    <mergeCell ref="O13:P13"/>
    <mergeCell ref="R13:S13"/>
    <mergeCell ref="T13:U13"/>
    <mergeCell ref="W13:X13"/>
    <mergeCell ref="Z13:AA13"/>
    <mergeCell ref="AD13:AE13"/>
    <mergeCell ref="AF13:AG13"/>
    <mergeCell ref="AJ13:AK13"/>
    <mergeCell ref="AL13:AM13"/>
    <mergeCell ref="O25:P25"/>
    <mergeCell ref="AL29:AM29"/>
    <mergeCell ref="T29:U29"/>
    <mergeCell ref="W29:X29"/>
    <mergeCell ref="Z29:AA29"/>
    <mergeCell ref="AL61:AM61"/>
    <mergeCell ref="W47:X47"/>
    <mergeCell ref="Z47:AA47"/>
    <mergeCell ref="AD47:AE47"/>
    <mergeCell ref="AF47:AG47"/>
    <mergeCell ref="AN45:AO45"/>
    <mergeCell ref="W46:X46"/>
    <mergeCell ref="Z46:AA46"/>
    <mergeCell ref="AD46:AE46"/>
    <mergeCell ref="AN13:AO13"/>
    <mergeCell ref="O14:P14"/>
    <mergeCell ref="R14:S14"/>
    <mergeCell ref="T14:U14"/>
    <mergeCell ref="W14:X14"/>
    <mergeCell ref="Z14:AA14"/>
    <mergeCell ref="AD14:AE14"/>
    <mergeCell ref="AF14:AG14"/>
    <mergeCell ref="AJ14:AK14"/>
    <mergeCell ref="AL14:AM14"/>
    <mergeCell ref="AN14:AO14"/>
    <mergeCell ref="AF46:AG46"/>
    <mergeCell ref="AH46:AI46"/>
    <mergeCell ref="AL46:AM46"/>
    <mergeCell ref="AN46:AO46"/>
    <mergeCell ref="AD31:AE31"/>
    <mergeCell ref="AF31:AG31"/>
    <mergeCell ref="AJ31:AK31"/>
    <mergeCell ref="AL31:AM31"/>
    <mergeCell ref="AN31:AO31"/>
    <mergeCell ref="AD32:AE32"/>
    <mergeCell ref="AF32:AG32"/>
    <mergeCell ref="AJ32:AK32"/>
    <mergeCell ref="AL32:AM32"/>
    <mergeCell ref="AL25:AM25"/>
    <mergeCell ref="AD29:AE29"/>
    <mergeCell ref="AF29:AG29"/>
    <mergeCell ref="AJ29:AK29"/>
    <mergeCell ref="AN29:AO29"/>
    <mergeCell ref="AD30:AE30"/>
    <mergeCell ref="AF30:AG30"/>
    <mergeCell ref="AJ30:AK30"/>
    <mergeCell ref="AL30:AM30"/>
    <mergeCell ref="AN30:AO30"/>
    <mergeCell ref="AJ15:AK15"/>
    <mergeCell ref="AL15:AM15"/>
    <mergeCell ref="AN15:AO15"/>
    <mergeCell ref="O16:P16"/>
    <mergeCell ref="R16:S16"/>
    <mergeCell ref="T16:U16"/>
    <mergeCell ref="W16:X16"/>
    <mergeCell ref="Z16:AA16"/>
    <mergeCell ref="AD16:AE16"/>
    <mergeCell ref="AF16:AG16"/>
    <mergeCell ref="AJ16:AK16"/>
    <mergeCell ref="AL16:AM16"/>
    <mergeCell ref="O15:P15"/>
    <mergeCell ref="R15:S15"/>
    <mergeCell ref="T15:U15"/>
    <mergeCell ref="W15:X15"/>
    <mergeCell ref="Z15:AA15"/>
    <mergeCell ref="AD15:AE15"/>
    <mergeCell ref="AF15:AG15"/>
    <mergeCell ref="O30:P30"/>
    <mergeCell ref="R30:S30"/>
    <mergeCell ref="T30:U30"/>
    <mergeCell ref="W30:X30"/>
    <mergeCell ref="Z30:AA30"/>
    <mergeCell ref="O29:P29"/>
    <mergeCell ref="R29:S29"/>
    <mergeCell ref="I13:J13"/>
    <mergeCell ref="L13:M13"/>
    <mergeCell ref="I14:J14"/>
    <mergeCell ref="L14:M14"/>
    <mergeCell ref="I15:J15"/>
    <mergeCell ref="L15:M15"/>
    <mergeCell ref="I16:J16"/>
    <mergeCell ref="L16:M16"/>
    <mergeCell ref="C13:D13"/>
    <mergeCell ref="F13:G13"/>
    <mergeCell ref="C14:D14"/>
    <mergeCell ref="F14:G14"/>
    <mergeCell ref="C15:D15"/>
    <mergeCell ref="F15:G15"/>
    <mergeCell ref="C16:D16"/>
    <mergeCell ref="F16:G16"/>
    <mergeCell ref="I30:J30"/>
    <mergeCell ref="K30:L30"/>
    <mergeCell ref="F29:G29"/>
    <mergeCell ref="I29:J29"/>
    <mergeCell ref="K29:L29"/>
    <mergeCell ref="G25:H25"/>
    <mergeCell ref="I32:J32"/>
    <mergeCell ref="K32:L32"/>
    <mergeCell ref="O32:P32"/>
    <mergeCell ref="R32:S32"/>
    <mergeCell ref="T32:U32"/>
    <mergeCell ref="W32:X32"/>
    <mergeCell ref="Z32:AA32"/>
    <mergeCell ref="F31:G31"/>
    <mergeCell ref="I31:J31"/>
    <mergeCell ref="K31:L31"/>
    <mergeCell ref="O31:P31"/>
    <mergeCell ref="R31:S31"/>
    <mergeCell ref="T31:U31"/>
    <mergeCell ref="W31:X31"/>
    <mergeCell ref="Z31:AA31"/>
    <mergeCell ref="B29:C29"/>
    <mergeCell ref="D29:E29"/>
    <mergeCell ref="B30:C30"/>
    <mergeCell ref="D30:E30"/>
    <mergeCell ref="B31:C31"/>
    <mergeCell ref="D31:E31"/>
    <mergeCell ref="B32:C32"/>
    <mergeCell ref="D32:E32"/>
    <mergeCell ref="F32:G32"/>
    <mergeCell ref="F30:G30"/>
    <mergeCell ref="B46:C46"/>
    <mergeCell ref="D46:E46"/>
    <mergeCell ref="F46:G46"/>
    <mergeCell ref="H46:I46"/>
    <mergeCell ref="J46:K46"/>
    <mergeCell ref="L46:M46"/>
    <mergeCell ref="O46:P46"/>
    <mergeCell ref="R46:S46"/>
    <mergeCell ref="T46:U46"/>
    <mergeCell ref="G41:H41"/>
    <mergeCell ref="K41:L41"/>
    <mergeCell ref="AL41:AM41"/>
    <mergeCell ref="B45:C45"/>
    <mergeCell ref="D45:E45"/>
    <mergeCell ref="F45:G45"/>
    <mergeCell ref="H45:I45"/>
    <mergeCell ref="J45:K45"/>
    <mergeCell ref="L45:M45"/>
    <mergeCell ref="O45:P45"/>
    <mergeCell ref="R45:S45"/>
    <mergeCell ref="T45:U45"/>
    <mergeCell ref="W45:X45"/>
    <mergeCell ref="Z45:AA45"/>
    <mergeCell ref="AD45:AE45"/>
    <mergeCell ref="AF45:AG45"/>
    <mergeCell ref="AH45:AI45"/>
    <mergeCell ref="AL45:AM45"/>
    <mergeCell ref="P41:Q41"/>
    <mergeCell ref="U41:V41"/>
    <mergeCell ref="AB41:AC41"/>
    <mergeCell ref="AH47:AI47"/>
    <mergeCell ref="AL47:AM47"/>
    <mergeCell ref="AN47:AO47"/>
    <mergeCell ref="B48:C48"/>
    <mergeCell ref="D48:E48"/>
    <mergeCell ref="F48:G48"/>
    <mergeCell ref="H48:I48"/>
    <mergeCell ref="J48:K48"/>
    <mergeCell ref="L48:M48"/>
    <mergeCell ref="O48:P48"/>
    <mergeCell ref="R48:S48"/>
    <mergeCell ref="T48:U48"/>
    <mergeCell ref="W48:X48"/>
    <mergeCell ref="Z48:AA48"/>
    <mergeCell ref="AD48:AE48"/>
    <mergeCell ref="AF48:AG48"/>
    <mergeCell ref="AH48:AI48"/>
    <mergeCell ref="AL48:AM48"/>
    <mergeCell ref="B47:C47"/>
    <mergeCell ref="D47:E47"/>
    <mergeCell ref="F47:G47"/>
    <mergeCell ref="H47:I47"/>
    <mergeCell ref="J47:K47"/>
    <mergeCell ref="L47:M47"/>
    <mergeCell ref="O47:P47"/>
    <mergeCell ref="R47:S47"/>
    <mergeCell ref="T47:U47"/>
    <mergeCell ref="G57:H57"/>
    <mergeCell ref="K57:L57"/>
    <mergeCell ref="P57:Q57"/>
    <mergeCell ref="B61:C61"/>
    <mergeCell ref="D61:E61"/>
    <mergeCell ref="F61:G61"/>
    <mergeCell ref="H61:I61"/>
    <mergeCell ref="J61:K61"/>
    <mergeCell ref="L61:M61"/>
    <mergeCell ref="O61:P61"/>
    <mergeCell ref="AN61:AO61"/>
    <mergeCell ref="B62:C62"/>
    <mergeCell ref="D62:E62"/>
    <mergeCell ref="F62:G62"/>
    <mergeCell ref="H62:I62"/>
    <mergeCell ref="J62:K62"/>
    <mergeCell ref="L62:M62"/>
    <mergeCell ref="O62:P62"/>
    <mergeCell ref="R62:S62"/>
    <mergeCell ref="T62:U62"/>
    <mergeCell ref="W62:X62"/>
    <mergeCell ref="Z62:AA62"/>
    <mergeCell ref="AD62:AE62"/>
    <mergeCell ref="AF62:AG62"/>
    <mergeCell ref="AI62:AJ62"/>
    <mergeCell ref="AL62:AM62"/>
    <mergeCell ref="AN62:AO62"/>
    <mergeCell ref="R61:S61"/>
    <mergeCell ref="T61:U61"/>
    <mergeCell ref="W61:X61"/>
    <mergeCell ref="Z61:AA61"/>
    <mergeCell ref="AD61:AE61"/>
    <mergeCell ref="AF61:AG61"/>
    <mergeCell ref="AI61:AJ61"/>
    <mergeCell ref="AD63:AE63"/>
    <mergeCell ref="AF63:AG63"/>
    <mergeCell ref="AI63:AJ63"/>
    <mergeCell ref="AL63:AM63"/>
    <mergeCell ref="AN63:AO63"/>
    <mergeCell ref="B64:C64"/>
    <mergeCell ref="D64:E64"/>
    <mergeCell ref="F64:G64"/>
    <mergeCell ref="H64:I64"/>
    <mergeCell ref="J64:K64"/>
    <mergeCell ref="L64:M64"/>
    <mergeCell ref="O64:P64"/>
    <mergeCell ref="R64:S64"/>
    <mergeCell ref="T64:U64"/>
    <mergeCell ref="W64:X64"/>
    <mergeCell ref="Z64:AA64"/>
    <mergeCell ref="AD64:AE64"/>
    <mergeCell ref="AF64:AG64"/>
    <mergeCell ref="AI64:AJ64"/>
    <mergeCell ref="AL64:AM64"/>
    <mergeCell ref="B63:C63"/>
    <mergeCell ref="D63:E63"/>
    <mergeCell ref="F63:G63"/>
    <mergeCell ref="H63:I63"/>
    <mergeCell ref="B85:C85"/>
    <mergeCell ref="D85:E85"/>
    <mergeCell ref="F85:G85"/>
    <mergeCell ref="H85:I85"/>
    <mergeCell ref="J85:K85"/>
    <mergeCell ref="L85:M85"/>
    <mergeCell ref="N85:O85"/>
    <mergeCell ref="W63:X63"/>
    <mergeCell ref="Z63:AA63"/>
    <mergeCell ref="J63:K63"/>
    <mergeCell ref="L63:M63"/>
    <mergeCell ref="O63:P63"/>
    <mergeCell ref="R63:S63"/>
    <mergeCell ref="T63:U63"/>
    <mergeCell ref="Y85:Z85"/>
    <mergeCell ref="U85:V85"/>
    <mergeCell ref="W85:X85"/>
    <mergeCell ref="AA85:AB85"/>
    <mergeCell ref="AC85:AD85"/>
    <mergeCell ref="AI85:AJ85"/>
    <mergeCell ref="AK85:AL85"/>
    <mergeCell ref="G81:H81"/>
    <mergeCell ref="K81:L81"/>
    <mergeCell ref="D86:E86"/>
    <mergeCell ref="F86:G86"/>
    <mergeCell ref="H86:I86"/>
    <mergeCell ref="J86:K86"/>
    <mergeCell ref="L86:M86"/>
    <mergeCell ref="N86:O86"/>
    <mergeCell ref="Q86:R86"/>
    <mergeCell ref="S86:T86"/>
    <mergeCell ref="Q85:R85"/>
    <mergeCell ref="S85:T85"/>
    <mergeCell ref="U86:V86"/>
    <mergeCell ref="W86:X86"/>
    <mergeCell ref="AC86:AD86"/>
    <mergeCell ref="AI86:AJ86"/>
    <mergeCell ref="AK86:AL86"/>
    <mergeCell ref="Y86:Z86"/>
    <mergeCell ref="AA86:AB86"/>
    <mergeCell ref="AE85:AF85"/>
    <mergeCell ref="AG85:AH85"/>
    <mergeCell ref="AE86:AF86"/>
    <mergeCell ref="AG86:AH86"/>
    <mergeCell ref="B87:C87"/>
    <mergeCell ref="D87:E87"/>
    <mergeCell ref="F87:G87"/>
    <mergeCell ref="H87:I87"/>
    <mergeCell ref="J87:K87"/>
    <mergeCell ref="L87:M87"/>
    <mergeCell ref="N87:O87"/>
    <mergeCell ref="Q87:R87"/>
    <mergeCell ref="S87:T87"/>
    <mergeCell ref="U87:V87"/>
    <mergeCell ref="W87:X87"/>
    <mergeCell ref="AC87:AD87"/>
    <mergeCell ref="AI87:AJ87"/>
    <mergeCell ref="AK87:AL87"/>
    <mergeCell ref="B86:C86"/>
    <mergeCell ref="U88:V88"/>
    <mergeCell ref="W88:X88"/>
    <mergeCell ref="AC88:AD88"/>
    <mergeCell ref="AI88:AJ88"/>
    <mergeCell ref="B88:C88"/>
    <mergeCell ref="D88:E88"/>
    <mergeCell ref="F88:G88"/>
    <mergeCell ref="H88:I88"/>
    <mergeCell ref="J88:K88"/>
    <mergeCell ref="L88:M88"/>
    <mergeCell ref="N88:O88"/>
    <mergeCell ref="Q88:R88"/>
    <mergeCell ref="S88:T88"/>
    <mergeCell ref="Y87:Z87"/>
    <mergeCell ref="Y88:Z88"/>
    <mergeCell ref="AA87:AB87"/>
    <mergeCell ref="AA88:AB88"/>
  </mergeCells>
  <phoneticPr fontId="2"/>
  <pageMargins left="0.38" right="0.2" top="0.5" bottom="0.33" header="0.31496062992125984" footer="0.31496062992125984"/>
  <pageSetup paperSize="9" orientation="landscape" horizontalDpi="0" verticalDpi="0" r:id="rId1"/>
</worksheet>
</file>

<file path=xl/worksheets/sheet5.xml><?xml version="1.0" encoding="utf-8"?>
<worksheet xmlns="http://schemas.openxmlformats.org/spreadsheetml/2006/main" xmlns:r="http://schemas.openxmlformats.org/officeDocument/2006/relationships">
  <sheetPr>
    <tabColor rgb="FFFF0000"/>
  </sheetPr>
  <dimension ref="A1:BS111"/>
  <sheetViews>
    <sheetView showGridLines="0" topLeftCell="C1" zoomScale="85" zoomScaleNormal="85" workbookViewId="0">
      <selection activeCell="BO97" sqref="BO96:BO97"/>
    </sheetView>
  </sheetViews>
  <sheetFormatPr defaultRowHeight="12"/>
  <cols>
    <col min="1" max="1" width="1.42578125" style="28" customWidth="1"/>
    <col min="2" max="2" width="0.7109375" style="28" customWidth="1"/>
    <col min="3" max="3" width="18.85546875" style="29" customWidth="1"/>
    <col min="4" max="4" width="17.5703125" style="31" customWidth="1"/>
    <col min="5" max="5" width="1" style="50" customWidth="1"/>
    <col min="6" max="6" width="4.85546875" style="31" customWidth="1"/>
    <col min="7" max="7" width="1.140625" style="28" customWidth="1"/>
    <col min="8" max="8" width="16" style="31" customWidth="1"/>
    <col min="9" max="9" width="13.28515625" style="30" customWidth="1"/>
    <col min="10" max="10" width="16.42578125" style="28" customWidth="1"/>
    <col min="11" max="11" width="5" style="28" customWidth="1"/>
    <col min="12" max="12" width="13.85546875" style="28" customWidth="1"/>
    <col min="13" max="13" width="5.42578125" style="28" customWidth="1"/>
    <col min="14" max="14" width="7.140625" style="28" customWidth="1"/>
    <col min="15" max="15" width="6.28515625" style="28" customWidth="1"/>
    <col min="16" max="16" width="7.85546875" style="28" hidden="1" customWidth="1"/>
    <col min="17" max="17" width="1.7109375" style="28" customWidth="1"/>
    <col min="18" max="18" width="2.28515625" style="28" customWidth="1"/>
    <col min="19" max="19" width="16" style="31" customWidth="1"/>
    <col min="20" max="20" width="1.140625" style="28" customWidth="1"/>
    <col min="21" max="21" width="2" style="28" customWidth="1"/>
    <col min="22" max="41" width="4" style="28" hidden="1" customWidth="1"/>
    <col min="42" max="42" width="4.5703125" style="28" hidden="1" customWidth="1"/>
    <col min="43" max="43" width="5" style="28" hidden="1" customWidth="1"/>
    <col min="44" max="45" width="4" style="28" hidden="1" customWidth="1"/>
    <col min="46" max="46" width="5.85546875" style="28" hidden="1" customWidth="1"/>
    <col min="47" max="47" width="4" style="28" hidden="1" customWidth="1"/>
    <col min="48" max="52" width="7.28515625" style="28" hidden="1" customWidth="1"/>
    <col min="53" max="55" width="4" style="28" hidden="1" customWidth="1"/>
    <col min="56" max="56" width="5" style="28" hidden="1" customWidth="1"/>
    <col min="57" max="66" width="4" style="28" hidden="1" customWidth="1"/>
    <col min="67" max="67" width="2" style="28" customWidth="1"/>
    <col min="68" max="68" width="9.140625" style="28"/>
    <col min="69" max="69" width="10.140625" style="28" customWidth="1"/>
    <col min="70" max="70" width="5.5703125" style="28" customWidth="1"/>
    <col min="71" max="71" width="7.5703125" style="28" customWidth="1"/>
    <col min="72" max="72" width="3.140625" style="28" customWidth="1"/>
    <col min="73" max="16384" width="9.140625" style="28"/>
  </cols>
  <sheetData>
    <row r="1" spans="2:71" s="1" customFormat="1" ht="25.5" customHeight="1">
      <c r="C1" s="2" t="s">
        <v>0</v>
      </c>
      <c r="F1" s="3"/>
      <c r="J1" s="2" t="s">
        <v>1</v>
      </c>
      <c r="K1" s="4"/>
      <c r="BA1" s="1" t="s">
        <v>2</v>
      </c>
      <c r="BC1" s="5">
        <f ca="1">TODAY()</f>
        <v>42731</v>
      </c>
      <c r="BD1" s="6">
        <f ca="1">VALUE(YEAR(BC1))</f>
        <v>2016</v>
      </c>
      <c r="BF1" s="1" t="s">
        <v>3</v>
      </c>
    </row>
    <row r="2" spans="2:71" s="7" customFormat="1" ht="36" customHeight="1">
      <c r="C2" s="269"/>
      <c r="D2" s="469" t="s">
        <v>4</v>
      </c>
      <c r="E2" s="470"/>
      <c r="F2" s="469" t="s">
        <v>5</v>
      </c>
      <c r="G2" s="471"/>
      <c r="H2" s="470"/>
      <c r="J2" s="8" t="s">
        <v>6</v>
      </c>
      <c r="K2" s="472" t="s">
        <v>4</v>
      </c>
      <c r="L2" s="473"/>
      <c r="M2" s="469" t="s">
        <v>5</v>
      </c>
      <c r="N2" s="471"/>
      <c r="O2" s="471"/>
      <c r="P2" s="471"/>
      <c r="Q2" s="470"/>
      <c r="R2" s="270"/>
      <c r="S2" s="271"/>
      <c r="T2" s="271"/>
      <c r="BC2" s="9">
        <f ca="1">DATE(BD1-1,6,1)</f>
        <v>42156</v>
      </c>
      <c r="BF2" s="10" t="s">
        <v>7</v>
      </c>
      <c r="BG2" s="10"/>
      <c r="BH2" s="10"/>
      <c r="BK2" s="11" t="s">
        <v>8</v>
      </c>
      <c r="BL2" s="11"/>
      <c r="BM2" s="11"/>
    </row>
    <row r="3" spans="2:71" s="7" customFormat="1" ht="21.75" customHeight="1">
      <c r="C3" s="263" t="s">
        <v>9</v>
      </c>
      <c r="D3" s="474">
        <v>3</v>
      </c>
      <c r="E3" s="475"/>
      <c r="F3" s="475"/>
      <c r="G3" s="475"/>
      <c r="H3" s="476"/>
      <c r="J3" s="480">
        <v>3</v>
      </c>
      <c r="K3" s="481"/>
      <c r="L3" s="481"/>
      <c r="M3" s="481"/>
      <c r="N3" s="481"/>
      <c r="O3" s="481"/>
      <c r="P3" s="481"/>
      <c r="Q3" s="482"/>
      <c r="R3" s="265" t="s">
        <v>9</v>
      </c>
      <c r="S3" s="14"/>
      <c r="T3" s="15"/>
      <c r="BC3" s="9">
        <f ca="1">DATE(BD1-1,12,1)</f>
        <v>42339</v>
      </c>
      <c r="BF3" s="16">
        <v>-1100</v>
      </c>
      <c r="BG3" s="16">
        <v>0</v>
      </c>
      <c r="BH3" s="16">
        <v>0</v>
      </c>
      <c r="BK3" s="17">
        <v>-1100</v>
      </c>
      <c r="BL3" s="17">
        <v>1</v>
      </c>
      <c r="BM3" s="17">
        <v>0</v>
      </c>
    </row>
    <row r="4" spans="2:71" s="7" customFormat="1" ht="20.25" customHeight="1">
      <c r="C4" s="264" t="s">
        <v>10</v>
      </c>
      <c r="D4" s="477"/>
      <c r="E4" s="478"/>
      <c r="F4" s="478"/>
      <c r="G4" s="478"/>
      <c r="H4" s="479"/>
      <c r="J4" s="261">
        <v>1</v>
      </c>
      <c r="K4" s="483">
        <v>2</v>
      </c>
      <c r="L4" s="484"/>
      <c r="M4" s="484"/>
      <c r="N4" s="484"/>
      <c r="O4" s="484"/>
      <c r="P4" s="484"/>
      <c r="Q4" s="485"/>
      <c r="R4" s="266" t="s">
        <v>10</v>
      </c>
      <c r="S4" s="14"/>
      <c r="T4" s="15"/>
      <c r="AY4" s="7" t="s">
        <v>11</v>
      </c>
      <c r="BC4" s="9">
        <f ca="1">DATE(BD1,6,1)</f>
        <v>42522</v>
      </c>
      <c r="BF4" s="16">
        <v>1</v>
      </c>
      <c r="BG4" s="16">
        <v>90</v>
      </c>
      <c r="BH4" s="16">
        <v>30</v>
      </c>
      <c r="BK4" s="17">
        <v>1</v>
      </c>
      <c r="BL4" s="17">
        <v>15</v>
      </c>
      <c r="BM4" s="17">
        <v>5</v>
      </c>
      <c r="BP4" s="7" t="s">
        <v>12</v>
      </c>
    </row>
    <row r="5" spans="2:71" s="7" customFormat="1" ht="33" customHeight="1">
      <c r="C5" s="264" t="s">
        <v>13</v>
      </c>
      <c r="D5" s="480">
        <v>2</v>
      </c>
      <c r="E5" s="481"/>
      <c r="F5" s="481"/>
      <c r="G5" s="481"/>
      <c r="H5" s="482"/>
      <c r="J5" s="474">
        <v>1</v>
      </c>
      <c r="K5" s="494"/>
      <c r="L5" s="495"/>
      <c r="M5" s="474">
        <v>4</v>
      </c>
      <c r="N5" s="475"/>
      <c r="O5" s="475"/>
      <c r="P5" s="475"/>
      <c r="Q5" s="476"/>
      <c r="R5" s="266" t="s">
        <v>13</v>
      </c>
      <c r="S5" s="14"/>
      <c r="T5" s="15"/>
      <c r="AY5" s="18" t="s">
        <v>14</v>
      </c>
      <c r="AZ5" s="19">
        <v>4</v>
      </c>
      <c r="BC5" s="9">
        <f ca="1">DATE(BD1,12,1)</f>
        <v>42705</v>
      </c>
      <c r="BF5" s="16">
        <v>90</v>
      </c>
      <c r="BG5" s="16">
        <v>150</v>
      </c>
      <c r="BH5" s="16">
        <v>60</v>
      </c>
      <c r="BK5" s="17">
        <v>15</v>
      </c>
      <c r="BL5" s="17">
        <v>30</v>
      </c>
      <c r="BM5" s="17">
        <v>10</v>
      </c>
      <c r="BP5" s="121" t="s">
        <v>7</v>
      </c>
      <c r="BQ5" s="28"/>
      <c r="BR5" s="28"/>
      <c r="BS5" s="28"/>
    </row>
    <row r="6" spans="2:71" s="7" customFormat="1" ht="21.75" customHeight="1">
      <c r="C6" s="264" t="s">
        <v>15</v>
      </c>
      <c r="D6" s="480">
        <v>1</v>
      </c>
      <c r="E6" s="482"/>
      <c r="F6" s="496">
        <v>2</v>
      </c>
      <c r="G6" s="497"/>
      <c r="H6" s="498"/>
      <c r="J6" s="477"/>
      <c r="K6" s="478"/>
      <c r="L6" s="479"/>
      <c r="M6" s="477"/>
      <c r="N6" s="478"/>
      <c r="O6" s="478"/>
      <c r="P6" s="478"/>
      <c r="Q6" s="479"/>
      <c r="R6" s="266" t="s">
        <v>15</v>
      </c>
      <c r="S6" s="14"/>
      <c r="T6" s="15"/>
      <c r="AY6" s="18" t="s">
        <v>16</v>
      </c>
      <c r="AZ6" s="19">
        <v>3</v>
      </c>
      <c r="BC6" s="9">
        <f ca="1">DATE(BD1+1,6,1)</f>
        <v>42887</v>
      </c>
      <c r="BF6" s="16">
        <v>150</v>
      </c>
      <c r="BG6" s="16">
        <v>180</v>
      </c>
      <c r="BH6" s="16">
        <v>80</v>
      </c>
      <c r="BK6" s="17">
        <v>30</v>
      </c>
      <c r="BL6" s="17">
        <v>45</v>
      </c>
      <c r="BM6" s="17">
        <v>15</v>
      </c>
      <c r="BP6" s="51" t="s">
        <v>36</v>
      </c>
      <c r="BQ6" s="52"/>
      <c r="BR6" s="53" t="s">
        <v>37</v>
      </c>
      <c r="BS6" s="52"/>
    </row>
    <row r="7" spans="2:71" s="7" customFormat="1" ht="21.75" customHeight="1">
      <c r="C7" s="264" t="s">
        <v>17</v>
      </c>
      <c r="D7" s="474">
        <v>3</v>
      </c>
      <c r="E7" s="475"/>
      <c r="F7" s="475"/>
      <c r="G7" s="475"/>
      <c r="H7" s="476"/>
      <c r="J7" s="486">
        <v>1</v>
      </c>
      <c r="K7" s="489">
        <v>4</v>
      </c>
      <c r="L7" s="490"/>
      <c r="M7" s="490"/>
      <c r="N7" s="490"/>
      <c r="O7" s="490"/>
      <c r="P7" s="490"/>
      <c r="Q7" s="491"/>
      <c r="R7" s="266" t="s">
        <v>17</v>
      </c>
      <c r="S7" s="14"/>
      <c r="T7" s="15"/>
      <c r="AY7" s="18" t="s">
        <v>18</v>
      </c>
      <c r="AZ7" s="19">
        <v>2</v>
      </c>
      <c r="BC7" s="9">
        <f ca="1">DATE(BD1+1,12,1)</f>
        <v>43070</v>
      </c>
      <c r="BF7" s="16">
        <v>180</v>
      </c>
      <c r="BG7" s="16"/>
      <c r="BH7" s="16">
        <v>100</v>
      </c>
      <c r="BK7" s="17">
        <v>45</v>
      </c>
      <c r="BL7" s="17">
        <v>60</v>
      </c>
      <c r="BM7" s="17">
        <v>20</v>
      </c>
      <c r="BP7" s="59" t="s">
        <v>38</v>
      </c>
      <c r="BQ7" s="60"/>
      <c r="BR7" s="61">
        <v>100</v>
      </c>
      <c r="BS7" s="62" t="s">
        <v>39</v>
      </c>
    </row>
    <row r="8" spans="2:71" s="7" customFormat="1" ht="21.75" customHeight="1">
      <c r="C8" s="264" t="s">
        <v>19</v>
      </c>
      <c r="D8" s="477"/>
      <c r="E8" s="478"/>
      <c r="F8" s="478"/>
      <c r="G8" s="478"/>
      <c r="H8" s="479"/>
      <c r="J8" s="487"/>
      <c r="K8" s="483">
        <v>2</v>
      </c>
      <c r="L8" s="484"/>
      <c r="M8" s="484"/>
      <c r="N8" s="484"/>
      <c r="O8" s="484"/>
      <c r="P8" s="484"/>
      <c r="Q8" s="485"/>
      <c r="R8" s="266" t="s">
        <v>19</v>
      </c>
      <c r="S8" s="14"/>
      <c r="T8" s="15"/>
      <c r="AY8" s="18" t="s">
        <v>20</v>
      </c>
      <c r="AZ8" s="19">
        <v>1</v>
      </c>
      <c r="BC8" s="9">
        <f ca="1">DATE(BD1+2,6,1)</f>
        <v>43252</v>
      </c>
      <c r="BK8" s="17">
        <v>60</v>
      </c>
      <c r="BL8" s="17">
        <v>75</v>
      </c>
      <c r="BM8" s="17">
        <v>30</v>
      </c>
      <c r="BP8" s="66" t="s">
        <v>42</v>
      </c>
      <c r="BQ8" s="67"/>
      <c r="BR8" s="68">
        <v>80</v>
      </c>
      <c r="BS8" s="69" t="s">
        <v>39</v>
      </c>
    </row>
    <row r="9" spans="2:71" s="7" customFormat="1" ht="25.5" customHeight="1">
      <c r="C9" s="264" t="s">
        <v>21</v>
      </c>
      <c r="D9" s="492" t="s">
        <v>200</v>
      </c>
      <c r="E9" s="493"/>
      <c r="F9" s="496">
        <v>2</v>
      </c>
      <c r="G9" s="497"/>
      <c r="H9" s="498"/>
      <c r="J9" s="488"/>
      <c r="K9" s="499" t="s">
        <v>201</v>
      </c>
      <c r="L9" s="500"/>
      <c r="M9" s="474">
        <v>4</v>
      </c>
      <c r="N9" s="475"/>
      <c r="O9" s="475"/>
      <c r="P9" s="475"/>
      <c r="Q9" s="476"/>
      <c r="R9" s="266" t="s">
        <v>21</v>
      </c>
      <c r="S9" s="14"/>
      <c r="T9" s="15"/>
      <c r="AY9" s="19"/>
      <c r="AZ9" s="19"/>
      <c r="BC9" s="9">
        <f ca="1">DATE(BD1+2,12,1)</f>
        <v>43435</v>
      </c>
      <c r="BK9" s="17">
        <v>75</v>
      </c>
      <c r="BL9" s="17">
        <v>90</v>
      </c>
      <c r="BM9" s="17">
        <v>40</v>
      </c>
      <c r="BP9" s="51" t="s">
        <v>45</v>
      </c>
      <c r="BQ9" s="52"/>
      <c r="BR9" s="53">
        <v>60</v>
      </c>
      <c r="BS9" s="71" t="s">
        <v>39</v>
      </c>
    </row>
    <row r="10" spans="2:71" s="7" customFormat="1" ht="24" customHeight="1">
      <c r="C10" s="264" t="s">
        <v>22</v>
      </c>
      <c r="D10" s="480">
        <v>1</v>
      </c>
      <c r="E10" s="482"/>
      <c r="F10" s="496">
        <v>4</v>
      </c>
      <c r="G10" s="497"/>
      <c r="H10" s="498"/>
      <c r="J10" s="480">
        <v>1</v>
      </c>
      <c r="K10" s="481"/>
      <c r="L10" s="482"/>
      <c r="M10" s="477"/>
      <c r="N10" s="478"/>
      <c r="O10" s="478"/>
      <c r="P10" s="478"/>
      <c r="Q10" s="479"/>
      <c r="R10" s="266" t="s">
        <v>22</v>
      </c>
      <c r="S10" s="14"/>
      <c r="T10" s="15"/>
      <c r="AY10" s="19" t="s">
        <v>23</v>
      </c>
      <c r="AZ10" s="19">
        <v>8</v>
      </c>
      <c r="BC10" s="9">
        <f ca="1">DATE(BD1+3,6,1)</f>
        <v>43617</v>
      </c>
      <c r="BK10" s="17">
        <v>90</v>
      </c>
      <c r="BL10" s="17">
        <v>105</v>
      </c>
      <c r="BM10" s="17">
        <v>50</v>
      </c>
      <c r="BP10" s="74" t="s">
        <v>53</v>
      </c>
      <c r="BQ10" s="75"/>
      <c r="BR10" s="76">
        <v>30</v>
      </c>
      <c r="BS10" s="77" t="s">
        <v>39</v>
      </c>
    </row>
    <row r="11" spans="2:71" s="7" customFormat="1" ht="29.25" customHeight="1">
      <c r="D11" s="7" t="s">
        <v>202</v>
      </c>
      <c r="F11" s="20"/>
      <c r="J11" s="7" t="s">
        <v>203</v>
      </c>
      <c r="BC11" s="9">
        <f ca="1">DATE(BD1+3,12,1)</f>
        <v>43800</v>
      </c>
      <c r="BK11" s="17">
        <v>105</v>
      </c>
      <c r="BL11" s="17">
        <v>120</v>
      </c>
      <c r="BM11" s="17">
        <v>60</v>
      </c>
      <c r="BP11" s="7" t="s">
        <v>24</v>
      </c>
    </row>
    <row r="12" spans="2:71" s="7" customFormat="1" ht="13.5" customHeight="1">
      <c r="B12" s="20"/>
      <c r="C12" s="21"/>
      <c r="D12" s="22"/>
      <c r="E12" s="22"/>
      <c r="F12" s="23"/>
      <c r="G12" s="23"/>
      <c r="H12" s="22"/>
      <c r="I12" s="22"/>
      <c r="J12" s="22"/>
      <c r="K12" s="24"/>
      <c r="L12" s="24"/>
      <c r="M12" s="24"/>
      <c r="BK12" s="17">
        <v>120</v>
      </c>
      <c r="BL12" s="17">
        <v>135</v>
      </c>
      <c r="BM12" s="17">
        <v>70</v>
      </c>
    </row>
    <row r="13" spans="2:71" s="7" customFormat="1" ht="13.5" hidden="1" customHeight="1">
      <c r="C13" s="12" t="s">
        <v>197</v>
      </c>
      <c r="D13" s="474">
        <v>4</v>
      </c>
      <c r="E13" s="475"/>
      <c r="F13" s="475"/>
      <c r="G13" s="475"/>
      <c r="H13" s="476"/>
      <c r="I13" s="23"/>
      <c r="J13" s="474">
        <v>4</v>
      </c>
      <c r="K13" s="475"/>
      <c r="L13" s="475"/>
      <c r="M13" s="475"/>
      <c r="N13" s="475"/>
      <c r="O13" s="475"/>
      <c r="P13" s="475"/>
      <c r="Q13" s="476"/>
      <c r="R13" s="13" t="s">
        <v>197</v>
      </c>
      <c r="S13" s="14"/>
      <c r="T13" s="15"/>
      <c r="BK13" s="17">
        <v>135</v>
      </c>
      <c r="BL13" s="17">
        <v>150</v>
      </c>
      <c r="BM13" s="17">
        <v>80</v>
      </c>
    </row>
    <row r="14" spans="2:71" s="7" customFormat="1" ht="13.5" hidden="1" customHeight="1">
      <c r="C14" s="12" t="s">
        <v>199</v>
      </c>
      <c r="D14" s="477"/>
      <c r="E14" s="478"/>
      <c r="F14" s="478"/>
      <c r="G14" s="478"/>
      <c r="H14" s="479"/>
      <c r="I14" s="23"/>
      <c r="J14" s="477"/>
      <c r="K14" s="478"/>
      <c r="L14" s="478"/>
      <c r="M14" s="478"/>
      <c r="N14" s="478"/>
      <c r="O14" s="478"/>
      <c r="P14" s="478"/>
      <c r="Q14" s="479"/>
      <c r="R14" s="13" t="s">
        <v>198</v>
      </c>
      <c r="S14" s="14"/>
      <c r="T14" s="15"/>
      <c r="BK14" s="17">
        <v>150</v>
      </c>
      <c r="BL14" s="17">
        <v>165</v>
      </c>
      <c r="BM14" s="17">
        <v>90</v>
      </c>
    </row>
    <row r="15" spans="2:71" s="7" customFormat="1" ht="13.5" hidden="1" customHeight="1">
      <c r="D15" s="23"/>
      <c r="E15" s="25"/>
      <c r="F15" s="23"/>
      <c r="G15" s="23"/>
      <c r="H15" s="23"/>
      <c r="I15" s="23"/>
      <c r="BK15" s="17">
        <v>165</v>
      </c>
      <c r="BL15" s="17">
        <v>180</v>
      </c>
      <c r="BM15" s="17">
        <v>95</v>
      </c>
    </row>
    <row r="16" spans="2:71" s="7" customFormat="1" ht="13.5" hidden="1" customHeight="1">
      <c r="C16" s="26"/>
      <c r="D16" s="23"/>
      <c r="E16" s="27"/>
      <c r="F16" s="23"/>
      <c r="G16" s="23"/>
      <c r="H16" s="23"/>
      <c r="I16" s="23"/>
      <c r="BK16" s="17">
        <v>180</v>
      </c>
      <c r="BL16" s="17"/>
      <c r="BM16" s="17">
        <v>100</v>
      </c>
    </row>
    <row r="17" spans="1:71" s="7" customFormat="1" ht="13.5" hidden="1" customHeight="1">
      <c r="D17" s="23"/>
      <c r="E17" s="25"/>
      <c r="F17" s="23"/>
      <c r="G17" s="23"/>
      <c r="H17" s="23"/>
      <c r="I17" s="23"/>
      <c r="BK17" s="20"/>
      <c r="BL17" s="20"/>
      <c r="BM17" s="20"/>
    </row>
    <row r="18" spans="1:71" s="7" customFormat="1" ht="13.5" hidden="1" customHeight="1">
      <c r="D18" s="23"/>
      <c r="E18" s="25"/>
      <c r="F18" s="23"/>
      <c r="G18" s="23"/>
      <c r="H18" s="23"/>
      <c r="I18" s="23"/>
      <c r="BK18" s="20"/>
      <c r="BL18" s="20"/>
      <c r="BM18" s="20"/>
    </row>
    <row r="19" spans="1:71" s="7" customFormat="1" ht="13.5" customHeight="1" thickBot="1">
      <c r="D19" s="23"/>
      <c r="E19" s="25"/>
      <c r="F19" s="23"/>
      <c r="G19" s="23"/>
      <c r="H19" s="23"/>
      <c r="I19" s="23"/>
      <c r="BK19" s="20"/>
      <c r="BL19" s="20"/>
      <c r="BM19" s="20"/>
    </row>
    <row r="20" spans="1:71" ht="13.5" hidden="1" customHeight="1" thickBot="1">
      <c r="D20" s="268">
        <f>EDATE(D21,-6)+1</f>
        <v>42523</v>
      </c>
      <c r="E20" s="28"/>
      <c r="F20" s="28"/>
      <c r="G20" s="30"/>
      <c r="H20" s="41"/>
      <c r="I20" s="41"/>
      <c r="J20" s="41"/>
      <c r="K20" s="41"/>
      <c r="L20" s="41"/>
      <c r="M20" s="41"/>
      <c r="N20" s="41"/>
      <c r="O20" s="41"/>
      <c r="P20" s="41"/>
      <c r="Q20" s="41"/>
      <c r="R20" s="41"/>
      <c r="S20" s="193"/>
      <c r="AT20" s="30"/>
      <c r="AX20" s="32"/>
    </row>
    <row r="21" spans="1:71" ht="22.5" customHeight="1" thickTop="1" thickBot="1">
      <c r="C21" s="29" t="s">
        <v>25</v>
      </c>
      <c r="D21" s="33">
        <v>42705</v>
      </c>
      <c r="E21" s="92" t="s">
        <v>26</v>
      </c>
      <c r="F21" s="34"/>
      <c r="G21" s="30"/>
      <c r="H21" s="194"/>
      <c r="I21" s="42"/>
      <c r="J21" s="41"/>
      <c r="K21" s="41"/>
      <c r="L21" s="41"/>
      <c r="M21" s="41"/>
      <c r="N21" s="41"/>
      <c r="O21" s="41" t="s">
        <v>557</v>
      </c>
      <c r="P21" s="41"/>
      <c r="Q21" s="41"/>
      <c r="R21" s="41"/>
      <c r="S21" s="193"/>
      <c r="AT21" s="30"/>
      <c r="AX21" s="35"/>
      <c r="BK21" s="36"/>
      <c r="BL21" s="36"/>
      <c r="BM21" s="36"/>
    </row>
    <row r="22" spans="1:71" ht="18.75" hidden="1" customHeight="1" thickTop="1">
      <c r="D22" s="34"/>
      <c r="E22" s="37"/>
      <c r="F22" s="34"/>
      <c r="G22" s="30"/>
      <c r="H22" s="194"/>
      <c r="I22" s="42"/>
      <c r="K22" s="41"/>
      <c r="L22" s="41"/>
      <c r="M22" s="41"/>
      <c r="N22" s="41"/>
      <c r="O22" s="41"/>
      <c r="AT22" s="30"/>
      <c r="BK22" s="36"/>
      <c r="BL22" s="36"/>
      <c r="BM22" s="36"/>
    </row>
    <row r="23" spans="1:71" ht="18.75" hidden="1" customHeight="1">
      <c r="A23" s="39"/>
      <c r="C23" s="40"/>
      <c r="D23" s="34"/>
      <c r="E23" s="37"/>
      <c r="F23" s="34"/>
      <c r="G23" s="30"/>
      <c r="H23" s="194"/>
      <c r="I23" s="42"/>
      <c r="J23" s="41"/>
      <c r="K23" s="41"/>
      <c r="L23" s="41"/>
      <c r="M23" s="41"/>
      <c r="N23" s="41"/>
      <c r="O23" s="41"/>
      <c r="AT23" s="30"/>
      <c r="BK23" s="36"/>
      <c r="BL23" s="36"/>
      <c r="BM23" s="36"/>
    </row>
    <row r="24" spans="1:71" ht="18.75" hidden="1" customHeight="1" thickBot="1">
      <c r="D24" s="34"/>
      <c r="E24" s="37"/>
      <c r="F24" s="34"/>
      <c r="G24" s="30"/>
      <c r="H24" s="194"/>
      <c r="I24" s="42"/>
      <c r="J24" s="41"/>
      <c r="K24" s="41"/>
      <c r="L24" s="41"/>
      <c r="M24" s="41"/>
      <c r="N24" s="41"/>
      <c r="O24" s="41"/>
      <c r="S24" s="32" t="s">
        <v>28</v>
      </c>
      <c r="U24" s="41"/>
      <c r="V24" s="41" t="s">
        <v>29</v>
      </c>
      <c r="W24" s="41"/>
      <c r="X24" s="41"/>
      <c r="Y24" s="41"/>
      <c r="Z24" s="41"/>
      <c r="AA24" s="41"/>
      <c r="AB24" s="41" t="s">
        <v>30</v>
      </c>
      <c r="AC24" s="41"/>
      <c r="AD24" s="41"/>
      <c r="AE24" s="41"/>
      <c r="AF24" s="41"/>
      <c r="AG24" s="41"/>
      <c r="AH24" s="41"/>
      <c r="AI24" s="41" t="s">
        <v>31</v>
      </c>
      <c r="AJ24" s="41"/>
      <c r="AK24" s="41" t="s">
        <v>30</v>
      </c>
      <c r="AL24" s="41"/>
      <c r="AM24" s="41"/>
      <c r="AN24" s="41"/>
      <c r="AO24" s="41"/>
      <c r="AP24" s="41"/>
      <c r="AQ24" s="41" t="s">
        <v>32</v>
      </c>
      <c r="AR24" s="41" t="s">
        <v>33</v>
      </c>
      <c r="AS24" s="41"/>
      <c r="AT24" s="42"/>
      <c r="AU24" s="41"/>
      <c r="AV24" s="41"/>
      <c r="AW24" s="41"/>
      <c r="AX24" s="41"/>
      <c r="AY24" s="41" t="s">
        <v>34</v>
      </c>
      <c r="BK24" s="36"/>
      <c r="BL24" s="36"/>
      <c r="BM24" s="36"/>
    </row>
    <row r="25" spans="1:71" ht="18.75" hidden="1" customHeight="1" thickBot="1">
      <c r="C25" s="54" t="s">
        <v>35</v>
      </c>
      <c r="D25" s="245">
        <f>D21-200</f>
        <v>42505</v>
      </c>
      <c r="E25" s="207">
        <f>IF(D25="","",IF(D20&gt;=D25,D20,D25))</f>
        <v>42523</v>
      </c>
      <c r="F25" s="34"/>
      <c r="G25" s="30"/>
      <c r="H25" s="55">
        <f>D21</f>
        <v>42705</v>
      </c>
      <c r="I25" s="47">
        <f>D21+1</f>
        <v>42706</v>
      </c>
      <c r="J25" s="41"/>
      <c r="K25" s="46"/>
      <c r="L25" s="46"/>
      <c r="M25" s="46"/>
      <c r="N25" s="41"/>
      <c r="O25" s="29"/>
      <c r="P25" s="50">
        <f>H25-D25+1</f>
        <v>201</v>
      </c>
      <c r="Q25" s="50"/>
      <c r="S25" s="188" t="str">
        <f>IF(D25="","",DATEDIF(E25,$I$25,"y"))&amp;"."&amp;IF(IF(D25="","",DATEDIF(E25,$I$25,"ym"))&lt;10,"0"&amp;IF(D25="","",DATEDIF(E25,$I$25,"ym")),IF(D25="","",DATEDIF(E25,$I$25,"ym")))</f>
        <v>0.06</v>
      </c>
      <c r="U25" s="41"/>
      <c r="V25" s="41" t="str">
        <f>IF(LEN(S25)=4,"",MID(RIGHT(S25,5),1,1))</f>
        <v/>
      </c>
      <c r="W25" s="41" t="str">
        <f>MID(RIGHT(S25,4),1,1)</f>
        <v>0</v>
      </c>
      <c r="X25" s="41" t="str">
        <f>MID(RIGHT(S25,2),1,1)</f>
        <v>0</v>
      </c>
      <c r="Y25" s="41" t="str">
        <f>RIGHT(S25,1)</f>
        <v>6</v>
      </c>
      <c r="Z25" s="41"/>
      <c r="AA25" s="41"/>
      <c r="AB25" s="41">
        <f>X25*10+Y25</f>
        <v>6</v>
      </c>
      <c r="AC25" s="41"/>
      <c r="AD25" s="41" t="str">
        <f>IF(V25="","",VALUE(V25))</f>
        <v/>
      </c>
      <c r="AE25" s="41">
        <f>IF(W25="","",VALUE(W25))</f>
        <v>0</v>
      </c>
      <c r="AF25" s="41">
        <f t="shared" ref="AF25:AG25" si="0">IF(X25="","",VALUE(X25))</f>
        <v>0</v>
      </c>
      <c r="AG25" s="41">
        <f t="shared" si="0"/>
        <v>6</v>
      </c>
      <c r="AH25" s="41"/>
      <c r="AI25" s="28">
        <f>IF(AD25="",AE25,AD25*10+AE25)</f>
        <v>0</v>
      </c>
      <c r="AJ25" s="41"/>
      <c r="AK25" s="28">
        <f>AF25*10+AG25</f>
        <v>6</v>
      </c>
      <c r="AL25" s="41"/>
      <c r="AM25" s="41">
        <f>AI25*12+AK25</f>
        <v>6</v>
      </c>
      <c r="AN25" s="41"/>
      <c r="AO25" s="41"/>
      <c r="AP25" s="41"/>
      <c r="AQ25" s="47">
        <f>IF(OR(D25="",H25=""),"",EDATE(E25,AM25)-1)</f>
        <v>42705</v>
      </c>
      <c r="AR25" s="41"/>
      <c r="AS25" s="41"/>
      <c r="AT25" s="47">
        <f>IF(H25&gt;=$D$21,$D$21,H25)</f>
        <v>42705</v>
      </c>
      <c r="AU25" s="41"/>
      <c r="AV25" s="41">
        <f>IF(H25="","",AT25-AQ25)</f>
        <v>0</v>
      </c>
      <c r="AW25" s="48">
        <f>IF(AV25="","",VALUE(AV25))</f>
        <v>0</v>
      </c>
      <c r="AX25" s="41"/>
      <c r="AY25" s="41">
        <f>IF(D21="","",SUM(AM25*30,AW25))</f>
        <v>180</v>
      </c>
      <c r="AZ25" s="49">
        <f>AY25</f>
        <v>180</v>
      </c>
      <c r="BK25" s="36"/>
      <c r="BL25" s="50"/>
      <c r="BM25" s="36"/>
    </row>
    <row r="26" spans="1:71" ht="18.75" hidden="1" customHeight="1">
      <c r="C26" s="54"/>
      <c r="D26" s="208"/>
      <c r="E26" s="207"/>
      <c r="F26" s="34"/>
      <c r="G26" s="30"/>
      <c r="H26" s="55"/>
      <c r="I26" s="47"/>
      <c r="J26" s="56"/>
      <c r="K26" s="46"/>
      <c r="L26" s="46"/>
      <c r="M26" s="46"/>
      <c r="O26" s="29"/>
      <c r="P26" s="50"/>
      <c r="Q26" s="50"/>
      <c r="R26" s="50"/>
      <c r="S26" s="120"/>
      <c r="T26" s="50"/>
      <c r="U26" s="36"/>
      <c r="V26" s="36"/>
      <c r="W26" s="36"/>
      <c r="X26" s="36"/>
      <c r="Y26" s="36"/>
      <c r="Z26" s="36"/>
      <c r="AA26" s="36"/>
      <c r="AB26" s="36"/>
      <c r="AC26" s="36"/>
      <c r="AD26" s="36"/>
      <c r="AE26" s="36"/>
      <c r="AF26" s="36"/>
      <c r="AG26" s="36"/>
      <c r="AH26" s="36"/>
      <c r="AI26" s="50"/>
      <c r="AJ26" s="36"/>
      <c r="AK26" s="50"/>
      <c r="AL26" s="36"/>
      <c r="AM26" s="36"/>
      <c r="AN26" s="36"/>
      <c r="AO26" s="36"/>
      <c r="AP26" s="36"/>
      <c r="AQ26" s="58"/>
      <c r="AR26" s="36"/>
      <c r="AS26" s="36"/>
      <c r="AT26" s="58"/>
      <c r="AU26" s="36"/>
      <c r="AV26" s="36"/>
      <c r="AW26" s="36"/>
      <c r="AX26" s="36"/>
      <c r="AY26" s="36"/>
      <c r="AZ26" s="50"/>
      <c r="BA26" s="50"/>
      <c r="BB26" s="50"/>
      <c r="BC26" s="50"/>
      <c r="BK26" s="36"/>
      <c r="BL26" s="50"/>
      <c r="BM26" s="36"/>
    </row>
    <row r="27" spans="1:71" ht="18.75" customHeight="1" thickTop="1">
      <c r="C27" s="92"/>
      <c r="D27" s="85"/>
      <c r="E27" s="37"/>
      <c r="F27" s="34"/>
      <c r="G27" s="30"/>
      <c r="H27" s="34"/>
      <c r="I27" s="47"/>
      <c r="J27" s="64" t="s">
        <v>40</v>
      </c>
      <c r="K27" s="46"/>
      <c r="L27" s="65" t="s">
        <v>41</v>
      </c>
      <c r="M27" s="46"/>
      <c r="P27" s="36"/>
      <c r="Q27" s="36"/>
      <c r="S27" s="106"/>
      <c r="U27" s="41"/>
      <c r="V27" s="41"/>
      <c r="W27" s="41"/>
      <c r="X27" s="41"/>
      <c r="Y27" s="41"/>
      <c r="Z27" s="41"/>
      <c r="AA27" s="41"/>
      <c r="AB27" s="41"/>
      <c r="AC27" s="41"/>
      <c r="AD27" s="41"/>
      <c r="AE27" s="41"/>
      <c r="AF27" s="41"/>
      <c r="AG27" s="41"/>
      <c r="AH27" s="41"/>
      <c r="AJ27" s="41"/>
      <c r="AL27" s="41"/>
      <c r="AM27" s="41"/>
      <c r="AN27" s="41"/>
      <c r="AO27" s="41"/>
      <c r="AP27" s="41"/>
      <c r="AQ27" s="42"/>
      <c r="AR27" s="41"/>
      <c r="AS27" s="41"/>
      <c r="AT27" s="42"/>
      <c r="AU27" s="41"/>
      <c r="AV27" s="41"/>
      <c r="AW27" s="41"/>
      <c r="AX27" s="41"/>
      <c r="AY27" s="41"/>
      <c r="BK27" s="50"/>
      <c r="BL27" s="50"/>
      <c r="BM27" s="50"/>
      <c r="BS27" s="84"/>
    </row>
    <row r="28" spans="1:71" ht="20.25" customHeight="1">
      <c r="D28" s="209" t="s">
        <v>43</v>
      </c>
      <c r="E28" s="37"/>
      <c r="F28" s="34"/>
      <c r="G28" s="30"/>
      <c r="H28" s="209" t="s">
        <v>43</v>
      </c>
      <c r="I28" s="47"/>
      <c r="J28" s="210" t="s">
        <v>204</v>
      </c>
      <c r="K28" s="46"/>
      <c r="L28" s="40" t="s">
        <v>205</v>
      </c>
      <c r="M28" s="46"/>
      <c r="N28" s="31"/>
      <c r="P28" s="36"/>
      <c r="Q28" s="211"/>
      <c r="S28" s="106"/>
      <c r="U28" s="41"/>
      <c r="V28" s="41"/>
      <c r="W28" s="41"/>
      <c r="X28" s="41"/>
      <c r="Y28" s="41"/>
      <c r="Z28" s="41"/>
      <c r="AA28" s="41"/>
      <c r="AB28" s="41"/>
      <c r="AC28" s="41"/>
      <c r="AD28" s="41"/>
      <c r="AE28" s="41"/>
      <c r="AF28" s="41"/>
      <c r="AG28" s="41"/>
      <c r="AH28" s="41"/>
      <c r="AJ28" s="41"/>
      <c r="AL28" s="41"/>
      <c r="AM28" s="41"/>
      <c r="AN28" s="41"/>
      <c r="AO28" s="41"/>
      <c r="AP28" s="41"/>
      <c r="AQ28" s="42"/>
      <c r="AR28" s="41"/>
      <c r="AS28" s="41"/>
      <c r="AT28" s="42"/>
      <c r="AU28" s="41"/>
      <c r="AV28" s="41"/>
      <c r="AW28" s="41" t="s">
        <v>44</v>
      </c>
      <c r="AX28" s="41"/>
      <c r="AY28" s="41"/>
      <c r="BK28" s="50"/>
      <c r="BL28" s="50"/>
      <c r="BM28" s="50"/>
      <c r="BS28" s="84"/>
    </row>
    <row r="29" spans="1:71" ht="27" customHeight="1" thickBot="1">
      <c r="D29" s="212" t="s">
        <v>46</v>
      </c>
      <c r="E29" s="125"/>
      <c r="F29" s="213"/>
      <c r="G29" s="121"/>
      <c r="H29" s="117" t="s">
        <v>47</v>
      </c>
      <c r="I29" s="214"/>
      <c r="J29" s="213" t="s">
        <v>48</v>
      </c>
      <c r="K29" s="215"/>
      <c r="L29" s="213" t="s">
        <v>48</v>
      </c>
      <c r="M29" s="215"/>
      <c r="N29" s="216" t="s">
        <v>49</v>
      </c>
      <c r="P29" s="36"/>
      <c r="Q29" s="36"/>
      <c r="S29" s="114"/>
      <c r="U29" s="41"/>
      <c r="V29" s="41"/>
      <c r="W29" s="41"/>
      <c r="X29" s="41"/>
      <c r="Y29" s="41"/>
      <c r="Z29" s="41"/>
      <c r="AA29" s="41"/>
      <c r="AB29" s="41"/>
      <c r="AC29" s="41"/>
      <c r="AD29" s="41"/>
      <c r="AE29" s="41"/>
      <c r="AF29" s="41"/>
      <c r="AG29" s="41"/>
      <c r="AH29" s="41"/>
      <c r="AJ29" s="41"/>
      <c r="AL29" s="41"/>
      <c r="AM29" s="41"/>
      <c r="AN29" s="41"/>
      <c r="AO29" s="41"/>
      <c r="AP29" s="41"/>
      <c r="AQ29" s="42"/>
      <c r="AR29" s="41"/>
      <c r="AS29" s="41"/>
      <c r="AT29" s="72" t="s">
        <v>50</v>
      </c>
      <c r="AU29" s="41"/>
      <c r="AV29" s="41"/>
      <c r="AW29" s="73" t="s">
        <v>51</v>
      </c>
      <c r="AX29" s="41"/>
      <c r="AY29" s="41"/>
      <c r="BA29" s="28" t="s">
        <v>52</v>
      </c>
      <c r="BC29" s="50"/>
      <c r="BP29" s="28" t="s">
        <v>8</v>
      </c>
      <c r="BS29" s="84"/>
    </row>
    <row r="30" spans="1:71" ht="23.25" customHeight="1" thickBot="1">
      <c r="C30" s="29" t="s">
        <v>54</v>
      </c>
      <c r="D30" s="43"/>
      <c r="E30" s="44" t="str">
        <f>IF(D30="","",IF(D20&gt;=D30,D20,D30))</f>
        <v/>
      </c>
      <c r="F30" s="78" t="s">
        <v>55</v>
      </c>
      <c r="G30" s="30"/>
      <c r="H30" s="43"/>
      <c r="I30" s="45" t="str">
        <f>IF(H30="","",H30+1)</f>
        <v/>
      </c>
      <c r="J30" s="79"/>
      <c r="K30" s="80"/>
      <c r="L30" s="79"/>
      <c r="M30" s="80"/>
      <c r="N30" s="79"/>
      <c r="P30" s="197" t="str">
        <f>IF(D30="","",H30-E30+1)</f>
        <v/>
      </c>
      <c r="Q30" s="36"/>
      <c r="R30" s="41"/>
      <c r="S30" s="57" t="str">
        <f>IF(H30="","",IF(I30&gt;=$I$25,IF(D30="","",DATEDIF(E30,$I$25,"y"))&amp;"."&amp;IF(IF(D30="","",DATEDIF(E30,$I$25,"ym"))&lt;10,"0"&amp;IF(D30="","",DATEDIF(E30,$I$25,"ym")),IF(D30="","",DATEDIF(E30,$I$25,"ym"))),IF(D30="","",DATEDIF(E30,I30,"y"))&amp;"."&amp;IF(IF(D30="","",DATEDIF(E30,I30,"ym"))&lt;10,"0"&amp;IF(D30="","",DATEDIF(E30,I30,"ym")),IF(D30="","",DATEDIF(E30,I30,"ym")))))</f>
        <v/>
      </c>
      <c r="T30" s="41"/>
      <c r="U30" s="41"/>
      <c r="V30" s="41" t="str">
        <f>IF(LEN(S30)=4,"",MID(RIGHT(S30,5),1,1))</f>
        <v/>
      </c>
      <c r="W30" s="41" t="str">
        <f>MID(RIGHT(S30,4),1,1)</f>
        <v/>
      </c>
      <c r="X30" s="41" t="str">
        <f>MID(RIGHT(S30,2),1,1)</f>
        <v/>
      </c>
      <c r="Y30" s="41" t="str">
        <f>RIGHT(S30,1)</f>
        <v/>
      </c>
      <c r="Z30" s="41"/>
      <c r="AA30" s="41"/>
      <c r="AB30" s="41" t="str">
        <f>IF(H30="","",X30*10+Y30)</f>
        <v/>
      </c>
      <c r="AC30" s="41"/>
      <c r="AD30" s="41" t="str">
        <f>IF(V30="","",VALUE(V30))</f>
        <v/>
      </c>
      <c r="AE30" s="41" t="str">
        <f>IF(W30="","",VALUE(W30))</f>
        <v/>
      </c>
      <c r="AF30" s="41" t="str">
        <f t="shared" ref="AF30:AG30" si="1">IF(X30="","",VALUE(X30))</f>
        <v/>
      </c>
      <c r="AG30" s="41" t="str">
        <f t="shared" si="1"/>
        <v/>
      </c>
      <c r="AH30" s="41"/>
      <c r="AI30" s="28" t="str">
        <f>IF(AD30="",AE30,AD30*10+AE30)</f>
        <v/>
      </c>
      <c r="AJ30" s="41"/>
      <c r="AK30" s="28" t="str">
        <f>IF(H30="","",AF30*10+AG30)</f>
        <v/>
      </c>
      <c r="AL30" s="41"/>
      <c r="AM30" s="250">
        <f>IF(OR(D30="",H30="",E30&gt;I30),0,AI30*12+AK30)</f>
        <v>0</v>
      </c>
      <c r="AN30" s="41"/>
      <c r="AO30" s="41"/>
      <c r="AP30" s="41"/>
      <c r="AQ30" s="47" t="str">
        <f>IF(OR(D30="",H30=""),"",EDATE(E30,AM30)-1)</f>
        <v/>
      </c>
      <c r="AR30" s="41"/>
      <c r="AS30" s="41"/>
      <c r="AT30" s="47">
        <f>IF(H30&gt;=$D$21,$D$21,H30)</f>
        <v>0</v>
      </c>
      <c r="AU30" s="41"/>
      <c r="AV30" s="41" t="str">
        <f>IF(OR(H30="",AQ30&gt;AT30,D30=""),"",AT30-AQ30)</f>
        <v/>
      </c>
      <c r="AW30" s="36" t="str">
        <f>IF(AV30="","",VALUE(AV30))</f>
        <v/>
      </c>
      <c r="AX30" s="41"/>
      <c r="AY30" s="81" t="str">
        <f>IF(OR(D30="",H30="",AW30=""),"",AM30*30+AW30)</f>
        <v/>
      </c>
      <c r="AZ30" s="82" t="str">
        <f>IF(OR(D30="",H30="",AW30=""),"",IF(AND(N30=8,AY30&lt;=30),0,IF(J30=4,-AY30,IF(J30=2,-AY30/2,IF(J30=3,0,IF(J30=1,-400,""))))))</f>
        <v/>
      </c>
      <c r="BA30" s="83"/>
      <c r="BC30" s="50" t="s">
        <v>56</v>
      </c>
      <c r="BP30" s="66" t="s">
        <v>59</v>
      </c>
      <c r="BQ30" s="67"/>
      <c r="BR30" s="51" t="s">
        <v>60</v>
      </c>
      <c r="BS30" s="71"/>
    </row>
    <row r="31" spans="1:71" ht="13.5" customHeight="1" thickBot="1">
      <c r="D31" s="85"/>
      <c r="E31" s="63"/>
      <c r="F31" s="78"/>
      <c r="G31" s="30"/>
      <c r="H31" s="86"/>
      <c r="I31" s="45"/>
      <c r="J31" s="80"/>
      <c r="K31" s="80"/>
      <c r="L31" s="80"/>
      <c r="M31" s="80"/>
      <c r="N31" s="80"/>
      <c r="P31" s="197"/>
      <c r="Q31" s="36"/>
      <c r="R31" s="41"/>
      <c r="S31" s="57"/>
      <c r="T31" s="41"/>
      <c r="U31" s="41"/>
      <c r="V31" s="41"/>
      <c r="W31" s="41"/>
      <c r="X31" s="41"/>
      <c r="Y31" s="41"/>
      <c r="Z31" s="41"/>
      <c r="AA31" s="41"/>
      <c r="AB31" s="41"/>
      <c r="AC31" s="41"/>
      <c r="AD31" s="41"/>
      <c r="AE31" s="41"/>
      <c r="AF31" s="41"/>
      <c r="AG31" s="41"/>
      <c r="AH31" s="41"/>
      <c r="AJ31" s="41"/>
      <c r="AL31" s="41"/>
      <c r="AM31" s="41"/>
      <c r="AN31" s="41"/>
      <c r="AO31" s="41"/>
      <c r="AP31" s="41"/>
      <c r="AQ31" s="47"/>
      <c r="AR31" s="41"/>
      <c r="AS31" s="41"/>
      <c r="AT31" s="47"/>
      <c r="AU31" s="41"/>
      <c r="AV31" s="41"/>
      <c r="AW31" s="36"/>
      <c r="AX31" s="41"/>
      <c r="AY31" s="87" t="str">
        <f>IF(OR(D30="",H30="",AW30=""),"",AM30*30+AW30)</f>
        <v/>
      </c>
      <c r="AZ31" s="88" t="str">
        <f>IF(AY31="","",IF(AND(L30=2,N30=8,BA42&lt;0),"",IF(D30="","",IF(AND(N30=8,AY31&lt;=30),0,IF(L30=4,-AY31,IF(L30=2,-AY31/2,IF(L30=3,0,IF(L30=1,-400,""))))))))</f>
        <v/>
      </c>
      <c r="BA31" s="89" t="str">
        <f>IF(AND(L30=2,N30=8,N37&gt;=16),AY31,"")</f>
        <v/>
      </c>
      <c r="BC31" s="50" t="s">
        <v>57</v>
      </c>
      <c r="BP31" s="51" t="s">
        <v>38</v>
      </c>
      <c r="BQ31" s="52"/>
      <c r="BR31" s="53">
        <v>100</v>
      </c>
      <c r="BS31" s="71" t="s">
        <v>39</v>
      </c>
    </row>
    <row r="32" spans="1:71" ht="23.25" customHeight="1" thickBot="1">
      <c r="C32" s="29" t="s">
        <v>58</v>
      </c>
      <c r="D32" s="43"/>
      <c r="E32" s="44" t="str">
        <f>IF(D32="","",IF(D20&gt;=D32,D20,D32))</f>
        <v/>
      </c>
      <c r="F32" s="78" t="s">
        <v>55</v>
      </c>
      <c r="G32" s="30"/>
      <c r="H32" s="43"/>
      <c r="I32" s="45" t="str">
        <f>IF(H32="","",H32+1)</f>
        <v/>
      </c>
      <c r="J32" s="79"/>
      <c r="K32" s="80"/>
      <c r="L32" s="79"/>
      <c r="M32" s="80"/>
      <c r="N32" s="79"/>
      <c r="P32" s="197" t="str">
        <f>IF(D32="","",H32-E32+1)</f>
        <v/>
      </c>
      <c r="Q32" s="36"/>
      <c r="R32" s="41"/>
      <c r="S32" s="57" t="str">
        <f>IF(H32="","",IF(I32&gt;=$I$25,IF(D32="","",DATEDIF(E32,$I$25,"y"))&amp;"."&amp;IF(IF(D32="","",DATEDIF(E32,$I$25,"ym"))&lt;10,"0"&amp;IF(D32="","",DATEDIF(E32,$I$25,"ym")),IF(D32="","",DATEDIF(E32,$I$25,"ym"))),IF(D32="","",DATEDIF(E32,I32,"y"))&amp;"."&amp;IF(IF(D32="","",DATEDIF(E32,I32,"ym"))&lt;10,"0"&amp;IF(D32="","",DATEDIF(E32,I32,"ym")),IF(D32="","",DATEDIF(E32,I32,"ym")))))</f>
        <v/>
      </c>
      <c r="T32" s="41"/>
      <c r="U32" s="41"/>
      <c r="V32" s="41" t="str">
        <f>IF(LEN(S32)=4,"",MID(RIGHT(S32,5),1,1))</f>
        <v/>
      </c>
      <c r="W32" s="41" t="str">
        <f>MID(RIGHT(S32,4),1,1)</f>
        <v/>
      </c>
      <c r="X32" s="41" t="str">
        <f>MID(RIGHT(S32,2),1,1)</f>
        <v/>
      </c>
      <c r="Y32" s="41" t="str">
        <f>RIGHT(S32,1)</f>
        <v/>
      </c>
      <c r="Z32" s="41"/>
      <c r="AA32" s="41"/>
      <c r="AB32" s="41" t="str">
        <f>IF(H32="","",X32*10+Y32)</f>
        <v/>
      </c>
      <c r="AC32" s="41"/>
      <c r="AD32" s="41" t="str">
        <f>IF(V32="","",VALUE(V32))</f>
        <v/>
      </c>
      <c r="AE32" s="41" t="str">
        <f>IF(W32="","",VALUE(W32))</f>
        <v/>
      </c>
      <c r="AF32" s="41" t="str">
        <f t="shared" ref="AF32:AG32" si="2">IF(X32="","",VALUE(X32))</f>
        <v/>
      </c>
      <c r="AG32" s="41" t="str">
        <f t="shared" si="2"/>
        <v/>
      </c>
      <c r="AH32" s="41"/>
      <c r="AI32" s="28" t="str">
        <f>IF(AD32="",AE32,AD32*10+AE32)</f>
        <v/>
      </c>
      <c r="AJ32" s="41"/>
      <c r="AK32" s="28" t="str">
        <f>IF(H32="","",AF32*10+AG32)</f>
        <v/>
      </c>
      <c r="AL32" s="41"/>
      <c r="AM32" s="250">
        <f>IF(OR(D32="",H32="",E32&gt;I32),0,AI32*12+AK32)</f>
        <v>0</v>
      </c>
      <c r="AN32" s="41"/>
      <c r="AO32" s="41"/>
      <c r="AP32" s="41"/>
      <c r="AQ32" s="47" t="str">
        <f>IF(OR(D32="",H32=""),"",EDATE(E32,AM32)-1)</f>
        <v/>
      </c>
      <c r="AR32" s="41"/>
      <c r="AS32" s="41"/>
      <c r="AT32" s="47">
        <f>IF(H32&gt;=$D$21,$D$21,H32)</f>
        <v>0</v>
      </c>
      <c r="AU32" s="41"/>
      <c r="AV32" s="41" t="str">
        <f>IF(OR(H32="",AQ32&gt;AT32,D32=""),"",AT32-AQ32)</f>
        <v/>
      </c>
      <c r="AW32" s="41" t="str">
        <f>IF(AV32="","",VALUE(AV32))</f>
        <v/>
      </c>
      <c r="AX32" s="41"/>
      <c r="AY32" s="81" t="str">
        <f>IF(OR(D32="",H32="",AW32=""),"",AM32*30+AW32)</f>
        <v/>
      </c>
      <c r="AZ32" s="82" t="str">
        <f>IF(OR(D32="",H32="",AW32=""),"",IF(AND(N32=8,AY32&lt;=30),0,IF(J32=4,-AY32,IF(J32=2,-AY32/2,IF(J32=3,0,IF(J32=1,-400,""))))))</f>
        <v/>
      </c>
      <c r="BA32" s="90"/>
      <c r="BC32" s="50"/>
      <c r="BP32" s="51" t="s">
        <v>62</v>
      </c>
      <c r="BQ32" s="52"/>
      <c r="BR32" s="53">
        <v>95</v>
      </c>
      <c r="BS32" s="71" t="s">
        <v>39</v>
      </c>
    </row>
    <row r="33" spans="3:71" ht="13.5" customHeight="1" thickBot="1">
      <c r="D33" s="85"/>
      <c r="E33" s="63"/>
      <c r="F33" s="78"/>
      <c r="G33" s="30"/>
      <c r="H33" s="85"/>
      <c r="I33" s="45"/>
      <c r="J33" s="80"/>
      <c r="K33" s="80"/>
      <c r="L33" s="80"/>
      <c r="M33" s="80"/>
      <c r="N33" s="80"/>
      <c r="P33" s="36"/>
      <c r="Q33" s="36"/>
      <c r="R33" s="41"/>
      <c r="S33" s="91"/>
      <c r="T33" s="41"/>
      <c r="U33" s="41"/>
      <c r="V33" s="41"/>
      <c r="W33" s="41"/>
      <c r="X33" s="41"/>
      <c r="Y33" s="41"/>
      <c r="Z33" s="41"/>
      <c r="AA33" s="41"/>
      <c r="AB33" s="41"/>
      <c r="AC33" s="41"/>
      <c r="AD33" s="41"/>
      <c r="AE33" s="41"/>
      <c r="AF33" s="41"/>
      <c r="AG33" s="41"/>
      <c r="AH33" s="41"/>
      <c r="AJ33" s="41"/>
      <c r="AL33" s="41"/>
      <c r="AM33" s="41"/>
      <c r="AN33" s="41"/>
      <c r="AO33" s="41"/>
      <c r="AP33" s="41"/>
      <c r="AQ33" s="42"/>
      <c r="AR33" s="41"/>
      <c r="AS33" s="41"/>
      <c r="AT33" s="42"/>
      <c r="AU33" s="41"/>
      <c r="AV33" s="41"/>
      <c r="AW33" s="73"/>
      <c r="AX33" s="41"/>
      <c r="AY33" s="87" t="str">
        <f>IF(OR(D32="",H32="",AW32=""),"",AM32*30+AW32)</f>
        <v/>
      </c>
      <c r="AZ33" s="88" t="str">
        <f>IF(AY33="","",IF(AND(L32=2,N32=8,BA42&lt;0),"",IF(D32="","",IF(AND(N32=8,AY33&lt;=30),0,IF(L32=4,-AY33,IF(L32=2,-AY33/2,IF(L32=3,0,IF(L32=1,-400,""))))))))</f>
        <v/>
      </c>
      <c r="BA33" s="89" t="str">
        <f>IF(AND(L32=2,N32=8,N37&gt;=16),AY33,"")</f>
        <v/>
      </c>
      <c r="BC33" s="50"/>
      <c r="BP33" s="51" t="s">
        <v>64</v>
      </c>
      <c r="BQ33" s="52"/>
      <c r="BR33" s="53">
        <v>90</v>
      </c>
      <c r="BS33" s="71" t="s">
        <v>39</v>
      </c>
    </row>
    <row r="34" spans="3:71" ht="23.25" customHeight="1" thickBot="1">
      <c r="C34" s="29" t="s">
        <v>61</v>
      </c>
      <c r="D34" s="43"/>
      <c r="E34" s="44" t="str">
        <f>IF(D34="","",IF(D20&gt;=D34,D20,D34))</f>
        <v/>
      </c>
      <c r="F34" s="78" t="s">
        <v>55</v>
      </c>
      <c r="G34" s="30"/>
      <c r="H34" s="43"/>
      <c r="I34" s="45" t="str">
        <f>IF(H34="","",H34+1)</f>
        <v/>
      </c>
      <c r="J34" s="79"/>
      <c r="K34" s="80"/>
      <c r="L34" s="79"/>
      <c r="M34" s="80"/>
      <c r="N34" s="79"/>
      <c r="P34" s="197" t="str">
        <f>IF(D34="","",H34-E34+1)</f>
        <v/>
      </c>
      <c r="Q34" s="36"/>
      <c r="R34" s="41"/>
      <c r="S34" s="57" t="str">
        <f>IF(H34="","",IF(I34&gt;=$I$25,IF(D34="","",DATEDIF(E34,$I$25,"y"))&amp;"."&amp;IF(IF(D34="","",DATEDIF(E34,$I$25,"ym"))&lt;10,"0"&amp;IF(D34="","",DATEDIF(E34,$I$25,"ym")),IF(D34="","",DATEDIF(E34,$I$25,"ym"))),IF(D34="","",DATEDIF(E34,I34,"y"))&amp;"."&amp;IF(IF(D34="","",DATEDIF(E34,I34,"ym"))&lt;10,"0"&amp;IF(D34="","",DATEDIF(E34,I34,"ym")),IF(D34="","",DATEDIF(E34,I34,"ym")))))</f>
        <v/>
      </c>
      <c r="T34" s="41"/>
      <c r="U34" s="41"/>
      <c r="V34" s="41" t="str">
        <f>IF(LEN(S34)=4,"",MID(RIGHT(S34,5),1,1))</f>
        <v/>
      </c>
      <c r="W34" s="41" t="str">
        <f>MID(RIGHT(S34,4),1,1)</f>
        <v/>
      </c>
      <c r="X34" s="41" t="str">
        <f>MID(RIGHT(S34,2),1,1)</f>
        <v/>
      </c>
      <c r="Y34" s="41" t="str">
        <f>RIGHT(S34,1)</f>
        <v/>
      </c>
      <c r="Z34" s="41"/>
      <c r="AA34" s="41"/>
      <c r="AB34" s="41" t="str">
        <f>IF(H34="","",X34*10+Y34)</f>
        <v/>
      </c>
      <c r="AC34" s="41"/>
      <c r="AD34" s="41" t="str">
        <f>IF(V34="","",VALUE(V34))</f>
        <v/>
      </c>
      <c r="AE34" s="41" t="str">
        <f>IF(W34="","",VALUE(W34))</f>
        <v/>
      </c>
      <c r="AF34" s="41" t="str">
        <f t="shared" ref="AF34:AG34" si="3">IF(X34="","",VALUE(X34))</f>
        <v/>
      </c>
      <c r="AG34" s="41" t="str">
        <f t="shared" si="3"/>
        <v/>
      </c>
      <c r="AH34" s="41"/>
      <c r="AI34" s="28" t="str">
        <f>IF(AD34="",AE34,AD34*10+AE34)</f>
        <v/>
      </c>
      <c r="AJ34" s="41"/>
      <c r="AK34" s="28" t="str">
        <f>IF(H34="","",AF34*10+AG34)</f>
        <v/>
      </c>
      <c r="AL34" s="41"/>
      <c r="AM34" s="41">
        <f>IF(OR(D34="",H34="",E34&gt;I34),0,AI34*12+AK34)</f>
        <v>0</v>
      </c>
      <c r="AN34" s="41"/>
      <c r="AO34" s="41"/>
      <c r="AP34" s="41"/>
      <c r="AQ34" s="47" t="str">
        <f>IF(OR(D34="",H34=""),"",EDATE(E34,AM34)-1)</f>
        <v/>
      </c>
      <c r="AR34" s="41"/>
      <c r="AS34" s="41"/>
      <c r="AT34" s="47">
        <f>IF(H34&gt;=$D$21,$D$21,H34)</f>
        <v>0</v>
      </c>
      <c r="AU34" s="41"/>
      <c r="AV34" s="41" t="str">
        <f>IF(OR(H34="",AQ34&gt;AT34,D34=""),"",AT34-AQ34)</f>
        <v/>
      </c>
      <c r="AW34" s="41" t="str">
        <f>IF(AV34="","",VALUE(AV34))</f>
        <v/>
      </c>
      <c r="AX34" s="41"/>
      <c r="AY34" s="81" t="str">
        <f>IF(OR(D34="",H34="",AW34=""),"",AM34*30+AW34)</f>
        <v/>
      </c>
      <c r="AZ34" s="82" t="str">
        <f>IF(OR(D34="",H34="",AW34=""),"",IF(AND(N34=8,AY34&lt;=30),0,IF(J34=4,-AY34,IF(J34=2,-AY34/2,IF(J34=3,0,IF(J34=1,-400,""))))))</f>
        <v/>
      </c>
      <c r="BA34" s="90"/>
      <c r="BC34" s="50"/>
      <c r="BP34" s="51" t="s">
        <v>65</v>
      </c>
      <c r="BQ34" s="52"/>
      <c r="BR34" s="53">
        <v>80</v>
      </c>
      <c r="BS34" s="71" t="s">
        <v>39</v>
      </c>
    </row>
    <row r="35" spans="3:71" ht="13.5" customHeight="1" thickBot="1">
      <c r="D35" s="85"/>
      <c r="E35" s="63"/>
      <c r="F35" s="78"/>
      <c r="G35" s="30"/>
      <c r="H35" s="85"/>
      <c r="I35" s="45"/>
      <c r="J35" s="80"/>
      <c r="K35" s="80"/>
      <c r="L35" s="80"/>
      <c r="M35" s="80"/>
      <c r="N35" s="80"/>
      <c r="P35" s="36"/>
      <c r="Q35" s="36"/>
      <c r="R35" s="41"/>
      <c r="S35" s="91"/>
      <c r="T35" s="41"/>
      <c r="U35" s="41"/>
      <c r="V35" s="41"/>
      <c r="W35" s="41"/>
      <c r="X35" s="41"/>
      <c r="Y35" s="41"/>
      <c r="Z35" s="41"/>
      <c r="AA35" s="41"/>
      <c r="AB35" s="41"/>
      <c r="AC35" s="41"/>
      <c r="AD35" s="41"/>
      <c r="AE35" s="41"/>
      <c r="AF35" s="41"/>
      <c r="AG35" s="41"/>
      <c r="AH35" s="41"/>
      <c r="AJ35" s="41"/>
      <c r="AL35" s="41"/>
      <c r="AM35" s="41"/>
      <c r="AN35" s="41"/>
      <c r="AO35" s="41"/>
      <c r="AP35" s="41"/>
      <c r="AQ35" s="42"/>
      <c r="AR35" s="41"/>
      <c r="AS35" s="41"/>
      <c r="AT35" s="42"/>
      <c r="AU35" s="41"/>
      <c r="AV35" s="41"/>
      <c r="AW35" s="73"/>
      <c r="AX35" s="41"/>
      <c r="AY35" s="87" t="str">
        <f>IF(OR(D34="",H34="",AW34=""),"",AM34*30+AW34)</f>
        <v/>
      </c>
      <c r="AZ35" s="88" t="str">
        <f>IF(AY35="","",IF(AND(L34=2,N34=8,BA42&lt;0),"",IF(D34="","",IF(AND(N34=8,AY35&lt;=30),0,IF(L34=4,-AY35,IF(L34=2,-AY35/2,IF(L34=3,0,IF(L34=1,-400,""))))))))</f>
        <v/>
      </c>
      <c r="BA35" s="89" t="str">
        <f>IF(AND(L34=2,N34=8,N37&gt;=16),AY35,"")</f>
        <v/>
      </c>
      <c r="BC35" s="50"/>
      <c r="BP35" s="51" t="s">
        <v>68</v>
      </c>
      <c r="BQ35" s="52"/>
      <c r="BR35" s="53">
        <v>70</v>
      </c>
      <c r="BS35" s="71" t="s">
        <v>39</v>
      </c>
    </row>
    <row r="36" spans="3:71" ht="23.25" customHeight="1" thickBot="1">
      <c r="C36" s="29" t="s">
        <v>63</v>
      </c>
      <c r="D36" s="43"/>
      <c r="E36" s="44" t="str">
        <f>IF(D36="","",IF(D20&gt;=D36,D20,D36))</f>
        <v/>
      </c>
      <c r="F36" s="78" t="s">
        <v>55</v>
      </c>
      <c r="G36" s="30"/>
      <c r="H36" s="43"/>
      <c r="I36" s="45" t="str">
        <f>IF(H36="","",H36+1)</f>
        <v/>
      </c>
      <c r="J36" s="79"/>
      <c r="K36" s="80"/>
      <c r="L36" s="79"/>
      <c r="M36" s="80"/>
      <c r="N36" s="79"/>
      <c r="P36" s="197" t="str">
        <f>IF(D36="","",H36-E36+1)</f>
        <v/>
      </c>
      <c r="Q36" s="36"/>
      <c r="R36" s="41"/>
      <c r="S36" s="57" t="str">
        <f>IF(H36="","",IF(I36&gt;=$I$25,IF(D36="","",DATEDIF(E36,$I$25,"y"))&amp;"."&amp;IF(IF(D36="","",DATEDIF(E36,$I$25,"ym"))&lt;10,"0"&amp;IF(D36="","",DATEDIF(E36,$I$25,"ym")),IF(D36="","",DATEDIF(E36,$I$25,"ym"))),IF(D36="","",DATEDIF(E36,I36,"y"))&amp;"."&amp;IF(IF(D36="","",DATEDIF(E36,I36,"ym"))&lt;10,"0"&amp;IF(D36="","",DATEDIF(E36,I36,"ym")),IF(D36="","",DATEDIF(E36,I36,"ym")))))</f>
        <v/>
      </c>
      <c r="T36" s="41"/>
      <c r="U36" s="41"/>
      <c r="V36" s="41" t="str">
        <f>IF(LEN(S36)=4,"",MID(RIGHT(S36,5),1,1))</f>
        <v/>
      </c>
      <c r="W36" s="41" t="str">
        <f>MID(RIGHT(S36,4),1,1)</f>
        <v/>
      </c>
      <c r="X36" s="41" t="str">
        <f>MID(RIGHT(S36,2),1,1)</f>
        <v/>
      </c>
      <c r="Y36" s="41" t="str">
        <f>RIGHT(S36,1)</f>
        <v/>
      </c>
      <c r="Z36" s="41"/>
      <c r="AA36" s="41"/>
      <c r="AB36" s="41" t="str">
        <f>IF(H36="","",X36*10+Y36)</f>
        <v/>
      </c>
      <c r="AC36" s="41"/>
      <c r="AD36" s="41" t="str">
        <f>IF(V36="","",VALUE(V36))</f>
        <v/>
      </c>
      <c r="AE36" s="41" t="str">
        <f>IF(W36="","",VALUE(W36))</f>
        <v/>
      </c>
      <c r="AF36" s="41" t="str">
        <f t="shared" ref="AF36:AG36" si="4">IF(X36="","",VALUE(X36))</f>
        <v/>
      </c>
      <c r="AG36" s="41" t="str">
        <f t="shared" si="4"/>
        <v/>
      </c>
      <c r="AH36" s="41"/>
      <c r="AI36" s="28" t="str">
        <f>IF(AD36="",AE36,AD36*10+AE36)</f>
        <v/>
      </c>
      <c r="AJ36" s="41"/>
      <c r="AK36" s="28" t="str">
        <f>IF(H36="","",AF36*10+AG36)</f>
        <v/>
      </c>
      <c r="AL36" s="41"/>
      <c r="AM36" s="41">
        <f>IF(OR(D36="",H36="",E36&gt;I36),0,AI36*12+AK36)</f>
        <v>0</v>
      </c>
      <c r="AN36" s="41"/>
      <c r="AO36" s="41"/>
      <c r="AP36" s="41"/>
      <c r="AQ36" s="47" t="str">
        <f>IF(OR(D36="",H36=""),"",EDATE(E36,AM36)-1)</f>
        <v/>
      </c>
      <c r="AR36" s="41"/>
      <c r="AS36" s="41"/>
      <c r="AT36" s="47">
        <f>IF(H36&gt;=$D$21,$D$21,H36)</f>
        <v>0</v>
      </c>
      <c r="AU36" s="41"/>
      <c r="AV36" s="41" t="str">
        <f>IF(OR(H36="",AQ36&gt;AT36,D36=""),"",AT36-AQ36)</f>
        <v/>
      </c>
      <c r="AW36" s="41" t="str">
        <f>IF(AV36="","",VALUE(AV36))</f>
        <v/>
      </c>
      <c r="AX36" s="41"/>
      <c r="AY36" s="81" t="str">
        <f>IF(OR(D36="",H36="",AW36=""),"",AM36*30+AW36)</f>
        <v/>
      </c>
      <c r="AZ36" s="82" t="str">
        <f>IF(OR(D36="",H36="",AW36=""),"",IF(AND(N36=8,AY36&lt;=30),0,IF(J36=4,-AY36,IF(J36=2,-AY36/2,IF(J36=3,0,IF(J36=1,-400,""))))))</f>
        <v/>
      </c>
      <c r="BA36" s="90"/>
      <c r="BC36" s="50"/>
      <c r="BP36" s="51" t="s">
        <v>71</v>
      </c>
      <c r="BQ36" s="52"/>
      <c r="BR36" s="53">
        <v>60</v>
      </c>
      <c r="BS36" s="71" t="s">
        <v>39</v>
      </c>
    </row>
    <row r="37" spans="3:71" ht="13.5" hidden="1" customHeight="1">
      <c r="C37" s="92"/>
      <c r="D37" s="34"/>
      <c r="E37" s="37"/>
      <c r="F37" s="34"/>
      <c r="G37" s="30"/>
      <c r="H37" s="34"/>
      <c r="J37" s="30"/>
      <c r="K37" s="30"/>
      <c r="L37" s="30"/>
      <c r="M37" s="30"/>
      <c r="N37" s="30">
        <f>SUM(N30,N32,N34,N36)</f>
        <v>0</v>
      </c>
      <c r="P37" s="36"/>
      <c r="Q37" s="36"/>
      <c r="R37" s="41"/>
      <c r="S37" s="217"/>
      <c r="T37" s="41"/>
      <c r="U37" s="41"/>
      <c r="V37" s="41"/>
      <c r="W37" s="41"/>
      <c r="X37" s="41"/>
      <c r="Y37" s="41"/>
      <c r="Z37" s="41"/>
      <c r="AA37" s="41"/>
      <c r="AB37" s="41"/>
      <c r="AC37" s="41"/>
      <c r="AD37" s="41"/>
      <c r="AE37" s="41"/>
      <c r="AF37" s="41"/>
      <c r="AG37" s="41"/>
      <c r="AH37" s="41"/>
      <c r="AI37" s="41"/>
      <c r="AJ37" s="41"/>
      <c r="AL37" s="41"/>
      <c r="AM37" s="41"/>
      <c r="AN37" s="41"/>
      <c r="AO37" s="41"/>
      <c r="AP37" s="41"/>
      <c r="AQ37" s="42"/>
      <c r="AR37" s="41"/>
      <c r="AS37" s="41"/>
      <c r="AT37" s="42"/>
      <c r="AU37" s="41"/>
      <c r="AV37" s="41"/>
      <c r="AW37" s="41"/>
      <c r="AX37" s="41"/>
      <c r="AY37" s="87" t="str">
        <f>IF(OR(D36="",H36="",AW36=""),"",AM36*30+AW36)</f>
        <v/>
      </c>
      <c r="AZ37" s="88" t="str">
        <f>IF(AY37="","",IF(AND(L36=2,N36=8,BA42&lt;0),"",IF(D36="","",IF(AND(N36=8,AY37&lt;=30),0,IF(L36=4,-AY37,IF(L36=2,-AY37/2,IF(L36=3,0,IF(L36=1,-400,""))))))))</f>
        <v/>
      </c>
      <c r="BA37" s="89" t="str">
        <f>IF(AND(L36=2,N36=8,N37&gt;=16),AY37,"")</f>
        <v/>
      </c>
      <c r="BP37" s="51" t="s">
        <v>77</v>
      </c>
      <c r="BQ37" s="52"/>
      <c r="BR37" s="53">
        <v>50</v>
      </c>
      <c r="BS37" s="71" t="s">
        <v>39</v>
      </c>
    </row>
    <row r="38" spans="3:71" ht="13.5" hidden="1" customHeight="1">
      <c r="N38" s="50" t="s">
        <v>66</v>
      </c>
      <c r="P38" s="28" t="s">
        <v>67</v>
      </c>
      <c r="Q38" s="50"/>
      <c r="S38" s="106"/>
      <c r="U38" s="41"/>
      <c r="V38" s="41"/>
      <c r="W38" s="41"/>
      <c r="X38" s="41"/>
      <c r="Y38" s="41"/>
      <c r="Z38" s="41"/>
      <c r="AA38" s="41"/>
      <c r="AB38" s="41"/>
      <c r="AC38" s="41"/>
      <c r="AD38" s="41"/>
      <c r="AE38" s="41"/>
      <c r="AF38" s="41"/>
      <c r="AG38" s="41"/>
      <c r="AH38" s="41"/>
      <c r="AI38" s="41"/>
      <c r="AJ38" s="41"/>
      <c r="AK38" s="41"/>
      <c r="AL38" s="41"/>
      <c r="AM38" s="41"/>
      <c r="AN38" s="41"/>
      <c r="AO38" s="41"/>
      <c r="AP38" s="41"/>
      <c r="AQ38" s="42"/>
      <c r="AR38" s="41"/>
      <c r="AS38" s="41"/>
      <c r="AT38" s="42"/>
      <c r="AU38" s="41"/>
      <c r="AV38" s="41"/>
      <c r="AW38" s="41"/>
      <c r="AX38" s="41"/>
      <c r="AY38" s="41"/>
      <c r="BP38" s="51" t="s">
        <v>79</v>
      </c>
      <c r="BQ38" s="52"/>
      <c r="BR38" s="53">
        <v>40</v>
      </c>
      <c r="BS38" s="71" t="s">
        <v>39</v>
      </c>
    </row>
    <row r="39" spans="3:71" ht="25.5" customHeight="1" thickBot="1">
      <c r="P39" s="50"/>
      <c r="Q39" s="50"/>
      <c r="S39" s="127"/>
      <c r="U39" s="41"/>
      <c r="V39" s="41"/>
      <c r="W39" s="41"/>
      <c r="X39" s="41"/>
      <c r="Y39" s="41"/>
      <c r="Z39" s="41"/>
      <c r="AA39" s="41"/>
      <c r="AB39" s="41"/>
      <c r="AC39" s="41"/>
      <c r="AD39" s="41"/>
      <c r="AE39" s="41"/>
      <c r="AF39" s="41"/>
      <c r="AG39" s="41"/>
      <c r="AH39" s="41"/>
      <c r="AI39" s="41"/>
      <c r="AJ39" s="41"/>
      <c r="AK39" s="41"/>
      <c r="AL39" s="41"/>
      <c r="AM39" s="41"/>
      <c r="AN39" s="41"/>
      <c r="AO39" s="41"/>
      <c r="AP39" s="41"/>
      <c r="AQ39" s="42"/>
      <c r="AR39" s="41"/>
      <c r="AS39" s="41"/>
      <c r="AT39" s="42"/>
      <c r="AU39" s="41"/>
      <c r="AV39" s="41"/>
      <c r="AW39" s="41"/>
      <c r="AX39" s="41"/>
      <c r="AY39" s="41" t="s">
        <v>69</v>
      </c>
      <c r="BA39" s="93">
        <f>SUM(BA31,BA33,BA35,BA37)</f>
        <v>0</v>
      </c>
      <c r="BC39" s="28" t="s">
        <v>70</v>
      </c>
      <c r="BP39" s="51" t="s">
        <v>84</v>
      </c>
      <c r="BQ39" s="52"/>
      <c r="BR39" s="53">
        <v>30</v>
      </c>
      <c r="BS39" s="71" t="s">
        <v>39</v>
      </c>
    </row>
    <row r="40" spans="3:71" ht="23.25" customHeight="1" thickBot="1">
      <c r="F40" s="94" t="s">
        <v>72</v>
      </c>
      <c r="H40" s="95">
        <f>IF(D21="","",BC41)</f>
        <v>6</v>
      </c>
      <c r="I40" s="96" t="str">
        <f>IF(D21="","",IF(BD41=0,"0日",BD41))</f>
        <v>0日</v>
      </c>
      <c r="L40" s="97" t="str">
        <f>IF(D21="","",IF(D25,VLOOKUP(AZ41,BF3:BH7,3),"")&amp;"/100")</f>
        <v>100/100</v>
      </c>
      <c r="N40" s="28" t="s">
        <v>73</v>
      </c>
      <c r="S40" s="98"/>
      <c r="U40" s="41"/>
      <c r="V40" s="41"/>
      <c r="W40" s="41"/>
      <c r="X40" s="41"/>
      <c r="Y40" s="41"/>
      <c r="Z40" s="41"/>
      <c r="AA40" s="41"/>
      <c r="AB40" s="41"/>
      <c r="AC40" s="41"/>
      <c r="AD40" s="41"/>
      <c r="AE40" s="41"/>
      <c r="AF40" s="41"/>
      <c r="AG40" s="41"/>
      <c r="AH40" s="41"/>
      <c r="AI40" s="41"/>
      <c r="AJ40" s="41"/>
      <c r="AK40" s="41"/>
      <c r="AL40" s="41"/>
      <c r="AM40" s="50"/>
      <c r="AN40" s="50"/>
      <c r="AO40" s="50"/>
      <c r="AP40" s="41"/>
      <c r="AQ40" s="42"/>
      <c r="AR40" s="41"/>
      <c r="AS40" s="41"/>
      <c r="AT40" s="42"/>
      <c r="AU40" s="41"/>
      <c r="AV40" s="26" t="s">
        <v>74</v>
      </c>
      <c r="AW40" s="81"/>
      <c r="AX40" s="99"/>
      <c r="AY40" s="100">
        <f>SUM(AY30,AY32,AY34,AY36)</f>
        <v>0</v>
      </c>
      <c r="AZ40" s="101">
        <f>SUM(AZ30,AZ32,AZ34,AZ36)</f>
        <v>0</v>
      </c>
      <c r="BA40" s="102" t="str">
        <f>IF(BA39&gt;30,BA39,"")</f>
        <v/>
      </c>
      <c r="BB40" s="103"/>
      <c r="BC40" s="103" t="s">
        <v>75</v>
      </c>
      <c r="BD40" s="104" t="s">
        <v>76</v>
      </c>
      <c r="BG40" s="50"/>
      <c r="BP40" s="51" t="s">
        <v>86</v>
      </c>
      <c r="BQ40" s="52"/>
      <c r="BR40" s="53">
        <v>20</v>
      </c>
      <c r="BS40" s="71" t="s">
        <v>39</v>
      </c>
    </row>
    <row r="41" spans="3:71" ht="13.5" customHeight="1" thickBot="1">
      <c r="L41" s="105"/>
      <c r="S41" s="106"/>
      <c r="AM41" s="50"/>
      <c r="AN41" s="50"/>
      <c r="AO41" s="50"/>
      <c r="AQ41" s="30"/>
      <c r="AT41" s="30"/>
      <c r="AW41" s="107"/>
      <c r="AX41" s="108"/>
      <c r="AY41" s="109" t="s">
        <v>78</v>
      </c>
      <c r="AZ41" s="110">
        <f>IF(D21&gt;0,AZ25+AZ40,"")</f>
        <v>180</v>
      </c>
      <c r="BA41" s="111"/>
      <c r="BB41" s="108"/>
      <c r="BC41" s="112">
        <f>IF(OR(J30=1,J32=1,J34=1,J36=1),0,IF(AZ41&lt;=0,0,IF(AZ41&gt;=180,6,INT(AZ41/30))))</f>
        <v>6</v>
      </c>
      <c r="BD41" s="113">
        <f>IF(AZ41&lt;=0,0,IF(AZ41&gt;=180,0,(AZ41-BC41*30)))</f>
        <v>0</v>
      </c>
      <c r="BP41" s="51" t="s">
        <v>87</v>
      </c>
      <c r="BQ41" s="52"/>
      <c r="BR41" s="53">
        <v>15</v>
      </c>
      <c r="BS41" s="71" t="s">
        <v>39</v>
      </c>
    </row>
    <row r="42" spans="3:71" ht="23.25" customHeight="1" thickBot="1">
      <c r="F42" s="94" t="s">
        <v>80</v>
      </c>
      <c r="H42" s="95">
        <f>IF(D21="","",BC43)</f>
        <v>6</v>
      </c>
      <c r="I42" s="96" t="str">
        <f>IF(D21="","",IF(BD43=0,"0日",BD43))</f>
        <v>0日</v>
      </c>
      <c r="L42" s="97" t="str">
        <f>IF(D21="","",IF(D25,VLOOKUP(AZ43,BK3:BM16,3),"")&amp;"/100")</f>
        <v>100/100</v>
      </c>
      <c r="N42" s="28" t="s">
        <v>73</v>
      </c>
      <c r="S42" s="114"/>
      <c r="AQ42" s="30"/>
      <c r="AT42" s="30"/>
      <c r="AV42" s="29" t="s">
        <v>81</v>
      </c>
      <c r="AW42" s="115"/>
      <c r="AX42" s="103"/>
      <c r="AY42" s="103"/>
      <c r="AZ42" s="116">
        <f>SUM(AZ31,AZ33,AZ37,AZ35,BA42)</f>
        <v>0</v>
      </c>
      <c r="BA42" s="116" t="str">
        <f>IF(BA40="","",BA39/2*(-1))</f>
        <v/>
      </c>
      <c r="BB42" s="103"/>
      <c r="BC42" s="103" t="s">
        <v>82</v>
      </c>
      <c r="BD42" s="104" t="s">
        <v>83</v>
      </c>
      <c r="BP42" s="51" t="s">
        <v>88</v>
      </c>
      <c r="BQ42" s="52"/>
      <c r="BR42" s="53">
        <v>10</v>
      </c>
      <c r="BS42" s="71" t="s">
        <v>39</v>
      </c>
    </row>
    <row r="43" spans="3:71" ht="13.5" customHeight="1">
      <c r="O43" s="117"/>
      <c r="S43" s="98"/>
      <c r="AQ43" s="30"/>
      <c r="AT43" s="30"/>
      <c r="AW43" s="107"/>
      <c r="AX43" s="108"/>
      <c r="AY43" s="109" t="s">
        <v>85</v>
      </c>
      <c r="AZ43" s="118">
        <f>IF(D21&gt;0,AZ25+AZ42,"")</f>
        <v>180</v>
      </c>
      <c r="BA43" s="111"/>
      <c r="BB43" s="108"/>
      <c r="BC43" s="112">
        <f>IF(OR(L30=1,L32=1,L34=1,L36=1),0,IF(AZ43&lt;=0,0,IF(AZ43&gt;=180,6,INT(AZ43/30))))</f>
        <v>6</v>
      </c>
      <c r="BD43" s="113">
        <f>IF(AZ43&lt;=0,0,IF(AZ43&gt;=180,0,(AZ43-BC43*30)))</f>
        <v>0</v>
      </c>
      <c r="BP43" s="51" t="s">
        <v>89</v>
      </c>
      <c r="BQ43" s="52"/>
      <c r="BR43" s="53">
        <v>5</v>
      </c>
      <c r="BS43" s="71" t="s">
        <v>39</v>
      </c>
    </row>
    <row r="44" spans="3:71" ht="13.5" customHeight="1">
      <c r="C44" s="92"/>
      <c r="S44" s="119"/>
      <c r="AT44" s="30"/>
      <c r="BP44" s="51" t="s">
        <v>91</v>
      </c>
      <c r="BQ44" s="52"/>
      <c r="BR44" s="53">
        <v>0</v>
      </c>
      <c r="BS44" s="71"/>
    </row>
    <row r="45" spans="3:71" ht="13.5" customHeight="1">
      <c r="C45" s="30"/>
      <c r="D45" s="267" t="s">
        <v>27</v>
      </c>
      <c r="E45" s="30"/>
      <c r="F45" s="30"/>
      <c r="G45" s="30"/>
      <c r="H45" s="30"/>
      <c r="S45" s="119"/>
    </row>
    <row r="46" spans="3:71" ht="12" customHeight="1">
      <c r="C46" s="31"/>
      <c r="E46" s="31"/>
      <c r="G46" s="31"/>
      <c r="I46" s="31"/>
      <c r="J46" s="31"/>
      <c r="K46" s="31"/>
      <c r="L46" s="31"/>
      <c r="M46" s="31"/>
      <c r="N46" s="31"/>
      <c r="O46" s="31"/>
      <c r="P46" s="31"/>
      <c r="Q46" s="31"/>
      <c r="R46" s="31"/>
      <c r="BK46" s="50"/>
      <c r="BL46" s="50"/>
      <c r="BM46" s="50"/>
      <c r="BN46" s="50"/>
    </row>
    <row r="47" spans="3:71" ht="17.25" hidden="1">
      <c r="C47" s="179" t="s">
        <v>90</v>
      </c>
      <c r="D47" s="120"/>
      <c r="E47" s="120"/>
      <c r="F47" s="120"/>
      <c r="G47" s="120"/>
      <c r="H47" s="120"/>
      <c r="I47" s="120"/>
      <c r="J47" s="120"/>
      <c r="K47" s="120"/>
      <c r="L47" s="120"/>
      <c r="M47" s="120"/>
      <c r="N47" s="120"/>
      <c r="O47" s="120"/>
      <c r="P47" s="120"/>
      <c r="Q47" s="120"/>
      <c r="R47" s="120"/>
      <c r="S47" s="120"/>
      <c r="T47" s="50"/>
      <c r="U47" s="36"/>
      <c r="V47" s="36"/>
      <c r="W47" s="36"/>
      <c r="X47" s="36"/>
      <c r="Y47" s="36"/>
      <c r="Z47" s="36"/>
      <c r="AA47" s="36"/>
      <c r="AB47" s="36"/>
      <c r="AC47" s="36"/>
      <c r="AD47" s="36"/>
      <c r="AE47" s="36"/>
      <c r="AF47" s="36"/>
      <c r="AG47" s="36"/>
      <c r="AH47" s="36"/>
      <c r="AI47" s="50"/>
      <c r="AJ47" s="36"/>
      <c r="AK47" s="50"/>
      <c r="AL47" s="36"/>
      <c r="AM47" s="36"/>
      <c r="AN47" s="36"/>
      <c r="AO47" s="36"/>
      <c r="AP47" s="36"/>
      <c r="AQ47" s="58"/>
      <c r="AR47" s="36"/>
      <c r="AS47" s="36"/>
      <c r="AT47" s="58"/>
      <c r="AU47" s="36"/>
      <c r="AV47" s="36"/>
      <c r="AW47" s="36"/>
      <c r="AX47" s="36"/>
      <c r="AY47" s="36"/>
      <c r="AZ47" s="50"/>
      <c r="BA47" s="50"/>
      <c r="BB47" s="50"/>
      <c r="BC47" s="50"/>
      <c r="BK47" s="36"/>
      <c r="BL47" s="50"/>
      <c r="BM47" s="36"/>
      <c r="BN47" s="50"/>
    </row>
    <row r="48" spans="3:71" ht="13.5" hidden="1">
      <c r="C48" s="28"/>
      <c r="D48" s="106"/>
      <c r="E48" s="120"/>
      <c r="F48" s="120"/>
      <c r="G48" s="106"/>
      <c r="H48" s="106"/>
      <c r="I48" s="106"/>
      <c r="J48" s="106"/>
      <c r="K48" s="106"/>
      <c r="L48" s="106"/>
      <c r="M48" s="106"/>
      <c r="N48" s="106"/>
      <c r="O48" s="106"/>
      <c r="P48" s="106"/>
      <c r="Q48" s="106"/>
      <c r="R48" s="106"/>
      <c r="S48" s="106"/>
      <c r="U48" s="41"/>
      <c r="V48" s="41"/>
      <c r="W48" s="41"/>
      <c r="X48" s="41"/>
      <c r="Y48" s="41"/>
      <c r="Z48" s="41"/>
      <c r="AA48" s="41"/>
      <c r="AB48" s="41"/>
      <c r="AC48" s="41"/>
      <c r="AD48" s="41"/>
      <c r="AE48" s="41"/>
      <c r="AF48" s="41"/>
      <c r="AG48" s="41"/>
      <c r="AH48" s="41"/>
      <c r="AJ48" s="41"/>
      <c r="AL48" s="41"/>
      <c r="AM48" s="41"/>
      <c r="AN48" s="41"/>
      <c r="AO48" s="41"/>
      <c r="AP48" s="41"/>
      <c r="AQ48" s="42"/>
      <c r="AR48" s="41"/>
      <c r="AS48" s="41"/>
      <c r="AT48" s="42"/>
      <c r="AU48" s="41"/>
      <c r="AV48" s="41"/>
      <c r="AW48" s="41"/>
      <c r="AX48" s="41"/>
      <c r="AY48" s="41"/>
      <c r="BK48" s="50"/>
      <c r="BL48" s="50"/>
      <c r="BM48" s="50"/>
      <c r="BN48" s="50"/>
    </row>
    <row r="49" spans="2:66" ht="13.5" hidden="1">
      <c r="C49" s="28"/>
      <c r="D49" s="181" t="s">
        <v>92</v>
      </c>
      <c r="E49" s="120"/>
      <c r="F49" s="120"/>
      <c r="G49" s="178"/>
      <c r="H49" s="181" t="s">
        <v>92</v>
      </c>
      <c r="I49" s="106"/>
      <c r="J49" s="106"/>
      <c r="K49" s="106"/>
      <c r="L49" s="106"/>
      <c r="M49" s="106"/>
      <c r="N49" s="106"/>
      <c r="O49" s="106"/>
      <c r="P49" s="106"/>
      <c r="Q49" s="106"/>
      <c r="R49" s="106"/>
      <c r="S49" s="106"/>
      <c r="U49" s="41"/>
      <c r="V49" s="41"/>
      <c r="W49" s="41"/>
      <c r="X49" s="41"/>
      <c r="Y49" s="41"/>
      <c r="Z49" s="41"/>
      <c r="AA49" s="41"/>
      <c r="AB49" s="41"/>
      <c r="AC49" s="41"/>
      <c r="AD49" s="41"/>
      <c r="AE49" s="41"/>
      <c r="AF49" s="41"/>
      <c r="AG49" s="41"/>
      <c r="AH49" s="41"/>
      <c r="AJ49" s="41"/>
      <c r="AL49" s="41"/>
      <c r="AM49" s="41"/>
      <c r="AN49" s="41"/>
      <c r="AO49" s="41"/>
      <c r="AP49" s="41"/>
      <c r="AQ49" s="42"/>
      <c r="AR49" s="41"/>
      <c r="AS49" s="41"/>
      <c r="AT49" s="42"/>
      <c r="AU49" s="41"/>
      <c r="AV49" s="41"/>
      <c r="AW49" s="41"/>
      <c r="AX49" s="41"/>
      <c r="AY49" s="41"/>
      <c r="BK49" s="50"/>
      <c r="BL49" s="50"/>
      <c r="BM49" s="50"/>
      <c r="BN49" s="50"/>
    </row>
    <row r="50" spans="2:66" s="121" customFormat="1" ht="14.25" hidden="1" thickBot="1">
      <c r="D50" s="183" t="s">
        <v>46</v>
      </c>
      <c r="E50" s="120"/>
      <c r="F50" s="120"/>
      <c r="G50" s="184"/>
      <c r="H50" s="182" t="s">
        <v>47</v>
      </c>
      <c r="I50" s="106"/>
      <c r="J50" s="106"/>
      <c r="K50" s="106"/>
      <c r="L50" s="106"/>
      <c r="M50" s="106"/>
      <c r="N50" s="106"/>
      <c r="O50" s="106"/>
      <c r="P50" s="185" t="s">
        <v>195</v>
      </c>
      <c r="Q50" s="106"/>
      <c r="R50" s="106"/>
      <c r="S50" s="114"/>
      <c r="T50" s="175"/>
      <c r="U50" s="122"/>
      <c r="V50" s="122"/>
      <c r="W50" s="122"/>
      <c r="X50" s="122"/>
      <c r="Y50" s="122"/>
      <c r="Z50" s="122"/>
      <c r="AA50" s="122"/>
      <c r="AB50" s="122"/>
      <c r="AC50" s="122"/>
      <c r="AD50" s="122"/>
      <c r="AE50" s="122"/>
      <c r="AF50" s="122"/>
      <c r="AG50" s="122"/>
      <c r="AH50" s="122"/>
      <c r="AJ50" s="122"/>
      <c r="AL50" s="122"/>
      <c r="AM50" s="122"/>
      <c r="AN50" s="122"/>
      <c r="AO50" s="122"/>
      <c r="AP50" s="122"/>
      <c r="AQ50" s="123"/>
      <c r="AR50" s="122"/>
      <c r="AS50" s="122"/>
      <c r="AT50" s="123"/>
      <c r="AU50" s="122"/>
      <c r="AV50" s="122"/>
      <c r="AW50" s="124" t="s">
        <v>51</v>
      </c>
      <c r="AX50" s="122"/>
      <c r="AY50" s="122"/>
      <c r="BK50" s="125"/>
      <c r="BL50" s="125"/>
      <c r="BM50" s="125"/>
      <c r="BN50" s="125"/>
    </row>
    <row r="51" spans="2:66" ht="18" hidden="1" thickBot="1">
      <c r="C51" s="176" t="s">
        <v>93</v>
      </c>
      <c r="D51" s="43">
        <v>40634</v>
      </c>
      <c r="E51" s="186">
        <f>IF(D21="","",IF(D20&gt;=D51,D20,D51))</f>
        <v>42523</v>
      </c>
      <c r="F51" s="187" t="s">
        <v>55</v>
      </c>
      <c r="G51" s="178"/>
      <c r="H51" s="43">
        <v>40697</v>
      </c>
      <c r="I51" s="106"/>
      <c r="J51" s="106"/>
      <c r="K51" s="106"/>
      <c r="L51" s="106"/>
      <c r="M51" s="106"/>
      <c r="N51" s="106"/>
      <c r="O51" s="106"/>
      <c r="P51" s="106"/>
      <c r="Q51" s="106"/>
      <c r="R51" s="106"/>
      <c r="S51" s="188"/>
      <c r="T51" s="38"/>
      <c r="U51" s="41"/>
      <c r="V51" s="41"/>
      <c r="W51" s="41"/>
      <c r="X51" s="41"/>
      <c r="Y51" s="41"/>
      <c r="Z51" s="41"/>
      <c r="AA51" s="41"/>
      <c r="AB51" s="41"/>
      <c r="AC51" s="41"/>
      <c r="AD51" s="41"/>
      <c r="AE51" s="41"/>
      <c r="AF51" s="41"/>
      <c r="AG51" s="41"/>
      <c r="AH51" s="41"/>
      <c r="AJ51" s="41"/>
      <c r="AL51" s="41"/>
      <c r="AM51" s="41"/>
      <c r="AN51" s="41"/>
      <c r="AO51" s="41"/>
      <c r="AP51" s="41"/>
      <c r="AQ51" s="47"/>
      <c r="AR51" s="41"/>
      <c r="AS51" s="41"/>
      <c r="AT51" s="47"/>
      <c r="AU51" s="41"/>
      <c r="AV51" s="41"/>
      <c r="AW51" s="36"/>
      <c r="AX51" s="41"/>
      <c r="AY51" s="41"/>
      <c r="AZ51" s="126"/>
      <c r="BA51" s="126"/>
      <c r="BB51" s="50"/>
      <c r="BC51" s="50"/>
    </row>
    <row r="52" spans="2:66" ht="18" hidden="1" thickBot="1">
      <c r="C52" s="199">
        <f>$D$20</f>
        <v>42523</v>
      </c>
      <c r="D52" s="195">
        <f>C52-1</f>
        <v>42522</v>
      </c>
      <c r="E52" s="186">
        <f>IF(D51="","",IF(D20&gt;=D52,C52,D52))</f>
        <v>42523</v>
      </c>
      <c r="F52" s="196"/>
      <c r="G52" s="180"/>
      <c r="H52" s="47">
        <f>IF(H51="","",H51+1)</f>
        <v>40698</v>
      </c>
      <c r="I52" s="180">
        <f>IF(H52="","",H52+1)</f>
        <v>40699</v>
      </c>
      <c r="J52" s="248">
        <v>4</v>
      </c>
      <c r="K52" s="106"/>
      <c r="L52" s="248">
        <v>4</v>
      </c>
      <c r="M52" s="106"/>
      <c r="N52" s="106"/>
      <c r="O52" s="106"/>
      <c r="P52" s="197">
        <f>IF(D51="","",H51-E51+1)</f>
        <v>-1825</v>
      </c>
      <c r="Q52" s="106"/>
      <c r="R52" s="106"/>
      <c r="S52" s="120" t="e">
        <f>IF(H51="","",IF(H52&gt;=$I$25,IF(D51="","",DATEDIF(E51,$I$25,"y"))&amp;"."&amp;IF(IF(D51="","",DATEDIF(E51,$I$25,"ym"))&lt;10,"0"&amp;IF(D51="","",DATEDIF(E51,$I$25,"ym")),IF(D51="","",DATEDIF(E51,$I$25,"ym"))),IF(D51="","",DATEDIF(E51,H52,"y"))&amp;"."&amp;IF(IF(D51="","",DATEDIF(E51,H52,"ym"))&lt;10,"0"&amp;IF(D51="","",DATEDIF(E51,H52,"ym")),IF(D51="","",DATEDIF(E51,H52,"ym")))))</f>
        <v>#NUM!</v>
      </c>
      <c r="T52" s="41"/>
      <c r="U52" s="41"/>
      <c r="V52" s="41" t="e">
        <f>IF(LEN(S52)=4,"",MID(RIGHT(S52,5),1,1))</f>
        <v>#NUM!</v>
      </c>
      <c r="W52" s="41" t="e">
        <f>MID(RIGHT(S52,4),1,1)</f>
        <v>#NUM!</v>
      </c>
      <c r="X52" s="41" t="e">
        <f>MID(RIGHT(S52,2),1,1)</f>
        <v>#NUM!</v>
      </c>
      <c r="Y52" s="41" t="e">
        <f>RIGHT(S52,1)</f>
        <v>#NUM!</v>
      </c>
      <c r="Z52" s="41"/>
      <c r="AA52" s="41"/>
      <c r="AB52" s="41" t="e">
        <f>IF(H52="","",X52*10+Y52)</f>
        <v>#NUM!</v>
      </c>
      <c r="AC52" s="41"/>
      <c r="AD52" s="41" t="e">
        <f>IF(V52="","",VALUE(V52))</f>
        <v>#NUM!</v>
      </c>
      <c r="AE52" s="41" t="e">
        <f>IF(W52="","",VALUE(W52))</f>
        <v>#NUM!</v>
      </c>
      <c r="AF52" s="41" t="e">
        <f t="shared" ref="AF52:AG52" si="5">IF(X52="","",VALUE(X52))</f>
        <v>#NUM!</v>
      </c>
      <c r="AG52" s="41" t="e">
        <f t="shared" si="5"/>
        <v>#NUM!</v>
      </c>
      <c r="AH52" s="41"/>
      <c r="AI52" s="28" t="e">
        <f>IF(AD52="",AE52,AD52*10+AE52)</f>
        <v>#NUM!</v>
      </c>
      <c r="AJ52" s="41"/>
      <c r="AK52" s="28" t="e">
        <f>IF(H52="","",AF52*10+AG52)</f>
        <v>#NUM!</v>
      </c>
      <c r="AL52" s="41"/>
      <c r="AM52" s="250">
        <f>IF(OR(D52="",H52="",E52&gt;I52),0,AI52*12+AK52)</f>
        <v>0</v>
      </c>
      <c r="AN52" s="41"/>
      <c r="AO52" s="41"/>
      <c r="AP52" s="41"/>
      <c r="AQ52" s="47">
        <f>IF(OR(D51="",H51=""),"",EDATE(E51,AM52)-1)</f>
        <v>42522</v>
      </c>
      <c r="AR52" s="41"/>
      <c r="AS52" s="41"/>
      <c r="AT52" s="47">
        <f>IF(H51&gt;=$D$21,$D$21,H51)</f>
        <v>40697</v>
      </c>
      <c r="AU52" s="41"/>
      <c r="AV52" s="41" t="str">
        <f>IF(OR(H52="",AQ52&gt;AT52,D52=""),"",AT52-AQ52)</f>
        <v/>
      </c>
      <c r="AW52" s="48" t="str">
        <f>IF(OR(AV52="",AV52&lt;0),"",VALUE(AV52))</f>
        <v/>
      </c>
      <c r="AX52" s="41"/>
      <c r="AY52" s="81" t="str">
        <f>IF(OR(D52="",H52="",AW52=""),"",AM52*30+AW52)</f>
        <v/>
      </c>
      <c r="AZ52" s="198"/>
      <c r="BA52" s="126"/>
      <c r="BB52" s="50"/>
      <c r="BC52" s="50"/>
    </row>
    <row r="53" spans="2:66" ht="13.5" hidden="1">
      <c r="B53" s="85"/>
      <c r="C53" s="85"/>
      <c r="D53" s="85"/>
      <c r="E53" s="86"/>
      <c r="F53" s="86"/>
      <c r="G53" s="86"/>
      <c r="H53" s="86"/>
      <c r="I53" s="106"/>
      <c r="J53" s="106"/>
      <c r="K53" s="106"/>
      <c r="L53" s="106"/>
      <c r="M53" s="106"/>
      <c r="N53" s="106"/>
      <c r="O53" s="106"/>
      <c r="P53" s="106"/>
      <c r="Q53" s="106"/>
      <c r="R53" s="106"/>
      <c r="S53" s="188"/>
      <c r="T53" s="38"/>
      <c r="U53" s="41"/>
      <c r="V53" s="41"/>
      <c r="W53" s="41"/>
      <c r="X53" s="41"/>
      <c r="Y53" s="41"/>
      <c r="Z53" s="41"/>
      <c r="AA53" s="41"/>
      <c r="AB53" s="41"/>
      <c r="AC53" s="41"/>
      <c r="AD53" s="41"/>
      <c r="AE53" s="41"/>
      <c r="AF53" s="41"/>
      <c r="AG53" s="41"/>
      <c r="AH53" s="41"/>
      <c r="AJ53" s="41"/>
      <c r="AL53" s="41"/>
      <c r="AM53" s="41"/>
      <c r="AN53" s="41"/>
      <c r="AO53" s="41"/>
      <c r="AP53" s="41"/>
      <c r="AQ53" s="47"/>
      <c r="AR53" s="41"/>
      <c r="AS53" s="41"/>
      <c r="AT53" s="47"/>
      <c r="AU53" s="41"/>
      <c r="AV53" s="41"/>
      <c r="AW53" s="36"/>
      <c r="AX53" s="41"/>
      <c r="AY53" s="87" t="str">
        <f>IF(OR(D52="",H52="",AW52=""),"",AM52*30+AW52)</f>
        <v/>
      </c>
      <c r="AZ53" s="198"/>
      <c r="BA53" s="126"/>
      <c r="BB53" s="50"/>
      <c r="BC53" s="50"/>
    </row>
    <row r="54" spans="2:66" ht="14.25" hidden="1" thickBot="1">
      <c r="B54" s="85"/>
      <c r="C54" s="85"/>
      <c r="D54" s="85"/>
      <c r="E54" s="86"/>
      <c r="F54" s="86"/>
      <c r="G54" s="86"/>
      <c r="H54" s="86"/>
      <c r="I54" s="106"/>
      <c r="J54" s="106"/>
      <c r="K54" s="106"/>
      <c r="L54" s="106"/>
      <c r="M54" s="106"/>
      <c r="N54" s="106"/>
      <c r="O54" s="106"/>
      <c r="P54" s="106"/>
      <c r="Q54" s="106"/>
      <c r="R54" s="106"/>
      <c r="S54" s="188"/>
      <c r="T54" s="38"/>
      <c r="U54" s="41"/>
      <c r="V54" s="41"/>
      <c r="W54" s="41"/>
      <c r="X54" s="41"/>
      <c r="Y54" s="41"/>
      <c r="Z54" s="41"/>
      <c r="AA54" s="41"/>
      <c r="AB54" s="41"/>
      <c r="AC54" s="41"/>
      <c r="AD54" s="41"/>
      <c r="AE54" s="41"/>
      <c r="AF54" s="41"/>
      <c r="AG54" s="41"/>
      <c r="AH54" s="41"/>
      <c r="AJ54" s="41"/>
      <c r="AL54" s="41"/>
      <c r="AM54" s="41"/>
      <c r="AN54" s="41"/>
      <c r="AO54" s="41"/>
      <c r="AP54" s="41"/>
      <c r="AQ54" s="47"/>
      <c r="AR54" s="41"/>
      <c r="AS54" s="41"/>
      <c r="AT54" s="47"/>
      <c r="AU54" s="41"/>
      <c r="AV54" s="41"/>
      <c r="AW54" s="36"/>
      <c r="AX54" s="41"/>
      <c r="AY54" s="36"/>
      <c r="AZ54" s="246" t="str">
        <f>IF(OR(D55="",SUM(D55,-H51)=1),"",SUM(D55,-H51,-1))</f>
        <v/>
      </c>
      <c r="BA54" s="126"/>
      <c r="BB54" s="50"/>
      <c r="BC54" s="50"/>
    </row>
    <row r="55" spans="2:66" ht="18" hidden="1" thickBot="1">
      <c r="C55" s="176" t="s">
        <v>94</v>
      </c>
      <c r="D55" s="43"/>
      <c r="E55" s="186" t="str">
        <f>IF(D55="","",IF(D20&gt;=D55,C56,D55))</f>
        <v/>
      </c>
      <c r="F55" s="187" t="s">
        <v>55</v>
      </c>
      <c r="G55" s="178"/>
      <c r="H55" s="43"/>
      <c r="I55" s="106"/>
      <c r="J55" s="106"/>
      <c r="K55" s="106"/>
      <c r="L55" s="106"/>
      <c r="M55" s="106"/>
      <c r="N55" s="106"/>
      <c r="O55" s="106"/>
      <c r="P55" s="106"/>
      <c r="Q55" s="106"/>
      <c r="R55" s="106"/>
      <c r="S55" s="188"/>
      <c r="T55" s="38"/>
      <c r="U55" s="41"/>
      <c r="V55" s="41"/>
      <c r="W55" s="41"/>
      <c r="X55" s="41"/>
      <c r="Y55" s="41"/>
      <c r="Z55" s="41"/>
      <c r="AA55" s="41"/>
      <c r="AB55" s="41"/>
      <c r="AC55" s="41"/>
      <c r="AD55" s="41"/>
      <c r="AE55" s="41"/>
      <c r="AF55" s="41"/>
      <c r="AG55" s="41"/>
      <c r="AH55" s="41"/>
      <c r="AJ55" s="41"/>
      <c r="AL55" s="41"/>
      <c r="AM55" s="41"/>
      <c r="AN55" s="41"/>
      <c r="AO55" s="41"/>
      <c r="AP55" s="41"/>
      <c r="AQ55" s="47"/>
      <c r="AR55" s="41"/>
      <c r="AS55" s="41"/>
      <c r="AT55" s="47"/>
      <c r="AU55" s="41"/>
      <c r="AV55" s="41"/>
      <c r="AW55" s="36"/>
      <c r="AX55" s="41"/>
      <c r="AY55" s="41"/>
      <c r="AZ55" s="198"/>
      <c r="BA55" s="126"/>
      <c r="BB55" s="50"/>
      <c r="BC55" s="50"/>
    </row>
    <row r="56" spans="2:66" ht="18" hidden="1" thickBot="1">
      <c r="C56" s="199">
        <f>$D$20</f>
        <v>42523</v>
      </c>
      <c r="D56" s="195">
        <f>C56-1</f>
        <v>42522</v>
      </c>
      <c r="E56" s="186" t="str">
        <f>IF(D55="","",IF(D20&gt;=D56,C56,D56))</f>
        <v/>
      </c>
      <c r="F56" s="196"/>
      <c r="G56" s="180"/>
      <c r="H56" s="47" t="str">
        <f>IF(H55="","",H55+1)</f>
        <v/>
      </c>
      <c r="I56" s="180" t="str">
        <f>IF(H56="","",H56+1)</f>
        <v/>
      </c>
      <c r="J56" s="248">
        <v>4</v>
      </c>
      <c r="K56" s="106"/>
      <c r="L56" s="248">
        <v>4</v>
      </c>
      <c r="M56" s="106"/>
      <c r="N56" s="106"/>
      <c r="O56" s="106"/>
      <c r="P56" s="197" t="str">
        <f>IF(D55="","",H55-E55+1)</f>
        <v/>
      </c>
      <c r="Q56" s="36"/>
      <c r="R56" s="41"/>
      <c r="S56" s="120" t="str">
        <f>IF(H55="","",IF(H56&gt;=$I$25,IF(D55="","",DATEDIF(E55,$I$25,"y"))&amp;"."&amp;IF(IF(D55="","",DATEDIF(E55,$I$25,"ym"))&lt;10,"0"&amp;IF(D55="","",DATEDIF(E55,$I$25,"ym")),IF(D55="","",DATEDIF(E55,$I$25,"ym"))),IF(D55="","",DATEDIF(E55,H56,"y"))&amp;"."&amp;IF(IF(D55="","",DATEDIF(E55,H56,"ym"))&lt;10,"0"&amp;IF(D55="","",DATEDIF(E55,H56,"ym")),IF(D55="","",DATEDIF(E55,H56,"ym")))))</f>
        <v/>
      </c>
      <c r="T56" s="41"/>
      <c r="U56" s="41"/>
      <c r="V56" s="41" t="str">
        <f>IF(LEN(S56)=4,"",MID(RIGHT(S56,5),1,1))</f>
        <v/>
      </c>
      <c r="W56" s="41" t="str">
        <f>MID(RIGHT(S56,4),1,1)</f>
        <v/>
      </c>
      <c r="X56" s="41" t="str">
        <f>MID(RIGHT(S56,2),1,1)</f>
        <v/>
      </c>
      <c r="Y56" s="41" t="str">
        <f>RIGHT(S56,1)</f>
        <v/>
      </c>
      <c r="Z56" s="41"/>
      <c r="AA56" s="41"/>
      <c r="AB56" s="41" t="str">
        <f>IF(H56="","",X56*10+Y56)</f>
        <v/>
      </c>
      <c r="AC56" s="41"/>
      <c r="AD56" s="41" t="str">
        <f>IF(V56="","",VALUE(V56))</f>
        <v/>
      </c>
      <c r="AE56" s="41" t="str">
        <f>IF(W56="","",VALUE(W56))</f>
        <v/>
      </c>
      <c r="AF56" s="41" t="str">
        <f t="shared" ref="AF56:AG56" si="6">IF(X56="","",VALUE(X56))</f>
        <v/>
      </c>
      <c r="AG56" s="41" t="str">
        <f t="shared" si="6"/>
        <v/>
      </c>
      <c r="AH56" s="41"/>
      <c r="AI56" s="28" t="str">
        <f>IF(AD56="",AE56,AD56*10+AE56)</f>
        <v/>
      </c>
      <c r="AJ56" s="41"/>
      <c r="AK56" s="28" t="str">
        <f>IF(H56="","",AF56*10+AG56)</f>
        <v/>
      </c>
      <c r="AL56" s="41"/>
      <c r="AM56" s="250">
        <f>IF(OR(D56="",H56="",E56&gt;I56),0,AI56*12+AK56)</f>
        <v>0</v>
      </c>
      <c r="AN56" s="41"/>
      <c r="AO56" s="41"/>
      <c r="AP56" s="41"/>
      <c r="AQ56" s="47" t="str">
        <f>IF(OR(D55="",H55=""),"",EDATE(E55,AM56)-1)</f>
        <v/>
      </c>
      <c r="AR56" s="41"/>
      <c r="AS56" s="41"/>
      <c r="AT56" s="47">
        <f>IF(H55&gt;=$D$21,$D$21,H55)</f>
        <v>0</v>
      </c>
      <c r="AU56" s="41"/>
      <c r="AV56" s="41" t="str">
        <f>IF(OR(H56="",AQ56&gt;AT56,D56=""),"",AT56-AQ56)</f>
        <v/>
      </c>
      <c r="AW56" s="48" t="str">
        <f>IF(OR(AV56="",AV56&lt;0),"",VALUE(AV56))</f>
        <v/>
      </c>
      <c r="AX56" s="41"/>
      <c r="AY56" s="81" t="str">
        <f>IF(OR(D56="",H56="",AW56=""),"",AM56*30+AW56)</f>
        <v/>
      </c>
      <c r="AZ56" s="198"/>
      <c r="BA56" s="126"/>
      <c r="BB56" s="50"/>
      <c r="BC56" s="50"/>
    </row>
    <row r="57" spans="2:66" ht="13.5" hidden="1">
      <c r="B57" s="85"/>
      <c r="C57" s="85"/>
      <c r="D57" s="85"/>
      <c r="E57" s="86"/>
      <c r="F57" s="86"/>
      <c r="G57" s="86"/>
      <c r="H57" s="86"/>
      <c r="I57" s="106"/>
      <c r="J57" s="106"/>
      <c r="K57" s="106"/>
      <c r="L57" s="106"/>
      <c r="M57" s="106"/>
      <c r="N57" s="106"/>
      <c r="O57" s="106"/>
      <c r="P57" s="106"/>
      <c r="Q57" s="106"/>
      <c r="R57" s="106"/>
      <c r="S57" s="188"/>
      <c r="T57" s="38"/>
      <c r="U57" s="41"/>
      <c r="V57" s="41"/>
      <c r="W57" s="41"/>
      <c r="X57" s="41"/>
      <c r="Y57" s="41"/>
      <c r="Z57" s="41"/>
      <c r="AA57" s="41"/>
      <c r="AB57" s="41"/>
      <c r="AC57" s="41"/>
      <c r="AD57" s="41"/>
      <c r="AE57" s="41"/>
      <c r="AF57" s="41"/>
      <c r="AG57" s="41"/>
      <c r="AH57" s="41"/>
      <c r="AJ57" s="41"/>
      <c r="AL57" s="41"/>
      <c r="AM57" s="41"/>
      <c r="AN57" s="41"/>
      <c r="AO57" s="41"/>
      <c r="AP57" s="41"/>
      <c r="AQ57" s="47"/>
      <c r="AR57" s="41"/>
      <c r="AS57" s="41"/>
      <c r="AT57" s="47"/>
      <c r="AU57" s="41"/>
      <c r="AV57" s="41"/>
      <c r="AW57" s="36"/>
      <c r="AX57" s="41"/>
      <c r="AY57" s="87" t="str">
        <f>IF(OR(D56="",H56="",AW56=""),"",AM56*30+AW56)</f>
        <v/>
      </c>
      <c r="AZ57" s="198"/>
      <c r="BA57" s="126"/>
      <c r="BB57" s="50"/>
      <c r="BC57" s="244"/>
      <c r="BD57" s="243"/>
    </row>
    <row r="58" spans="2:66" ht="12.75" hidden="1" thickBot="1">
      <c r="B58" s="85"/>
      <c r="C58" s="85"/>
      <c r="D58" s="85"/>
      <c r="E58" s="85"/>
      <c r="F58" s="85"/>
      <c r="G58" s="85"/>
      <c r="H58" s="85"/>
      <c r="I58" s="106"/>
      <c r="J58" s="106"/>
      <c r="K58" s="106"/>
      <c r="L58" s="106"/>
      <c r="M58" s="106"/>
      <c r="N58" s="106"/>
      <c r="O58" s="106"/>
      <c r="P58" s="106"/>
      <c r="Q58" s="106"/>
      <c r="R58" s="106"/>
      <c r="S58" s="114"/>
      <c r="T58" s="38"/>
      <c r="U58" s="41"/>
      <c r="V58" s="41"/>
      <c r="W58" s="41"/>
      <c r="X58" s="41"/>
      <c r="Y58" s="41"/>
      <c r="Z58" s="41"/>
      <c r="AA58" s="41"/>
      <c r="AB58" s="41"/>
      <c r="AC58" s="41"/>
      <c r="AD58" s="41"/>
      <c r="AE58" s="41"/>
      <c r="AF58" s="41"/>
      <c r="AG58" s="41"/>
      <c r="AH58" s="41"/>
      <c r="AJ58" s="41"/>
      <c r="AL58" s="41"/>
      <c r="AM58" s="41"/>
      <c r="AN58" s="41"/>
      <c r="AO58" s="41"/>
      <c r="AP58" s="41"/>
      <c r="AQ58" s="42"/>
      <c r="AR58" s="41"/>
      <c r="AS58" s="41"/>
      <c r="AT58" s="42"/>
      <c r="AU58" s="41"/>
      <c r="AV58" s="41"/>
      <c r="AW58" s="73"/>
      <c r="AX58" s="41"/>
      <c r="AY58" s="36"/>
      <c r="AZ58" s="246" t="str">
        <f>IF(OR(D59="",SUM(D59,-H55)=1),"",SUM(D59,-H55,-1))</f>
        <v/>
      </c>
      <c r="BA58" s="126"/>
      <c r="BB58" s="50"/>
      <c r="BC58" s="50"/>
      <c r="BD58" s="255"/>
    </row>
    <row r="59" spans="2:66" ht="18" hidden="1" thickBot="1">
      <c r="C59" s="176" t="s">
        <v>95</v>
      </c>
      <c r="D59" s="43"/>
      <c r="E59" s="186" t="str">
        <f>IF(D59="","",IF(D20&gt;=D59,C60,D59))</f>
        <v/>
      </c>
      <c r="F59" s="187" t="s">
        <v>55</v>
      </c>
      <c r="G59" s="178"/>
      <c r="H59" s="43"/>
      <c r="I59" s="106"/>
      <c r="J59" s="106"/>
      <c r="K59" s="106"/>
      <c r="L59" s="106"/>
      <c r="M59" s="106"/>
      <c r="N59" s="106"/>
      <c r="O59" s="106"/>
      <c r="P59" s="106"/>
      <c r="Q59" s="106"/>
      <c r="R59" s="106"/>
      <c r="S59" s="188"/>
      <c r="T59" s="38"/>
      <c r="U59" s="41"/>
      <c r="V59" s="41"/>
      <c r="W59" s="41"/>
      <c r="X59" s="41"/>
      <c r="Y59" s="41"/>
      <c r="Z59" s="41"/>
      <c r="AA59" s="41"/>
      <c r="AB59" s="41"/>
      <c r="AC59" s="41"/>
      <c r="AD59" s="41"/>
      <c r="AE59" s="41"/>
      <c r="AF59" s="41"/>
      <c r="AG59" s="41"/>
      <c r="AH59" s="41"/>
      <c r="AJ59" s="41"/>
      <c r="AL59" s="41"/>
      <c r="AM59" s="41"/>
      <c r="AN59" s="41"/>
      <c r="AO59" s="41"/>
      <c r="AP59" s="41"/>
      <c r="AQ59" s="47"/>
      <c r="AR59" s="41"/>
      <c r="AS59" s="41"/>
      <c r="AT59" s="47"/>
      <c r="AU59" s="41"/>
      <c r="AV59" s="41"/>
      <c r="AW59" s="36"/>
      <c r="AX59" s="41"/>
      <c r="AY59" s="41"/>
      <c r="AZ59" s="198"/>
      <c r="BA59" s="126"/>
      <c r="BB59" s="50"/>
      <c r="BC59" s="50"/>
    </row>
    <row r="60" spans="2:66" ht="18" hidden="1" thickBot="1">
      <c r="C60" s="199">
        <f>$D$20</f>
        <v>42523</v>
      </c>
      <c r="D60" s="195">
        <f>C60-1</f>
        <v>42522</v>
      </c>
      <c r="E60" s="186" t="str">
        <f>IF(D59="","",IF(D20&gt;=D60,C60,D60))</f>
        <v/>
      </c>
      <c r="F60" s="196"/>
      <c r="G60" s="180"/>
      <c r="H60" s="47" t="str">
        <f>IF(H59="","",H59+1)</f>
        <v/>
      </c>
      <c r="I60" s="180" t="str">
        <f>IF(H60="","",H60+1)</f>
        <v/>
      </c>
      <c r="J60" s="248">
        <v>4</v>
      </c>
      <c r="K60" s="106"/>
      <c r="L60" s="248">
        <v>4</v>
      </c>
      <c r="M60" s="106"/>
      <c r="N60" s="106"/>
      <c r="O60" s="106"/>
      <c r="P60" s="197" t="str">
        <f>IF(D59="","",H59-E59+1)</f>
        <v/>
      </c>
      <c r="Q60" s="36"/>
      <c r="R60" s="41"/>
      <c r="S60" s="120" t="str">
        <f>IF(H59="","",IF(H60&gt;=$I$25,IF(D59="","",DATEDIF(E59,$I$25,"y"))&amp;"."&amp;IF(IF(D59="","",DATEDIF(E59,$I$25,"ym"))&lt;10,"0"&amp;IF(D59="","",DATEDIF(E59,$I$25,"ym")),IF(D59="","",DATEDIF(E59,$I$25,"ym"))),IF(D59="","",DATEDIF(E59,H60,"y"))&amp;"."&amp;IF(IF(D59="","",DATEDIF(E59,H60,"ym"))&lt;10,"0"&amp;IF(D59="","",DATEDIF(E59,H60,"ym")),IF(D59="","",DATEDIF(E59,H60,"ym")))))</f>
        <v/>
      </c>
      <c r="T60" s="41"/>
      <c r="U60" s="41"/>
      <c r="V60" s="41" t="str">
        <f>IF(LEN(S60)=4,"",MID(RIGHT(S60,5),1,1))</f>
        <v/>
      </c>
      <c r="W60" s="41" t="str">
        <f>MID(RIGHT(S60,4),1,1)</f>
        <v/>
      </c>
      <c r="X60" s="41" t="str">
        <f>MID(RIGHT(S60,2),1,1)</f>
        <v/>
      </c>
      <c r="Y60" s="41" t="str">
        <f>RIGHT(S60,1)</f>
        <v/>
      </c>
      <c r="Z60" s="41"/>
      <c r="AA60" s="41"/>
      <c r="AB60" s="41" t="str">
        <f>IF(H60="","",X60*10+Y60)</f>
        <v/>
      </c>
      <c r="AC60" s="41"/>
      <c r="AD60" s="41" t="str">
        <f>IF(V60="","",VALUE(V60))</f>
        <v/>
      </c>
      <c r="AE60" s="41" t="str">
        <f>IF(W60="","",VALUE(W60))</f>
        <v/>
      </c>
      <c r="AF60" s="41" t="str">
        <f t="shared" ref="AF60:AG60" si="7">IF(X60="","",VALUE(X60))</f>
        <v/>
      </c>
      <c r="AG60" s="41" t="str">
        <f t="shared" si="7"/>
        <v/>
      </c>
      <c r="AH60" s="41"/>
      <c r="AI60" s="28" t="str">
        <f>IF(AD60="",AE60,AD60*10+AE60)</f>
        <v/>
      </c>
      <c r="AJ60" s="41"/>
      <c r="AK60" s="28" t="str">
        <f>IF(H60="","",AF60*10+AG60)</f>
        <v/>
      </c>
      <c r="AL60" s="41"/>
      <c r="AM60" s="250">
        <f>IF(OR(D60="",H60="",E60&gt;I60),0,AI60*12+AK60)</f>
        <v>0</v>
      </c>
      <c r="AN60" s="41"/>
      <c r="AO60" s="41"/>
      <c r="AP60" s="41"/>
      <c r="AQ60" s="47" t="str">
        <f>IF(OR(D59="",H59=""),"",EDATE(E59,AM60)-1)</f>
        <v/>
      </c>
      <c r="AR60" s="41"/>
      <c r="AS60" s="41"/>
      <c r="AT60" s="47">
        <f>IF(H59&gt;=$D$21,$D$21,H59)</f>
        <v>0</v>
      </c>
      <c r="AU60" s="41"/>
      <c r="AV60" s="41" t="str">
        <f>IF(OR(H60="",AQ60&gt;AT60,D60=""),"",AT60-AQ60)</f>
        <v/>
      </c>
      <c r="AW60" s="48" t="str">
        <f>IF(OR(AV60="",AV60&lt;0),"",VALUE(AV60))</f>
        <v/>
      </c>
      <c r="AX60" s="41"/>
      <c r="AY60" s="81" t="str">
        <f>IF(OR(D60="",H60="",AW60=""),"",AM60*30+AW60)</f>
        <v/>
      </c>
      <c r="AZ60" s="198"/>
      <c r="BA60" s="50"/>
      <c r="BB60" s="50"/>
      <c r="BC60" s="50"/>
    </row>
    <row r="61" spans="2:66" ht="13.5" hidden="1">
      <c r="C61" s="85"/>
      <c r="D61" s="85"/>
      <c r="E61" s="86"/>
      <c r="F61" s="86"/>
      <c r="G61" s="86"/>
      <c r="H61" s="86"/>
      <c r="I61" s="106"/>
      <c r="J61" s="106"/>
      <c r="K61" s="106"/>
      <c r="L61" s="106"/>
      <c r="M61" s="106"/>
      <c r="N61" s="106"/>
      <c r="O61" s="106"/>
      <c r="P61" s="106"/>
      <c r="Q61" s="106"/>
      <c r="R61" s="106"/>
      <c r="S61" s="188"/>
      <c r="T61" s="38"/>
      <c r="U61" s="41"/>
      <c r="V61" s="41"/>
      <c r="W61" s="41"/>
      <c r="X61" s="41"/>
      <c r="Y61" s="41"/>
      <c r="Z61" s="41"/>
      <c r="AA61" s="41"/>
      <c r="AB61" s="41"/>
      <c r="AC61" s="41"/>
      <c r="AD61" s="41"/>
      <c r="AE61" s="41"/>
      <c r="AF61" s="41"/>
      <c r="AG61" s="41"/>
      <c r="AH61" s="41"/>
      <c r="AJ61" s="41"/>
      <c r="AL61" s="41"/>
      <c r="AM61" s="41"/>
      <c r="AN61" s="41"/>
      <c r="AO61" s="41"/>
      <c r="AP61" s="41"/>
      <c r="AQ61" s="47"/>
      <c r="AR61" s="41"/>
      <c r="AS61" s="41"/>
      <c r="AT61" s="47"/>
      <c r="AU61" s="41"/>
      <c r="AV61" s="41"/>
      <c r="AW61" s="36"/>
      <c r="AX61" s="41"/>
      <c r="AY61" s="87" t="str">
        <f>IF(OR(D60="",H60="",AW60=""),"",AM60*30+AW60)</f>
        <v/>
      </c>
      <c r="AZ61" s="198"/>
      <c r="BA61" s="50"/>
      <c r="BB61" s="50"/>
      <c r="BC61" s="50"/>
    </row>
    <row r="62" spans="2:66" ht="14.25" hidden="1" thickBot="1">
      <c r="C62" s="205"/>
      <c r="D62" s="205"/>
      <c r="E62" s="206"/>
      <c r="F62" s="206"/>
      <c r="G62" s="206"/>
      <c r="H62" s="206"/>
      <c r="I62" s="106"/>
      <c r="J62" s="106"/>
      <c r="K62" s="106"/>
      <c r="L62" s="106"/>
      <c r="M62" s="106"/>
      <c r="N62" s="106"/>
      <c r="O62" s="106"/>
      <c r="P62" s="106"/>
      <c r="Q62" s="106"/>
      <c r="R62" s="106"/>
      <c r="S62" s="188"/>
      <c r="T62" s="38"/>
      <c r="U62" s="41"/>
      <c r="V62" s="41"/>
      <c r="W62" s="41"/>
      <c r="X62" s="41"/>
      <c r="Y62" s="41"/>
      <c r="Z62" s="41"/>
      <c r="AA62" s="41"/>
      <c r="AB62" s="41"/>
      <c r="AC62" s="41"/>
      <c r="AD62" s="41"/>
      <c r="AE62" s="41"/>
      <c r="AF62" s="41"/>
      <c r="AG62" s="41"/>
      <c r="AH62" s="41"/>
      <c r="AJ62" s="41"/>
      <c r="AL62" s="41"/>
      <c r="AM62" s="41"/>
      <c r="AN62" s="41"/>
      <c r="AO62" s="41"/>
      <c r="AP62" s="41"/>
      <c r="AQ62" s="47"/>
      <c r="AR62" s="41"/>
      <c r="AS62" s="41"/>
      <c r="AT62" s="47"/>
      <c r="AU62" s="41"/>
      <c r="AV62" s="41"/>
      <c r="AW62" s="36"/>
      <c r="AX62" s="41"/>
      <c r="AY62" s="197"/>
      <c r="AZ62" s="246" t="str">
        <f>IF(OR(D63="",SUM(D63,-H59)=1),"",SUM(D63,-H59,-1))</f>
        <v/>
      </c>
      <c r="BA62" s="50"/>
      <c r="BB62" s="50"/>
      <c r="BC62" s="50"/>
    </row>
    <row r="63" spans="2:66" ht="18" hidden="1" thickBot="1">
      <c r="C63" s="176" t="s">
        <v>289</v>
      </c>
      <c r="D63" s="43"/>
      <c r="E63" s="186" t="str">
        <f>IF(D63="","",IF(D20&gt;=D63,C64,D63))</f>
        <v/>
      </c>
      <c r="F63" s="187" t="s">
        <v>55</v>
      </c>
      <c r="G63" s="178"/>
      <c r="H63" s="43"/>
      <c r="I63" s="106"/>
      <c r="J63" s="106"/>
      <c r="K63" s="106"/>
      <c r="L63" s="106"/>
      <c r="M63" s="106"/>
      <c r="N63" s="106"/>
      <c r="O63" s="106"/>
      <c r="P63" s="106"/>
      <c r="Q63" s="106"/>
      <c r="R63" s="106"/>
      <c r="S63" s="188"/>
      <c r="T63" s="38"/>
      <c r="U63" s="41"/>
      <c r="V63" s="41"/>
      <c r="W63" s="41"/>
      <c r="X63" s="41"/>
      <c r="Y63" s="41"/>
      <c r="Z63" s="41"/>
      <c r="AA63" s="41"/>
      <c r="AB63" s="41"/>
      <c r="AC63" s="41"/>
      <c r="AD63" s="41"/>
      <c r="AE63" s="41"/>
      <c r="AF63" s="41"/>
      <c r="AG63" s="41"/>
      <c r="AH63" s="41"/>
      <c r="AJ63" s="41"/>
      <c r="AL63" s="41"/>
      <c r="AM63" s="41"/>
      <c r="AN63" s="41"/>
      <c r="AO63" s="41"/>
      <c r="AP63" s="41"/>
      <c r="AQ63" s="47"/>
      <c r="AR63" s="41"/>
      <c r="AS63" s="41"/>
      <c r="AT63" s="47"/>
      <c r="AU63" s="41"/>
      <c r="AV63" s="41"/>
      <c r="AW63" s="36"/>
      <c r="AX63" s="41"/>
      <c r="AY63" s="41"/>
      <c r="AZ63" s="198"/>
      <c r="BA63" s="126"/>
      <c r="BB63" s="50"/>
      <c r="BC63" s="50"/>
    </row>
    <row r="64" spans="2:66" ht="18" hidden="1" thickBot="1">
      <c r="C64" s="199">
        <f>$D$20</f>
        <v>42523</v>
      </c>
      <c r="D64" s="195">
        <f>C64-1</f>
        <v>42522</v>
      </c>
      <c r="E64" s="186" t="str">
        <f>IF(D63="","",IF(D20&gt;=D64,C64,D64))</f>
        <v/>
      </c>
      <c r="F64" s="196"/>
      <c r="G64" s="180"/>
      <c r="H64" s="47" t="str">
        <f>IF(H63="","",H63+1)</f>
        <v/>
      </c>
      <c r="I64" s="180" t="str">
        <f>IF(H64="","",H64+1)</f>
        <v/>
      </c>
      <c r="J64" s="248">
        <v>4</v>
      </c>
      <c r="K64" s="106"/>
      <c r="L64" s="248">
        <v>4</v>
      </c>
      <c r="M64" s="106"/>
      <c r="N64" s="106"/>
      <c r="O64" s="106"/>
      <c r="P64" s="197" t="str">
        <f>IF(D63="","",H63-E64+1)</f>
        <v/>
      </c>
      <c r="Q64" s="36"/>
      <c r="R64" s="41"/>
      <c r="S64" s="120" t="str">
        <f>IF(H63="","",IF(H64&gt;=$I$25,IF(D63="","",DATEDIF(E63,$I$25,"y"))&amp;"."&amp;IF(IF(D63="","",DATEDIF(E63,$I$25,"ym"))&lt;10,"0"&amp;IF(D63="","",DATEDIF(E63,$I$25,"ym")),IF(D63="","",DATEDIF(E63,$I$25,"ym"))),IF(D63="","",DATEDIF(E63,H64,"y"))&amp;"."&amp;IF(IF(D63="","",DATEDIF(E63,H64,"ym"))&lt;10,"0"&amp;IF(D63="","",DATEDIF(E63,H64,"ym")),IF(D63="","",DATEDIF(E63,H64,"ym")))))</f>
        <v/>
      </c>
      <c r="T64" s="41"/>
      <c r="U64" s="41"/>
      <c r="V64" s="41" t="str">
        <f>IF(LEN(S64)=4,"",MID(RIGHT(S64,5),1,1))</f>
        <v/>
      </c>
      <c r="W64" s="41" t="str">
        <f>MID(RIGHT(S64,4),1,1)</f>
        <v/>
      </c>
      <c r="X64" s="41" t="str">
        <f>MID(RIGHT(S64,2),1,1)</f>
        <v/>
      </c>
      <c r="Y64" s="41" t="str">
        <f>RIGHT(S64,1)</f>
        <v/>
      </c>
      <c r="Z64" s="41"/>
      <c r="AA64" s="41"/>
      <c r="AB64" s="41" t="str">
        <f>IF(H64="","",X64*10+Y64)</f>
        <v/>
      </c>
      <c r="AC64" s="41"/>
      <c r="AD64" s="41" t="str">
        <f>IF(V64="","",VALUE(V64))</f>
        <v/>
      </c>
      <c r="AE64" s="41" t="str">
        <f>IF(W64="","",VALUE(W64))</f>
        <v/>
      </c>
      <c r="AF64" s="41" t="str">
        <f t="shared" ref="AF64:AG64" si="8">IF(X64="","",VALUE(X64))</f>
        <v/>
      </c>
      <c r="AG64" s="41" t="str">
        <f t="shared" si="8"/>
        <v/>
      </c>
      <c r="AH64" s="41"/>
      <c r="AI64" s="28" t="str">
        <f>IF(AD64="",AE64,AD64*10+AE64)</f>
        <v/>
      </c>
      <c r="AJ64" s="41"/>
      <c r="AK64" s="28" t="str">
        <f>IF(H64="","",AF64*10+AG64)</f>
        <v/>
      </c>
      <c r="AL64" s="41"/>
      <c r="AM64" s="250">
        <f>IF(OR(D64="",H64="",E64&gt;I64),0,AI64*12+AK64)</f>
        <v>0</v>
      </c>
      <c r="AN64" s="41"/>
      <c r="AO64" s="41"/>
      <c r="AP64" s="41"/>
      <c r="AQ64" s="47" t="str">
        <f>IF(OR(D63="",H63=""),"",EDATE(E63,AM64)-1)</f>
        <v/>
      </c>
      <c r="AR64" s="41"/>
      <c r="AS64" s="41"/>
      <c r="AT64" s="47">
        <f>IF(H63&gt;=$D$21,$D$21,H63)</f>
        <v>0</v>
      </c>
      <c r="AU64" s="41"/>
      <c r="AV64" s="41" t="str">
        <f>IF(OR(H64="",AQ64&gt;AT64,D64=""),"",AT64-AQ64)</f>
        <v/>
      </c>
      <c r="AW64" s="48" t="str">
        <f>IF(OR(AV64="",AV64&lt;0),"",VALUE(AV64))</f>
        <v/>
      </c>
      <c r="AX64" s="41"/>
      <c r="AY64" s="81" t="str">
        <f>IF(OR(D64="",H64="",AW64=""),"",AM64*30+AW64)</f>
        <v/>
      </c>
      <c r="AZ64" s="198"/>
      <c r="BA64" s="50"/>
      <c r="BB64" s="50"/>
      <c r="BC64" s="50"/>
    </row>
    <row r="65" spans="3:56" ht="14.25" hidden="1" thickBot="1">
      <c r="C65" s="85"/>
      <c r="D65" s="85"/>
      <c r="E65" s="86"/>
      <c r="F65" s="86"/>
      <c r="G65" s="86"/>
      <c r="H65" s="86"/>
      <c r="I65" s="188"/>
      <c r="J65" s="188"/>
      <c r="K65" s="106"/>
      <c r="L65" s="188"/>
      <c r="M65" s="106"/>
      <c r="N65" s="106"/>
      <c r="O65" s="106"/>
      <c r="P65" s="188"/>
      <c r="Q65" s="188"/>
      <c r="R65" s="188"/>
      <c r="S65" s="188"/>
      <c r="T65" s="38"/>
      <c r="U65" s="41"/>
      <c r="V65" s="41"/>
      <c r="W65" s="41"/>
      <c r="X65" s="41"/>
      <c r="Y65" s="41"/>
      <c r="Z65" s="41"/>
      <c r="AA65" s="41"/>
      <c r="AB65" s="41"/>
      <c r="AC65" s="41"/>
      <c r="AD65" s="41"/>
      <c r="AE65" s="41"/>
      <c r="AF65" s="41"/>
      <c r="AG65" s="41"/>
      <c r="AH65" s="41"/>
      <c r="AJ65" s="41"/>
      <c r="AL65" s="41"/>
      <c r="AM65" s="41"/>
      <c r="AN65" s="41"/>
      <c r="AO65" s="41"/>
      <c r="AP65" s="41"/>
      <c r="AQ65" s="47"/>
      <c r="AR65" s="41"/>
      <c r="AS65" s="41"/>
      <c r="AT65" s="47"/>
      <c r="AU65" s="41"/>
      <c r="AV65" s="41"/>
      <c r="AW65" s="36"/>
      <c r="AX65" s="41"/>
      <c r="AY65" s="87" t="str">
        <f>IF(OR(D64="",H64="",AW64=""),"",AM64*30+AW64)</f>
        <v/>
      </c>
      <c r="AZ65" s="198"/>
      <c r="BA65" s="50"/>
      <c r="BB65" s="50"/>
      <c r="BC65" s="50"/>
    </row>
    <row r="66" spans="3:56" ht="18" hidden="1" thickBot="1">
      <c r="C66" s="201"/>
      <c r="D66" s="201"/>
      <c r="E66" s="202"/>
      <c r="F66" s="203"/>
      <c r="G66" s="202"/>
      <c r="H66" s="204">
        <f>MAXA(H51,H55,H59)</f>
        <v>40697</v>
      </c>
      <c r="I66" s="188"/>
      <c r="J66" s="188"/>
      <c r="K66" s="106"/>
      <c r="L66" s="188"/>
      <c r="M66" s="188"/>
      <c r="N66" s="188"/>
      <c r="O66" s="106"/>
      <c r="P66" s="188"/>
      <c r="Q66" s="188"/>
      <c r="R66" s="188"/>
      <c r="S66" s="188"/>
      <c r="T66" s="38"/>
      <c r="U66" s="41"/>
      <c r="V66" s="41"/>
      <c r="W66" s="41"/>
      <c r="X66" s="41"/>
      <c r="Y66" s="41"/>
      <c r="Z66" s="41"/>
      <c r="AA66" s="41"/>
      <c r="AB66" s="41"/>
      <c r="AC66" s="41"/>
      <c r="AD66" s="41"/>
      <c r="AE66" s="41"/>
      <c r="AF66" s="41"/>
      <c r="AG66" s="41"/>
      <c r="AH66" s="41"/>
      <c r="AJ66" s="41"/>
      <c r="AL66" s="41"/>
      <c r="AM66" s="250">
        <f>SUM(AM52,AM56,AM60,AM64)</f>
        <v>0</v>
      </c>
      <c r="AN66" s="41"/>
      <c r="AO66" s="41"/>
      <c r="AP66" s="41"/>
      <c r="AQ66" s="47"/>
      <c r="AR66" s="41"/>
      <c r="AS66" s="41"/>
      <c r="AT66" s="47"/>
      <c r="AU66" s="41"/>
      <c r="AV66" s="41"/>
      <c r="AW66" s="249">
        <f>SUM(AW52,AW56,AW60,AW64)</f>
        <v>0</v>
      </c>
      <c r="AX66" s="41"/>
      <c r="AY66" s="197"/>
      <c r="AZ66" s="252" t="str">
        <f>IF(SUM(AZ54,AZ58,AZ62)&gt;0,SUM(AZ54,AZ58,AZ62),"")</f>
        <v/>
      </c>
      <c r="BA66" s="50"/>
      <c r="BB66" s="50"/>
      <c r="BC66" s="256"/>
      <c r="BD66" s="257"/>
    </row>
    <row r="67" spans="3:56" hidden="1">
      <c r="C67" s="119"/>
      <c r="D67" s="119"/>
      <c r="E67" s="119"/>
      <c r="F67" s="106"/>
      <c r="G67" s="106"/>
      <c r="H67" s="106"/>
      <c r="I67" s="106"/>
      <c r="J67" s="106"/>
      <c r="K67" s="106"/>
      <c r="L67" s="106"/>
      <c r="M67" s="106"/>
      <c r="N67" s="106"/>
      <c r="O67" s="106"/>
      <c r="P67" s="106"/>
      <c r="Q67" s="106"/>
      <c r="R67" s="106"/>
      <c r="S67" s="106"/>
      <c r="U67" s="41"/>
      <c r="V67" s="41"/>
      <c r="W67" s="41"/>
      <c r="X67" s="41"/>
      <c r="Y67" s="41"/>
      <c r="Z67" s="41"/>
      <c r="AA67" s="41"/>
      <c r="AB67" s="41"/>
      <c r="AC67" s="41"/>
      <c r="AD67" s="41"/>
      <c r="AE67" s="41"/>
      <c r="AF67" s="41"/>
      <c r="AG67" s="41"/>
      <c r="AH67" s="41"/>
      <c r="AI67" s="41"/>
      <c r="AJ67" s="41"/>
      <c r="AK67" s="41"/>
      <c r="AL67" s="41"/>
      <c r="AM67" s="41"/>
      <c r="AN67" s="41"/>
      <c r="AO67" s="41"/>
      <c r="AP67" s="41"/>
      <c r="AQ67" s="42"/>
      <c r="AR67" s="41"/>
      <c r="AS67" s="41"/>
      <c r="AT67" s="42"/>
      <c r="AU67" s="41"/>
      <c r="AV67" s="26" t="s">
        <v>290</v>
      </c>
      <c r="AW67" s="41">
        <f>INT(AW66/30)</f>
        <v>0</v>
      </c>
      <c r="AX67" s="41"/>
      <c r="AY67" s="41"/>
    </row>
    <row r="68" spans="3:56" hidden="1">
      <c r="C68" s="119"/>
      <c r="D68" s="119"/>
      <c r="E68" s="119"/>
      <c r="F68" s="106"/>
      <c r="G68" s="106"/>
      <c r="H68" s="106"/>
      <c r="I68" s="106"/>
      <c r="J68" s="106"/>
      <c r="K68" s="106"/>
      <c r="L68" s="127"/>
      <c r="M68" s="127"/>
      <c r="N68" s="127"/>
      <c r="O68" s="106"/>
      <c r="P68" s="106"/>
      <c r="Q68" s="106"/>
      <c r="R68" s="106"/>
      <c r="S68" s="127"/>
      <c r="U68" s="41"/>
      <c r="V68" s="41"/>
      <c r="W68" s="41"/>
      <c r="X68" s="41"/>
      <c r="Y68" s="41"/>
      <c r="Z68" s="41"/>
      <c r="AA68" s="41"/>
      <c r="AB68" s="41"/>
      <c r="AC68" s="41"/>
      <c r="AD68" s="41"/>
      <c r="AE68" s="41"/>
      <c r="AF68" s="41"/>
      <c r="AG68" s="41"/>
      <c r="AH68" s="41"/>
      <c r="AI68" s="41"/>
      <c r="AJ68" s="41"/>
      <c r="AK68" s="41"/>
      <c r="AL68" s="41"/>
      <c r="AM68" s="41"/>
      <c r="AN68" s="41"/>
      <c r="AO68" s="41"/>
      <c r="AP68" s="41"/>
      <c r="AQ68" s="42"/>
      <c r="AR68" s="41"/>
      <c r="AS68" s="41"/>
      <c r="AT68" s="42"/>
      <c r="AU68" s="41"/>
      <c r="AV68" s="26" t="s">
        <v>291</v>
      </c>
      <c r="AW68" s="41">
        <f>AW66-AW67*30</f>
        <v>0</v>
      </c>
      <c r="AX68" s="41"/>
      <c r="AY68" s="41" t="s">
        <v>96</v>
      </c>
      <c r="BC68" s="28" t="s">
        <v>70</v>
      </c>
    </row>
    <row r="69" spans="3:56" ht="21.75" hidden="1" thickBot="1">
      <c r="C69" s="119"/>
      <c r="D69" s="119"/>
      <c r="E69" s="119"/>
      <c r="F69" s="189" t="s">
        <v>72</v>
      </c>
      <c r="G69" s="177"/>
      <c r="H69" s="190">
        <f>BC74</f>
        <v>0</v>
      </c>
      <c r="I69" s="191" t="str">
        <f>IF(BD74=0,"0日",BD74)</f>
        <v>0日</v>
      </c>
      <c r="J69" s="106"/>
      <c r="K69" s="106"/>
      <c r="L69" s="192" t="str">
        <f>IF(D51,VLOOKUP(BD75,BF3:BH7,3),"")&amp;"/100"</f>
        <v>0/100</v>
      </c>
      <c r="M69" s="127"/>
      <c r="N69" s="177" t="s">
        <v>73</v>
      </c>
      <c r="O69" s="106"/>
      <c r="P69" s="106"/>
      <c r="Q69" s="106"/>
      <c r="R69" s="106"/>
      <c r="S69" s="98"/>
      <c r="U69" s="41"/>
      <c r="V69" s="41"/>
      <c r="W69" s="41"/>
      <c r="X69" s="41"/>
      <c r="Y69" s="41"/>
      <c r="Z69" s="41"/>
      <c r="AA69" s="41"/>
      <c r="AB69" s="41"/>
      <c r="AC69" s="41"/>
      <c r="AD69" s="41"/>
      <c r="AE69" s="41"/>
      <c r="AF69" s="41"/>
      <c r="AG69" s="41"/>
      <c r="AH69" s="41"/>
      <c r="AI69" s="41"/>
      <c r="AJ69" s="41"/>
      <c r="AK69" s="41"/>
      <c r="AL69" s="41"/>
      <c r="AM69" s="50"/>
      <c r="AN69" s="50"/>
      <c r="AO69" s="50"/>
      <c r="AP69" s="41"/>
      <c r="AQ69" s="42"/>
      <c r="AR69" s="41"/>
      <c r="AS69" s="41"/>
      <c r="AT69" s="42"/>
      <c r="AU69" s="41"/>
      <c r="AV69" s="41"/>
      <c r="AW69" s="81"/>
      <c r="AX69" s="99"/>
      <c r="AY69" s="200"/>
      <c r="AZ69" s="101">
        <f>SUM(AY52,AY56,AY60,AY64)</f>
        <v>0</v>
      </c>
      <c r="BA69" s="128"/>
      <c r="BB69" s="103"/>
      <c r="BC69" s="103" t="s">
        <v>75</v>
      </c>
      <c r="BD69" s="104" t="s">
        <v>76</v>
      </c>
    </row>
    <row r="70" spans="3:56" ht="12.75" hidden="1" thickBot="1">
      <c r="C70" s="119"/>
      <c r="D70" s="119"/>
      <c r="E70" s="119"/>
      <c r="F70" s="106"/>
      <c r="G70" s="106"/>
      <c r="H70" s="106"/>
      <c r="I70" s="106"/>
      <c r="J70" s="106"/>
      <c r="K70" s="106"/>
      <c r="L70" s="106"/>
      <c r="M70" s="106"/>
      <c r="N70" s="106"/>
      <c r="O70" s="106"/>
      <c r="P70" s="106"/>
      <c r="Q70" s="106"/>
      <c r="R70" s="106"/>
      <c r="S70" s="106"/>
      <c r="AM70" s="50"/>
      <c r="AN70" s="50"/>
      <c r="AO70" s="50"/>
      <c r="AQ70" s="30"/>
      <c r="AT70" s="30"/>
      <c r="AW70" s="107"/>
      <c r="AX70" s="108"/>
      <c r="AY70" s="109" t="s">
        <v>78</v>
      </c>
      <c r="AZ70" s="110">
        <f>AZ69</f>
        <v>0</v>
      </c>
      <c r="BA70" s="108"/>
      <c r="BB70" s="108"/>
      <c r="BC70" s="251">
        <f>SUM(AM66,AW67)</f>
        <v>0</v>
      </c>
      <c r="BD70" s="113">
        <f>IF(BC70=6,0,AW68)</f>
        <v>0</v>
      </c>
    </row>
    <row r="71" spans="3:56" ht="21" hidden="1">
      <c r="C71" s="119"/>
      <c r="D71" s="119"/>
      <c r="E71" s="119"/>
      <c r="F71" s="189" t="s">
        <v>80</v>
      </c>
      <c r="G71" s="177"/>
      <c r="H71" s="190">
        <f>BC74</f>
        <v>0</v>
      </c>
      <c r="I71" s="191" t="str">
        <f>IF(BD74=0,"0日",BD74)</f>
        <v>0日</v>
      </c>
      <c r="J71" s="106"/>
      <c r="K71" s="106"/>
      <c r="L71" s="192" t="str">
        <f>IF(D51,VLOOKUP(BD75,BK3:BM16,3),"")&amp;"/100"</f>
        <v>0/100</v>
      </c>
      <c r="M71" s="127"/>
      <c r="N71" s="177" t="s">
        <v>73</v>
      </c>
      <c r="O71" s="106"/>
      <c r="P71" s="106"/>
      <c r="Q71" s="106"/>
      <c r="R71" s="106"/>
      <c r="S71" s="114"/>
      <c r="AQ71" s="30"/>
      <c r="AT71" s="30"/>
      <c r="AW71" s="115"/>
      <c r="AX71" s="103"/>
      <c r="AY71" s="103"/>
      <c r="AZ71" s="116">
        <f>AZ69</f>
        <v>0</v>
      </c>
      <c r="BA71" s="103"/>
      <c r="BB71" s="103"/>
      <c r="BC71" s="247" t="s">
        <v>82</v>
      </c>
      <c r="BD71" s="104" t="s">
        <v>83</v>
      </c>
    </row>
    <row r="72" spans="3:56" ht="13.5" hidden="1">
      <c r="C72" s="119"/>
      <c r="D72" s="119"/>
      <c r="E72" s="119"/>
      <c r="F72" s="98"/>
      <c r="G72" s="98"/>
      <c r="H72" s="98"/>
      <c r="I72" s="98"/>
      <c r="J72" s="106"/>
      <c r="K72" s="106"/>
      <c r="L72" s="98"/>
      <c r="M72" s="127"/>
      <c r="N72" s="98"/>
      <c r="O72" s="106"/>
      <c r="P72" s="106"/>
      <c r="Q72" s="106"/>
      <c r="R72" s="106"/>
      <c r="S72" s="98"/>
      <c r="AQ72" s="30"/>
      <c r="AT72" s="30"/>
      <c r="AW72" s="107"/>
      <c r="AX72" s="108"/>
      <c r="AY72" s="109" t="s">
        <v>85</v>
      </c>
      <c r="AZ72" s="118">
        <f>AZ70</f>
        <v>0</v>
      </c>
      <c r="BA72" s="108"/>
      <c r="BB72" s="108"/>
      <c r="BC72" s="112">
        <f>BC70</f>
        <v>0</v>
      </c>
      <c r="BD72" s="113">
        <f>BD70</f>
        <v>0</v>
      </c>
    </row>
    <row r="73" spans="3:56" ht="12.75" hidden="1" thickBot="1">
      <c r="C73" s="119"/>
      <c r="D73" s="119"/>
      <c r="E73" s="119"/>
      <c r="F73" s="119"/>
      <c r="G73" s="119"/>
      <c r="H73" s="119"/>
      <c r="I73" s="119"/>
      <c r="J73" s="119"/>
      <c r="K73" s="119"/>
      <c r="L73" s="119"/>
      <c r="M73" s="127"/>
      <c r="N73" s="119"/>
      <c r="O73" s="106"/>
      <c r="P73" s="119"/>
      <c r="Q73" s="119"/>
      <c r="R73" s="119"/>
      <c r="S73" s="119"/>
      <c r="AT73" s="30"/>
    </row>
    <row r="74" spans="3:56" ht="12.75" hidden="1" thickBot="1">
      <c r="C74" s="31"/>
      <c r="E74" s="31"/>
      <c r="G74" s="31"/>
      <c r="I74" s="31"/>
      <c r="J74" s="31"/>
      <c r="K74" s="31"/>
      <c r="L74" s="31"/>
      <c r="M74" s="31"/>
      <c r="N74" s="31"/>
      <c r="O74" s="106"/>
      <c r="P74" s="31"/>
      <c r="Q74" s="31"/>
      <c r="R74" s="31"/>
      <c r="BC74" s="253">
        <f>IF(BC66&gt;0,BC66,BC70)</f>
        <v>0</v>
      </c>
      <c r="BD74" s="254">
        <f>IF(BD66&gt;0,BD66,BD70)</f>
        <v>0</v>
      </c>
    </row>
    <row r="75" spans="3:56" hidden="1">
      <c r="C75" s="31"/>
      <c r="E75" s="31"/>
      <c r="G75" s="31"/>
      <c r="I75" s="31"/>
      <c r="J75" s="31"/>
      <c r="K75" s="31"/>
      <c r="L75" s="31"/>
      <c r="M75" s="31"/>
      <c r="N75" s="31"/>
      <c r="O75" s="31"/>
      <c r="P75" s="31"/>
      <c r="Q75" s="31"/>
      <c r="R75" s="31"/>
      <c r="BC75" s="28">
        <f>IF(AZ66="",BC70*30,BC74*30)</f>
        <v>0</v>
      </c>
      <c r="BD75" s="28">
        <f>IF(AND(BC74=5,BD74=30),BC66*30+BD70,SUM(BC75,BD74))</f>
        <v>0</v>
      </c>
    </row>
    <row r="76" spans="3:56" hidden="1"/>
    <row r="77" spans="3:56" hidden="1"/>
    <row r="78" spans="3:56" hidden="1"/>
    <row r="79" spans="3:56" ht="12.75" thickBot="1"/>
    <row r="80" spans="3:56" ht="13.5">
      <c r="D80" s="357"/>
      <c r="E80" s="369" t="s">
        <v>675</v>
      </c>
      <c r="F80" s="370"/>
      <c r="G80" s="371"/>
      <c r="H80" s="370"/>
      <c r="I80" s="372"/>
      <c r="J80" s="371"/>
      <c r="K80" s="358"/>
      <c r="L80" s="359"/>
    </row>
    <row r="81" spans="4:19" ht="13.5">
      <c r="D81" s="360"/>
      <c r="E81" s="373"/>
      <c r="F81" s="374"/>
      <c r="G81" s="375"/>
      <c r="H81" s="373" t="s">
        <v>563</v>
      </c>
      <c r="I81" s="376"/>
      <c r="J81" s="377"/>
      <c r="K81" s="361"/>
      <c r="L81" s="362"/>
    </row>
    <row r="82" spans="4:19" ht="13.5">
      <c r="D82" s="363"/>
      <c r="E82" s="375"/>
      <c r="F82" s="374"/>
      <c r="G82" s="378"/>
      <c r="H82" s="379"/>
      <c r="I82" s="380" t="s">
        <v>561</v>
      </c>
      <c r="J82" s="379" t="s">
        <v>564</v>
      </c>
      <c r="K82" s="361"/>
      <c r="L82" s="362"/>
    </row>
    <row r="83" spans="4:19" ht="13.5">
      <c r="D83" s="363"/>
      <c r="E83" s="375"/>
      <c r="F83" s="374"/>
      <c r="G83" s="381" t="s">
        <v>558</v>
      </c>
      <c r="H83" s="379"/>
      <c r="I83" s="380">
        <v>1.375</v>
      </c>
      <c r="J83" s="379">
        <f>SUM(H83:I83)</f>
        <v>1.375</v>
      </c>
      <c r="K83" s="361"/>
      <c r="L83" s="362"/>
    </row>
    <row r="84" spans="4:19" ht="13.5">
      <c r="D84" s="363"/>
      <c r="E84" s="375"/>
      <c r="F84" s="374"/>
      <c r="G84" s="381" t="s">
        <v>559</v>
      </c>
      <c r="H84" s="379"/>
      <c r="I84" s="380">
        <v>0.9</v>
      </c>
      <c r="J84" s="379">
        <f>SUM(H84:I84)</f>
        <v>0.9</v>
      </c>
      <c r="K84" s="361"/>
      <c r="L84" s="362"/>
    </row>
    <row r="85" spans="4:19" ht="13.5">
      <c r="D85" s="363"/>
      <c r="E85" s="375"/>
      <c r="F85" s="374"/>
      <c r="G85" s="381" t="s">
        <v>560</v>
      </c>
      <c r="H85" s="379"/>
      <c r="I85" s="380">
        <f>SUM(I83:I84)</f>
        <v>2.2749999999999999</v>
      </c>
      <c r="J85" s="379">
        <f>SUM(J83:J84)</f>
        <v>2.2749999999999999</v>
      </c>
      <c r="K85" s="361"/>
      <c r="L85" s="362"/>
    </row>
    <row r="86" spans="4:19">
      <c r="D86" s="360"/>
      <c r="E86" s="377"/>
      <c r="F86" s="382"/>
      <c r="G86" s="377"/>
      <c r="H86" s="383" t="s">
        <v>676</v>
      </c>
      <c r="I86" s="384"/>
      <c r="J86" s="377"/>
      <c r="K86" s="361"/>
      <c r="L86" s="362"/>
    </row>
    <row r="87" spans="4:19">
      <c r="D87" s="360"/>
      <c r="E87" s="377"/>
      <c r="F87" s="382"/>
      <c r="G87" s="377"/>
      <c r="H87" s="383"/>
      <c r="I87" s="384"/>
      <c r="J87" s="377"/>
      <c r="K87" s="361"/>
      <c r="L87" s="362"/>
      <c r="S87" s="390"/>
    </row>
    <row r="88" spans="4:19" ht="13.5">
      <c r="D88" s="360"/>
      <c r="E88" s="377"/>
      <c r="F88" s="382"/>
      <c r="G88" s="375"/>
      <c r="H88" s="373" t="s">
        <v>565</v>
      </c>
      <c r="I88" s="376"/>
      <c r="J88" s="377"/>
      <c r="K88" s="361"/>
      <c r="L88" s="362"/>
    </row>
    <row r="89" spans="4:19" ht="13.5">
      <c r="D89" s="360"/>
      <c r="E89" s="377"/>
      <c r="F89" s="382"/>
      <c r="G89" s="378"/>
      <c r="H89" s="379"/>
      <c r="I89" s="380" t="s">
        <v>561</v>
      </c>
      <c r="J89" s="379" t="s">
        <v>564</v>
      </c>
      <c r="K89" s="361"/>
      <c r="L89" s="362"/>
    </row>
    <row r="90" spans="4:19" ht="13.5">
      <c r="D90" s="360"/>
      <c r="E90" s="377"/>
      <c r="F90" s="382"/>
      <c r="G90" s="381" t="s">
        <v>558</v>
      </c>
      <c r="H90" s="388"/>
      <c r="I90" s="389">
        <v>0.8</v>
      </c>
      <c r="J90" s="388">
        <f>SUM(H90:I90)</f>
        <v>0.8</v>
      </c>
      <c r="K90" s="361"/>
      <c r="L90" s="362"/>
    </row>
    <row r="91" spans="4:19" ht="13.5">
      <c r="D91" s="360"/>
      <c r="E91" s="377"/>
      <c r="F91" s="382"/>
      <c r="G91" s="381" t="s">
        <v>559</v>
      </c>
      <c r="H91" s="388"/>
      <c r="I91" s="389">
        <v>0.42499999999999999</v>
      </c>
      <c r="J91" s="388">
        <f>SUM(H91:I91)</f>
        <v>0.42499999999999999</v>
      </c>
      <c r="K91" s="361"/>
      <c r="L91" s="362"/>
    </row>
    <row r="92" spans="4:19" ht="13.5">
      <c r="D92" s="360"/>
      <c r="E92" s="377"/>
      <c r="F92" s="382"/>
      <c r="G92" s="381" t="s">
        <v>560</v>
      </c>
      <c r="H92" s="388"/>
      <c r="I92" s="389">
        <f>SUM(I90:I91)</f>
        <v>1.2250000000000001</v>
      </c>
      <c r="J92" s="388">
        <f>SUM(J90:J91)</f>
        <v>1.2250000000000001</v>
      </c>
      <c r="K92" s="361"/>
      <c r="L92" s="362"/>
    </row>
    <row r="93" spans="4:19">
      <c r="D93" s="360"/>
      <c r="E93" s="377"/>
      <c r="F93" s="382"/>
      <c r="G93" s="377"/>
      <c r="H93" s="383" t="s">
        <v>677</v>
      </c>
      <c r="I93" s="384"/>
      <c r="J93" s="377"/>
      <c r="K93" s="361"/>
      <c r="L93" s="362"/>
      <c r="S93" s="390"/>
    </row>
    <row r="94" spans="4:19" ht="12.75" thickBot="1">
      <c r="D94" s="364"/>
      <c r="E94" s="365"/>
      <c r="F94" s="366"/>
      <c r="G94" s="365"/>
      <c r="H94" s="366"/>
      <c r="I94" s="367"/>
      <c r="J94" s="365"/>
      <c r="K94" s="365"/>
      <c r="L94" s="368"/>
    </row>
    <row r="96" spans="4:19" ht="12.75" thickBot="1"/>
    <row r="97" spans="4:19" ht="13.5">
      <c r="D97" s="357"/>
      <c r="E97" s="369" t="s">
        <v>672</v>
      </c>
      <c r="F97" s="370"/>
      <c r="G97" s="371"/>
      <c r="H97" s="370"/>
      <c r="I97" s="372"/>
      <c r="J97" s="371"/>
      <c r="K97" s="358"/>
      <c r="L97" s="359"/>
    </row>
    <row r="98" spans="4:19" ht="13.5">
      <c r="D98" s="360"/>
      <c r="E98" s="373"/>
      <c r="F98" s="374"/>
      <c r="G98" s="375"/>
      <c r="H98" s="373" t="s">
        <v>563</v>
      </c>
      <c r="I98" s="376"/>
      <c r="J98" s="377"/>
      <c r="K98" s="361"/>
      <c r="L98" s="362"/>
    </row>
    <row r="99" spans="4:19" ht="13.5">
      <c r="D99" s="363"/>
      <c r="E99" s="375"/>
      <c r="F99" s="374"/>
      <c r="G99" s="378"/>
      <c r="H99" s="379" t="s">
        <v>562</v>
      </c>
      <c r="I99" s="380" t="s">
        <v>561</v>
      </c>
      <c r="J99" s="379" t="s">
        <v>564</v>
      </c>
      <c r="K99" s="361"/>
      <c r="L99" s="362"/>
    </row>
    <row r="100" spans="4:19" ht="13.5">
      <c r="D100" s="363"/>
      <c r="E100" s="375"/>
      <c r="F100" s="374"/>
      <c r="G100" s="381" t="s">
        <v>558</v>
      </c>
      <c r="H100" s="379">
        <v>1.2250000000000001</v>
      </c>
      <c r="I100" s="380">
        <v>1.375</v>
      </c>
      <c r="J100" s="379">
        <f>SUM(H100:I100)</f>
        <v>2.6</v>
      </c>
      <c r="K100" s="361"/>
      <c r="L100" s="362"/>
    </row>
    <row r="101" spans="4:19" ht="13.5">
      <c r="D101" s="363"/>
      <c r="E101" s="375"/>
      <c r="F101" s="374"/>
      <c r="G101" s="381" t="s">
        <v>559</v>
      </c>
      <c r="H101" s="379">
        <v>0.85</v>
      </c>
      <c r="I101" s="380">
        <v>0.85</v>
      </c>
      <c r="J101" s="379">
        <f>SUM(H101:I101)</f>
        <v>1.7</v>
      </c>
      <c r="K101" s="361"/>
      <c r="L101" s="362"/>
    </row>
    <row r="102" spans="4:19" ht="13.5">
      <c r="D102" s="363"/>
      <c r="E102" s="375"/>
      <c r="F102" s="374"/>
      <c r="G102" s="381" t="s">
        <v>560</v>
      </c>
      <c r="H102" s="379">
        <f>SUM(H100:H101)</f>
        <v>2.0750000000000002</v>
      </c>
      <c r="I102" s="380">
        <f>SUM(I100:I101)</f>
        <v>2.2250000000000001</v>
      </c>
      <c r="J102" s="379">
        <f>SUM(J100:J101)</f>
        <v>4.3</v>
      </c>
      <c r="K102" s="361"/>
      <c r="L102" s="362"/>
    </row>
    <row r="103" spans="4:19">
      <c r="D103" s="360"/>
      <c r="E103" s="377"/>
      <c r="F103" s="382"/>
      <c r="G103" s="377"/>
      <c r="H103" s="383" t="s">
        <v>673</v>
      </c>
      <c r="I103" s="384"/>
      <c r="J103" s="377"/>
      <c r="K103" s="361"/>
      <c r="L103" s="362"/>
    </row>
    <row r="104" spans="4:19">
      <c r="D104" s="360"/>
      <c r="E104" s="377"/>
      <c r="F104" s="382"/>
      <c r="G104" s="377"/>
      <c r="H104" s="383"/>
      <c r="I104" s="384"/>
      <c r="J104" s="377"/>
      <c r="K104" s="361"/>
      <c r="L104" s="362"/>
      <c r="S104" s="390"/>
    </row>
    <row r="105" spans="4:19" ht="13.5">
      <c r="D105" s="360"/>
      <c r="E105" s="377"/>
      <c r="F105" s="382"/>
      <c r="G105" s="375"/>
      <c r="H105" s="373" t="s">
        <v>565</v>
      </c>
      <c r="I105" s="376"/>
      <c r="J105" s="377"/>
      <c r="K105" s="361"/>
      <c r="L105" s="362"/>
    </row>
    <row r="106" spans="4:19" ht="13.5">
      <c r="D106" s="360"/>
      <c r="E106" s="377"/>
      <c r="F106" s="382"/>
      <c r="G106" s="378"/>
      <c r="H106" s="379" t="s">
        <v>562</v>
      </c>
      <c r="I106" s="380" t="s">
        <v>561</v>
      </c>
      <c r="J106" s="379" t="s">
        <v>564</v>
      </c>
      <c r="K106" s="361"/>
      <c r="L106" s="362"/>
    </row>
    <row r="107" spans="4:19" ht="13.5">
      <c r="D107" s="360"/>
      <c r="E107" s="377"/>
      <c r="F107" s="382"/>
      <c r="G107" s="381" t="s">
        <v>558</v>
      </c>
      <c r="H107" s="388">
        <v>0.65</v>
      </c>
      <c r="I107" s="389">
        <v>0.8</v>
      </c>
      <c r="J107" s="388">
        <f>SUM(H107:I107)</f>
        <v>1.4500000000000002</v>
      </c>
      <c r="K107" s="361"/>
      <c r="L107" s="362"/>
    </row>
    <row r="108" spans="4:19" ht="13.5">
      <c r="D108" s="360"/>
      <c r="E108" s="377"/>
      <c r="F108" s="382"/>
      <c r="G108" s="381" t="s">
        <v>559</v>
      </c>
      <c r="H108" s="388">
        <v>0.4</v>
      </c>
      <c r="I108" s="389">
        <v>0.4</v>
      </c>
      <c r="J108" s="388">
        <f>SUM(H108:I108)</f>
        <v>0.8</v>
      </c>
      <c r="K108" s="361"/>
      <c r="L108" s="362"/>
    </row>
    <row r="109" spans="4:19" ht="13.5">
      <c r="D109" s="360"/>
      <c r="E109" s="377"/>
      <c r="F109" s="382"/>
      <c r="G109" s="381" t="s">
        <v>560</v>
      </c>
      <c r="H109" s="388">
        <f>SUM(H107:H108)</f>
        <v>1.05</v>
      </c>
      <c r="I109" s="389">
        <f>SUM(I107:I108)</f>
        <v>1.2000000000000002</v>
      </c>
      <c r="J109" s="388">
        <f>SUM(J107:J108)</f>
        <v>2.25</v>
      </c>
      <c r="K109" s="361"/>
      <c r="L109" s="362"/>
    </row>
    <row r="110" spans="4:19">
      <c r="D110" s="360"/>
      <c r="E110" s="377"/>
      <c r="F110" s="382"/>
      <c r="G110" s="377"/>
      <c r="H110" s="383" t="s">
        <v>674</v>
      </c>
      <c r="I110" s="384"/>
      <c r="J110" s="377"/>
      <c r="K110" s="361"/>
      <c r="L110" s="362"/>
    </row>
    <row r="111" spans="4:19" ht="12.75" thickBot="1">
      <c r="D111" s="364"/>
      <c r="E111" s="365"/>
      <c r="F111" s="366"/>
      <c r="G111" s="365"/>
      <c r="H111" s="366"/>
      <c r="I111" s="367"/>
      <c r="J111" s="365"/>
      <c r="K111" s="365"/>
      <c r="L111" s="368"/>
    </row>
  </sheetData>
  <sheetProtection selectLockedCells="1"/>
  <mergeCells count="25">
    <mergeCell ref="D13:H14"/>
    <mergeCell ref="J13:Q14"/>
    <mergeCell ref="F9:H9"/>
    <mergeCell ref="K9:L9"/>
    <mergeCell ref="M9:Q10"/>
    <mergeCell ref="D10:E10"/>
    <mergeCell ref="F10:H10"/>
    <mergeCell ref="J10:L10"/>
    <mergeCell ref="D5:H5"/>
    <mergeCell ref="J5:L6"/>
    <mergeCell ref="M5:Q6"/>
    <mergeCell ref="D6:E6"/>
    <mergeCell ref="F6:H6"/>
    <mergeCell ref="D7:H8"/>
    <mergeCell ref="J7:J9"/>
    <mergeCell ref="K7:Q7"/>
    <mergeCell ref="K8:Q8"/>
    <mergeCell ref="D9:E9"/>
    <mergeCell ref="D2:E2"/>
    <mergeCell ref="F2:H2"/>
    <mergeCell ref="K2:L2"/>
    <mergeCell ref="M2:Q2"/>
    <mergeCell ref="D3:H4"/>
    <mergeCell ref="J3:Q3"/>
    <mergeCell ref="K4:Q4"/>
  </mergeCells>
  <phoneticPr fontId="2"/>
  <dataValidations count="3">
    <dataValidation type="list" allowBlank="1" showInputMessage="1" showErrorMessage="1" sqref="D21">
      <formula1>$BC$2:$BC$11</formula1>
    </dataValidation>
    <dataValidation type="list" allowBlank="1" showInputMessage="1" showErrorMessage="1" sqref="J30 J32 J36 L30 L32 L36 J34 L34">
      <formula1>$AZ$5:$AZ$8</formula1>
    </dataValidation>
    <dataValidation type="list" allowBlank="1" showInputMessage="1" showErrorMessage="1" sqref="N30 N32 N36 N34">
      <formula1>$AZ$9:$AZ$10</formula1>
    </dataValidation>
  </dataValidations>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sheetPr>
    <tabColor rgb="FFFF0000"/>
  </sheetPr>
  <dimension ref="A1:BS78"/>
  <sheetViews>
    <sheetView zoomScale="85" zoomScaleNormal="85" workbookViewId="0">
      <selection activeCell="AC20" sqref="AC20"/>
    </sheetView>
  </sheetViews>
  <sheetFormatPr defaultRowHeight="12"/>
  <cols>
    <col min="1" max="1" width="1.42578125" style="28" customWidth="1"/>
    <col min="2" max="2" width="0.7109375" style="28" customWidth="1"/>
    <col min="3" max="3" width="8.28515625" style="29" customWidth="1"/>
    <col min="4" max="4" width="10.85546875" style="334" customWidth="1"/>
    <col min="5" max="5" width="1" style="50" customWidth="1"/>
    <col min="6" max="6" width="4.85546875" style="334" customWidth="1"/>
    <col min="7" max="7" width="1.140625" style="28" customWidth="1"/>
    <col min="8" max="8" width="9.5703125" style="334" customWidth="1"/>
    <col min="9" max="9" width="7.5703125" style="30" customWidth="1"/>
    <col min="10" max="10" width="5.85546875" style="28" customWidth="1"/>
    <col min="11" max="11" width="5" style="28" customWidth="1"/>
    <col min="12" max="13" width="5.42578125" style="28" customWidth="1"/>
    <col min="14" max="14" width="5.28515625" style="28" customWidth="1"/>
    <col min="15" max="15" width="2.85546875" style="28" customWidth="1"/>
    <col min="16" max="16" width="3.42578125" style="28" customWidth="1"/>
    <col min="17" max="17" width="1.7109375" style="28" customWidth="1"/>
    <col min="18" max="18" width="2.28515625" style="28" customWidth="1"/>
    <col min="19" max="19" width="9.42578125" style="334" customWidth="1"/>
    <col min="20" max="20" width="1.140625" style="28" customWidth="1"/>
    <col min="21" max="21" width="2" style="28" customWidth="1"/>
    <col min="22" max="41" width="4" style="28" customWidth="1"/>
    <col min="42" max="42" width="4.5703125" style="28" customWidth="1"/>
    <col min="43" max="43" width="5" style="28" customWidth="1"/>
    <col min="44" max="45" width="4" style="28" customWidth="1"/>
    <col min="46" max="46" width="5.85546875" style="28" customWidth="1"/>
    <col min="47" max="47" width="4" style="28" customWidth="1"/>
    <col min="48" max="48" width="7.28515625" style="28" customWidth="1"/>
    <col min="49" max="49" width="7" style="28" customWidth="1"/>
    <col min="50" max="52" width="7.28515625" style="28" customWidth="1"/>
    <col min="53" max="55" width="4" style="28" customWidth="1"/>
    <col min="56" max="56" width="7.140625" style="28" customWidth="1"/>
    <col min="57" max="66" width="4" style="28" customWidth="1"/>
    <col min="67" max="67" width="2" style="28" customWidth="1"/>
    <col min="68" max="68" width="9.140625" style="28"/>
    <col min="69" max="69" width="10.140625" style="28" customWidth="1"/>
    <col min="70" max="70" width="5.5703125" style="28" customWidth="1"/>
    <col min="71" max="71" width="7.5703125" style="28" customWidth="1"/>
    <col min="72" max="72" width="3.140625" style="28" customWidth="1"/>
    <col min="73" max="16384" width="9.140625" style="28"/>
  </cols>
  <sheetData>
    <row r="1" spans="2:71" s="1" customFormat="1" ht="25.5" customHeight="1">
      <c r="C1" s="2" t="s">
        <v>0</v>
      </c>
      <c r="F1" s="3"/>
      <c r="J1" s="2" t="s">
        <v>1</v>
      </c>
      <c r="K1" s="4"/>
      <c r="BA1" s="1" t="s">
        <v>2</v>
      </c>
      <c r="BC1" s="5">
        <f ca="1">TODAY()</f>
        <v>42731</v>
      </c>
      <c r="BD1" s="6">
        <f ca="1">VALUE(YEAR(BC1))</f>
        <v>2016</v>
      </c>
      <c r="BF1" s="1" t="s">
        <v>3</v>
      </c>
    </row>
    <row r="2" spans="2:71" s="7" customFormat="1" ht="36" customHeight="1">
      <c r="C2" s="269"/>
      <c r="D2" s="469" t="s">
        <v>4</v>
      </c>
      <c r="E2" s="470"/>
      <c r="F2" s="469" t="s">
        <v>5</v>
      </c>
      <c r="G2" s="471"/>
      <c r="H2" s="470"/>
      <c r="J2" s="8" t="s">
        <v>6</v>
      </c>
      <c r="K2" s="472" t="s">
        <v>4</v>
      </c>
      <c r="L2" s="473"/>
      <c r="M2" s="469" t="s">
        <v>5</v>
      </c>
      <c r="N2" s="471"/>
      <c r="O2" s="471"/>
      <c r="P2" s="471"/>
      <c r="Q2" s="470"/>
      <c r="R2" s="270"/>
      <c r="S2" s="271"/>
      <c r="T2" s="271"/>
      <c r="BC2" s="9">
        <f ca="1">DATE(BD1-1,6,1)</f>
        <v>42156</v>
      </c>
      <c r="BF2" s="10" t="s">
        <v>7</v>
      </c>
      <c r="BG2" s="10"/>
      <c r="BH2" s="10"/>
      <c r="BK2" s="11" t="s">
        <v>8</v>
      </c>
      <c r="BL2" s="11"/>
      <c r="BM2" s="11"/>
    </row>
    <row r="3" spans="2:71" s="7" customFormat="1" ht="21.75" customHeight="1">
      <c r="C3" s="263" t="s">
        <v>9</v>
      </c>
      <c r="D3" s="474">
        <v>3</v>
      </c>
      <c r="E3" s="475"/>
      <c r="F3" s="475"/>
      <c r="G3" s="475"/>
      <c r="H3" s="476"/>
      <c r="J3" s="480">
        <v>3</v>
      </c>
      <c r="K3" s="481"/>
      <c r="L3" s="481"/>
      <c r="M3" s="481"/>
      <c r="N3" s="481"/>
      <c r="O3" s="481"/>
      <c r="P3" s="481"/>
      <c r="Q3" s="482"/>
      <c r="R3" s="265" t="s">
        <v>9</v>
      </c>
      <c r="S3" s="14"/>
      <c r="T3" s="15"/>
      <c r="BC3" s="9">
        <f ca="1">DATE(BD1-1,12,1)</f>
        <v>42339</v>
      </c>
      <c r="BF3" s="16">
        <v>-1100</v>
      </c>
      <c r="BG3" s="16">
        <v>0</v>
      </c>
      <c r="BH3" s="16">
        <v>0</v>
      </c>
      <c r="BK3" s="17">
        <v>-1100</v>
      </c>
      <c r="BL3" s="17">
        <v>1</v>
      </c>
      <c r="BM3" s="17">
        <v>0</v>
      </c>
    </row>
    <row r="4" spans="2:71" s="7" customFormat="1" ht="20.25" customHeight="1">
      <c r="C4" s="264" t="s">
        <v>10</v>
      </c>
      <c r="D4" s="477"/>
      <c r="E4" s="478"/>
      <c r="F4" s="478"/>
      <c r="G4" s="478"/>
      <c r="H4" s="479"/>
      <c r="J4" s="331">
        <v>1</v>
      </c>
      <c r="K4" s="483">
        <v>2</v>
      </c>
      <c r="L4" s="484"/>
      <c r="M4" s="484"/>
      <c r="N4" s="484"/>
      <c r="O4" s="484"/>
      <c r="P4" s="484"/>
      <c r="Q4" s="485"/>
      <c r="R4" s="266" t="s">
        <v>10</v>
      </c>
      <c r="S4" s="14"/>
      <c r="T4" s="15"/>
      <c r="AY4" s="7" t="s">
        <v>11</v>
      </c>
      <c r="BC4" s="9">
        <f ca="1">DATE(BD1,6,1)</f>
        <v>42522</v>
      </c>
      <c r="BF4" s="16">
        <v>1</v>
      </c>
      <c r="BG4" s="16">
        <v>90</v>
      </c>
      <c r="BH4" s="16">
        <v>30</v>
      </c>
      <c r="BK4" s="17">
        <v>1</v>
      </c>
      <c r="BL4" s="17">
        <v>15</v>
      </c>
      <c r="BM4" s="17">
        <v>5</v>
      </c>
      <c r="BP4" s="7" t="s">
        <v>12</v>
      </c>
    </row>
    <row r="5" spans="2:71" s="7" customFormat="1" ht="33" customHeight="1">
      <c r="C5" s="264" t="s">
        <v>13</v>
      </c>
      <c r="D5" s="480">
        <v>2</v>
      </c>
      <c r="E5" s="481"/>
      <c r="F5" s="481"/>
      <c r="G5" s="481"/>
      <c r="H5" s="482"/>
      <c r="J5" s="474">
        <v>1</v>
      </c>
      <c r="K5" s="494"/>
      <c r="L5" s="495"/>
      <c r="M5" s="474">
        <v>4</v>
      </c>
      <c r="N5" s="475"/>
      <c r="O5" s="475"/>
      <c r="P5" s="475"/>
      <c r="Q5" s="476"/>
      <c r="R5" s="266" t="s">
        <v>13</v>
      </c>
      <c r="S5" s="14"/>
      <c r="T5" s="15"/>
      <c r="AY5" s="18" t="s">
        <v>14</v>
      </c>
      <c r="AZ5" s="19">
        <v>4</v>
      </c>
      <c r="BC5" s="9">
        <f ca="1">DATE(BD1,12,1)</f>
        <v>42705</v>
      </c>
      <c r="BF5" s="16">
        <v>90</v>
      </c>
      <c r="BG5" s="16">
        <v>150</v>
      </c>
      <c r="BH5" s="16">
        <v>60</v>
      </c>
      <c r="BK5" s="17">
        <v>15</v>
      </c>
      <c r="BL5" s="17">
        <v>30</v>
      </c>
      <c r="BM5" s="17">
        <v>10</v>
      </c>
      <c r="BP5" s="121" t="s">
        <v>7</v>
      </c>
      <c r="BQ5" s="28"/>
      <c r="BR5" s="28"/>
      <c r="BS5" s="28"/>
    </row>
    <row r="6" spans="2:71" s="7" customFormat="1" ht="21.75" customHeight="1">
      <c r="C6" s="264" t="s">
        <v>15</v>
      </c>
      <c r="D6" s="480">
        <v>1</v>
      </c>
      <c r="E6" s="482"/>
      <c r="F6" s="496">
        <v>2</v>
      </c>
      <c r="G6" s="497"/>
      <c r="H6" s="498"/>
      <c r="J6" s="477"/>
      <c r="K6" s="478"/>
      <c r="L6" s="479"/>
      <c r="M6" s="477"/>
      <c r="N6" s="478"/>
      <c r="O6" s="478"/>
      <c r="P6" s="478"/>
      <c r="Q6" s="479"/>
      <c r="R6" s="266" t="s">
        <v>15</v>
      </c>
      <c r="S6" s="14"/>
      <c r="T6" s="15"/>
      <c r="AY6" s="18" t="s">
        <v>16</v>
      </c>
      <c r="AZ6" s="19">
        <v>3</v>
      </c>
      <c r="BC6" s="9">
        <f ca="1">DATE(BD1+1,6,1)</f>
        <v>42887</v>
      </c>
      <c r="BF6" s="16">
        <v>150</v>
      </c>
      <c r="BG6" s="16">
        <v>180</v>
      </c>
      <c r="BH6" s="16">
        <v>80</v>
      </c>
      <c r="BK6" s="17">
        <v>30</v>
      </c>
      <c r="BL6" s="17">
        <v>45</v>
      </c>
      <c r="BM6" s="17">
        <v>15</v>
      </c>
      <c r="BP6" s="51" t="s">
        <v>36</v>
      </c>
      <c r="BQ6" s="52"/>
      <c r="BR6" s="53" t="s">
        <v>37</v>
      </c>
      <c r="BS6" s="52"/>
    </row>
    <row r="7" spans="2:71" s="7" customFormat="1" ht="21.75" customHeight="1">
      <c r="C7" s="264" t="s">
        <v>17</v>
      </c>
      <c r="D7" s="474">
        <v>3</v>
      </c>
      <c r="E7" s="475"/>
      <c r="F7" s="475"/>
      <c r="G7" s="475"/>
      <c r="H7" s="476"/>
      <c r="J7" s="486">
        <v>1</v>
      </c>
      <c r="K7" s="489">
        <v>4</v>
      </c>
      <c r="L7" s="490"/>
      <c r="M7" s="490"/>
      <c r="N7" s="490"/>
      <c r="O7" s="490"/>
      <c r="P7" s="490"/>
      <c r="Q7" s="491"/>
      <c r="R7" s="266" t="s">
        <v>17</v>
      </c>
      <c r="S7" s="14"/>
      <c r="T7" s="15"/>
      <c r="AY7" s="18" t="s">
        <v>18</v>
      </c>
      <c r="AZ7" s="19">
        <v>2</v>
      </c>
      <c r="BC7" s="9">
        <f ca="1">DATE(BD1+1,12,1)</f>
        <v>43070</v>
      </c>
      <c r="BF7" s="16">
        <v>180</v>
      </c>
      <c r="BG7" s="16"/>
      <c r="BH7" s="16">
        <v>100</v>
      </c>
      <c r="BK7" s="17">
        <v>45</v>
      </c>
      <c r="BL7" s="17">
        <v>60</v>
      </c>
      <c r="BM7" s="17">
        <v>20</v>
      </c>
      <c r="BP7" s="59" t="s">
        <v>38</v>
      </c>
      <c r="BQ7" s="60"/>
      <c r="BR7" s="61">
        <v>100</v>
      </c>
      <c r="BS7" s="62" t="s">
        <v>39</v>
      </c>
    </row>
    <row r="8" spans="2:71" s="7" customFormat="1" ht="21.75" customHeight="1">
      <c r="C8" s="264" t="s">
        <v>19</v>
      </c>
      <c r="D8" s="477"/>
      <c r="E8" s="478"/>
      <c r="F8" s="478"/>
      <c r="G8" s="478"/>
      <c r="H8" s="479"/>
      <c r="J8" s="487"/>
      <c r="K8" s="483">
        <v>2</v>
      </c>
      <c r="L8" s="484"/>
      <c r="M8" s="484"/>
      <c r="N8" s="484"/>
      <c r="O8" s="484"/>
      <c r="P8" s="484"/>
      <c r="Q8" s="485"/>
      <c r="R8" s="266" t="s">
        <v>19</v>
      </c>
      <c r="S8" s="14"/>
      <c r="T8" s="15"/>
      <c r="AY8" s="18" t="s">
        <v>20</v>
      </c>
      <c r="AZ8" s="19">
        <v>1</v>
      </c>
      <c r="BC8" s="9">
        <f ca="1">DATE(BD1+2,6,1)</f>
        <v>43252</v>
      </c>
      <c r="BK8" s="17">
        <v>60</v>
      </c>
      <c r="BL8" s="17">
        <v>75</v>
      </c>
      <c r="BM8" s="17">
        <v>30</v>
      </c>
      <c r="BP8" s="66" t="s">
        <v>42</v>
      </c>
      <c r="BQ8" s="67"/>
      <c r="BR8" s="68">
        <v>80</v>
      </c>
      <c r="BS8" s="69" t="s">
        <v>39</v>
      </c>
    </row>
    <row r="9" spans="2:71" s="7" customFormat="1" ht="25.5" customHeight="1">
      <c r="C9" s="264" t="s">
        <v>21</v>
      </c>
      <c r="D9" s="492" t="s">
        <v>200</v>
      </c>
      <c r="E9" s="493"/>
      <c r="F9" s="496">
        <v>2</v>
      </c>
      <c r="G9" s="497"/>
      <c r="H9" s="498"/>
      <c r="J9" s="488"/>
      <c r="K9" s="499" t="s">
        <v>201</v>
      </c>
      <c r="L9" s="500"/>
      <c r="M9" s="474">
        <v>4</v>
      </c>
      <c r="N9" s="475"/>
      <c r="O9" s="475"/>
      <c r="P9" s="475"/>
      <c r="Q9" s="476"/>
      <c r="R9" s="266" t="s">
        <v>21</v>
      </c>
      <c r="S9" s="14"/>
      <c r="T9" s="15"/>
      <c r="AY9" s="19"/>
      <c r="AZ9" s="19"/>
      <c r="BC9" s="9">
        <f ca="1">DATE(BD1+2,12,1)</f>
        <v>43435</v>
      </c>
      <c r="BK9" s="17">
        <v>75</v>
      </c>
      <c r="BL9" s="17">
        <v>90</v>
      </c>
      <c r="BM9" s="17">
        <v>40</v>
      </c>
      <c r="BP9" s="51" t="s">
        <v>45</v>
      </c>
      <c r="BQ9" s="52"/>
      <c r="BR9" s="53">
        <v>60</v>
      </c>
      <c r="BS9" s="71" t="s">
        <v>39</v>
      </c>
    </row>
    <row r="10" spans="2:71" s="7" customFormat="1" ht="24" customHeight="1">
      <c r="C10" s="264" t="s">
        <v>22</v>
      </c>
      <c r="D10" s="480">
        <v>1</v>
      </c>
      <c r="E10" s="482"/>
      <c r="F10" s="496">
        <v>4</v>
      </c>
      <c r="G10" s="497"/>
      <c r="H10" s="498"/>
      <c r="J10" s="480">
        <v>1</v>
      </c>
      <c r="K10" s="481"/>
      <c r="L10" s="482"/>
      <c r="M10" s="477"/>
      <c r="N10" s="478"/>
      <c r="O10" s="478"/>
      <c r="P10" s="478"/>
      <c r="Q10" s="479"/>
      <c r="R10" s="266" t="s">
        <v>22</v>
      </c>
      <c r="S10" s="14"/>
      <c r="T10" s="15"/>
      <c r="AY10" s="19" t="s">
        <v>23</v>
      </c>
      <c r="AZ10" s="19">
        <v>8</v>
      </c>
      <c r="BC10" s="9">
        <f ca="1">DATE(BD1+3,6,1)</f>
        <v>43617</v>
      </c>
      <c r="BK10" s="17">
        <v>90</v>
      </c>
      <c r="BL10" s="17">
        <v>105</v>
      </c>
      <c r="BM10" s="17">
        <v>50</v>
      </c>
      <c r="BP10" s="74" t="s">
        <v>53</v>
      </c>
      <c r="BQ10" s="75"/>
      <c r="BR10" s="76">
        <v>30</v>
      </c>
      <c r="BS10" s="77" t="s">
        <v>39</v>
      </c>
    </row>
    <row r="11" spans="2:71" s="7" customFormat="1" ht="29.25" customHeight="1">
      <c r="D11" s="7" t="s">
        <v>202</v>
      </c>
      <c r="F11" s="20"/>
      <c r="J11" s="7" t="s">
        <v>203</v>
      </c>
      <c r="BC11" s="9">
        <f ca="1">DATE(BD1+3,12,1)</f>
        <v>43800</v>
      </c>
      <c r="BK11" s="17">
        <v>105</v>
      </c>
      <c r="BL11" s="17">
        <v>120</v>
      </c>
      <c r="BM11" s="17">
        <v>60</v>
      </c>
      <c r="BP11" s="7" t="s">
        <v>24</v>
      </c>
    </row>
    <row r="12" spans="2:71" s="7" customFormat="1" ht="13.5" customHeight="1">
      <c r="B12" s="20"/>
      <c r="C12" s="21"/>
      <c r="D12" s="22"/>
      <c r="E12" s="22"/>
      <c r="F12" s="23"/>
      <c r="G12" s="23"/>
      <c r="H12" s="22"/>
      <c r="I12" s="22"/>
      <c r="J12" s="22"/>
      <c r="K12" s="24"/>
      <c r="L12" s="24"/>
      <c r="M12" s="24"/>
      <c r="BK12" s="17">
        <v>120</v>
      </c>
      <c r="BL12" s="17">
        <v>135</v>
      </c>
      <c r="BM12" s="17">
        <v>70</v>
      </c>
    </row>
    <row r="13" spans="2:71" s="7" customFormat="1" ht="13.5" customHeight="1">
      <c r="C13" s="12" t="s">
        <v>197</v>
      </c>
      <c r="D13" s="474">
        <v>4</v>
      </c>
      <c r="E13" s="475"/>
      <c r="F13" s="475"/>
      <c r="G13" s="475"/>
      <c r="H13" s="476"/>
      <c r="I13" s="23"/>
      <c r="J13" s="474">
        <v>4</v>
      </c>
      <c r="K13" s="475"/>
      <c r="L13" s="475"/>
      <c r="M13" s="475"/>
      <c r="N13" s="475"/>
      <c r="O13" s="475"/>
      <c r="P13" s="475"/>
      <c r="Q13" s="476"/>
      <c r="R13" s="13" t="s">
        <v>197</v>
      </c>
      <c r="S13" s="14"/>
      <c r="T13" s="15"/>
      <c r="BK13" s="17">
        <v>135</v>
      </c>
      <c r="BL13" s="17">
        <v>150</v>
      </c>
      <c r="BM13" s="17">
        <v>80</v>
      </c>
    </row>
    <row r="14" spans="2:71" s="7" customFormat="1" ht="13.5" customHeight="1">
      <c r="C14" s="12" t="s">
        <v>199</v>
      </c>
      <c r="D14" s="477"/>
      <c r="E14" s="478"/>
      <c r="F14" s="478"/>
      <c r="G14" s="478"/>
      <c r="H14" s="479"/>
      <c r="I14" s="23"/>
      <c r="J14" s="477"/>
      <c r="K14" s="478"/>
      <c r="L14" s="478"/>
      <c r="M14" s="478"/>
      <c r="N14" s="478"/>
      <c r="O14" s="478"/>
      <c r="P14" s="478"/>
      <c r="Q14" s="479"/>
      <c r="R14" s="13" t="s">
        <v>198</v>
      </c>
      <c r="S14" s="14"/>
      <c r="T14" s="15"/>
      <c r="BK14" s="17">
        <v>150</v>
      </c>
      <c r="BL14" s="17">
        <v>165</v>
      </c>
      <c r="BM14" s="17">
        <v>90</v>
      </c>
    </row>
    <row r="15" spans="2:71" s="7" customFormat="1" ht="13.5" customHeight="1">
      <c r="D15" s="23"/>
      <c r="E15" s="25"/>
      <c r="F15" s="23"/>
      <c r="G15" s="23"/>
      <c r="H15" s="23"/>
      <c r="I15" s="23"/>
      <c r="BK15" s="17">
        <v>165</v>
      </c>
      <c r="BL15" s="17">
        <v>180</v>
      </c>
      <c r="BM15" s="17">
        <v>95</v>
      </c>
    </row>
    <row r="16" spans="2:71" s="7" customFormat="1" ht="13.5" customHeight="1">
      <c r="C16" s="26"/>
      <c r="D16" s="23"/>
      <c r="E16" s="27"/>
      <c r="F16" s="23"/>
      <c r="G16" s="23"/>
      <c r="H16" s="23"/>
      <c r="I16" s="23"/>
      <c r="BK16" s="17">
        <v>180</v>
      </c>
      <c r="BL16" s="17"/>
      <c r="BM16" s="17">
        <v>100</v>
      </c>
    </row>
    <row r="17" spans="1:71" s="7" customFormat="1" ht="13.5" customHeight="1">
      <c r="D17" s="23"/>
      <c r="E17" s="25"/>
      <c r="F17" s="23"/>
      <c r="G17" s="23"/>
      <c r="H17" s="23"/>
      <c r="I17" s="23"/>
      <c r="BK17" s="20"/>
      <c r="BL17" s="20"/>
      <c r="BM17" s="20"/>
    </row>
    <row r="18" spans="1:71" s="7" customFormat="1" ht="13.5" customHeight="1">
      <c r="D18" s="23"/>
      <c r="E18" s="25"/>
      <c r="F18" s="23"/>
      <c r="G18" s="23"/>
      <c r="H18" s="23"/>
      <c r="I18" s="23"/>
      <c r="BK18" s="20"/>
      <c r="BL18" s="20"/>
      <c r="BM18" s="20"/>
    </row>
    <row r="19" spans="1:71" s="7" customFormat="1" ht="13.5" customHeight="1">
      <c r="D19" s="23"/>
      <c r="E19" s="25"/>
      <c r="F19" s="23"/>
      <c r="G19" s="23"/>
      <c r="H19" s="23"/>
      <c r="I19" s="23"/>
      <c r="BK19" s="20"/>
      <c r="BL19" s="20"/>
      <c r="BM19" s="20"/>
    </row>
    <row r="20" spans="1:71" ht="13.5" customHeight="1" thickBot="1">
      <c r="D20" s="268" t="e">
        <f>EDATE(D21,-6)+1</f>
        <v>#NUM!</v>
      </c>
      <c r="E20" s="28"/>
      <c r="F20" s="28"/>
      <c r="G20" s="30"/>
      <c r="H20" s="41"/>
      <c r="I20" s="41"/>
      <c r="J20" s="41"/>
      <c r="K20" s="41"/>
      <c r="L20" s="41"/>
      <c r="M20" s="41"/>
      <c r="N20" s="41"/>
      <c r="O20" s="41"/>
      <c r="P20" s="41"/>
      <c r="Q20" s="41"/>
      <c r="R20" s="41"/>
      <c r="S20" s="193"/>
      <c r="AT20" s="30"/>
      <c r="AX20" s="32"/>
    </row>
    <row r="21" spans="1:71" ht="22.5" customHeight="1" thickTop="1" thickBot="1">
      <c r="C21" s="29" t="s">
        <v>25</v>
      </c>
      <c r="D21" s="33"/>
      <c r="E21" s="333" t="s">
        <v>26</v>
      </c>
      <c r="F21" s="332"/>
      <c r="G21" s="30"/>
      <c r="H21" s="194"/>
      <c r="I21" s="42"/>
      <c r="J21" s="41"/>
      <c r="K21" s="41"/>
      <c r="L21" s="41"/>
      <c r="M21" s="41"/>
      <c r="N21" s="41"/>
      <c r="O21" s="41"/>
      <c r="P21" s="41"/>
      <c r="Q21" s="41"/>
      <c r="R21" s="41"/>
      <c r="S21" s="193"/>
      <c r="AT21" s="30"/>
      <c r="AX21" s="35"/>
      <c r="BK21" s="36"/>
      <c r="BL21" s="36"/>
      <c r="BM21" s="36"/>
    </row>
    <row r="22" spans="1:71" ht="18.75" customHeight="1" thickTop="1">
      <c r="D22" s="332"/>
      <c r="E22" s="37"/>
      <c r="F22" s="332"/>
      <c r="G22" s="30"/>
      <c r="H22" s="194"/>
      <c r="I22" s="42"/>
      <c r="K22" s="41"/>
      <c r="L22" s="41"/>
      <c r="M22" s="41"/>
      <c r="N22" s="41"/>
      <c r="O22" s="41"/>
      <c r="AT22" s="30"/>
      <c r="BK22" s="36"/>
      <c r="BL22" s="36"/>
      <c r="BM22" s="36"/>
    </row>
    <row r="23" spans="1:71" ht="18.75" customHeight="1">
      <c r="A23" s="39"/>
      <c r="C23" s="40"/>
      <c r="D23" s="332"/>
      <c r="E23" s="37"/>
      <c r="F23" s="332"/>
      <c r="G23" s="30"/>
      <c r="H23" s="194"/>
      <c r="I23" s="42"/>
      <c r="J23" s="41"/>
      <c r="K23" s="41"/>
      <c r="L23" s="41"/>
      <c r="M23" s="41"/>
      <c r="N23" s="41"/>
      <c r="O23" s="41"/>
      <c r="AT23" s="30"/>
      <c r="BK23" s="36"/>
      <c r="BL23" s="36"/>
      <c r="BM23" s="36"/>
    </row>
    <row r="24" spans="1:71" ht="18.75" customHeight="1" thickBot="1">
      <c r="D24" s="332"/>
      <c r="E24" s="37"/>
      <c r="F24" s="332"/>
      <c r="G24" s="30"/>
      <c r="H24" s="194"/>
      <c r="I24" s="42"/>
      <c r="J24" s="41"/>
      <c r="K24" s="41"/>
      <c r="L24" s="41"/>
      <c r="M24" s="41"/>
      <c r="N24" s="41"/>
      <c r="O24" s="41"/>
      <c r="S24" s="32" t="s">
        <v>28</v>
      </c>
      <c r="U24" s="41"/>
      <c r="V24" s="41" t="s">
        <v>29</v>
      </c>
      <c r="W24" s="41"/>
      <c r="X24" s="41"/>
      <c r="Y24" s="41"/>
      <c r="Z24" s="41"/>
      <c r="AA24" s="41"/>
      <c r="AB24" s="41" t="s">
        <v>30</v>
      </c>
      <c r="AC24" s="41"/>
      <c r="AD24" s="41"/>
      <c r="AE24" s="41"/>
      <c r="AF24" s="41"/>
      <c r="AG24" s="41"/>
      <c r="AH24" s="41"/>
      <c r="AI24" s="41" t="s">
        <v>31</v>
      </c>
      <c r="AJ24" s="41"/>
      <c r="AK24" s="41" t="s">
        <v>30</v>
      </c>
      <c r="AL24" s="41"/>
      <c r="AM24" s="41"/>
      <c r="AN24" s="41"/>
      <c r="AO24" s="41"/>
      <c r="AP24" s="41"/>
      <c r="AQ24" s="41" t="s">
        <v>32</v>
      </c>
      <c r="AR24" s="41" t="s">
        <v>33</v>
      </c>
      <c r="AS24" s="41"/>
      <c r="AT24" s="42"/>
      <c r="AU24" s="41"/>
      <c r="AV24" s="41"/>
      <c r="AW24" s="41"/>
      <c r="AX24" s="41"/>
      <c r="AY24" s="41" t="s">
        <v>34</v>
      </c>
      <c r="BK24" s="36"/>
      <c r="BL24" s="36"/>
      <c r="BM24" s="36"/>
    </row>
    <row r="25" spans="1:71" ht="18.75" customHeight="1" thickBot="1">
      <c r="C25" s="54" t="s">
        <v>35</v>
      </c>
      <c r="D25" s="245">
        <f>D21-200</f>
        <v>-200</v>
      </c>
      <c r="E25" s="207" t="e">
        <f>IF(D25="","",IF(D20&gt;=D25,D20,D25))</f>
        <v>#NUM!</v>
      </c>
      <c r="F25" s="332"/>
      <c r="G25" s="30"/>
      <c r="H25" s="55">
        <f>D21</f>
        <v>0</v>
      </c>
      <c r="I25" s="47">
        <f>D21+1</f>
        <v>1</v>
      </c>
      <c r="J25" s="41"/>
      <c r="K25" s="46"/>
      <c r="L25" s="46"/>
      <c r="M25" s="46"/>
      <c r="N25" s="41"/>
      <c r="O25" s="29"/>
      <c r="P25" s="50">
        <f>H25-D25+1</f>
        <v>201</v>
      </c>
      <c r="Q25" s="50"/>
      <c r="S25" s="188" t="e">
        <f>IF(D25="","",DATEDIF(E25,$I$25,"y"))&amp;"."&amp;IF(IF(D25="","",DATEDIF(E25,$I$25,"ym"))&lt;10,"0"&amp;IF(D25="","",DATEDIF(E25,$I$25,"ym")),IF(D25="","",DATEDIF(E25,$I$25,"ym")))</f>
        <v>#NUM!</v>
      </c>
      <c r="U25" s="41"/>
      <c r="V25" s="41" t="e">
        <f>IF(LEN(S25)=4,"",MID(RIGHT(S25,5),1,1))</f>
        <v>#NUM!</v>
      </c>
      <c r="W25" s="41" t="e">
        <f>MID(RIGHT(S25,4),1,1)</f>
        <v>#NUM!</v>
      </c>
      <c r="X25" s="41" t="e">
        <f>MID(RIGHT(S25,2),1,1)</f>
        <v>#NUM!</v>
      </c>
      <c r="Y25" s="41" t="e">
        <f>RIGHT(S25,1)</f>
        <v>#NUM!</v>
      </c>
      <c r="Z25" s="41"/>
      <c r="AA25" s="41"/>
      <c r="AB25" s="41" t="e">
        <f>X25*10+Y25</f>
        <v>#NUM!</v>
      </c>
      <c r="AC25" s="41"/>
      <c r="AD25" s="41" t="e">
        <f>IF(V25="","",VALUE(V25))</f>
        <v>#NUM!</v>
      </c>
      <c r="AE25" s="41" t="e">
        <f>IF(W25="","",VALUE(W25))</f>
        <v>#NUM!</v>
      </c>
      <c r="AF25" s="41" t="e">
        <f t="shared" ref="AF25:AG25" si="0">IF(X25="","",VALUE(X25))</f>
        <v>#NUM!</v>
      </c>
      <c r="AG25" s="41" t="e">
        <f t="shared" si="0"/>
        <v>#NUM!</v>
      </c>
      <c r="AH25" s="41"/>
      <c r="AI25" s="28" t="e">
        <f>IF(AD25="",AE25,AD25*10+AE25)</f>
        <v>#NUM!</v>
      </c>
      <c r="AJ25" s="41"/>
      <c r="AK25" s="28" t="e">
        <f>AF25*10+AG25</f>
        <v>#NUM!</v>
      </c>
      <c r="AL25" s="41"/>
      <c r="AM25" s="41" t="e">
        <f>AI25*12+AK25</f>
        <v>#NUM!</v>
      </c>
      <c r="AN25" s="41"/>
      <c r="AO25" s="41"/>
      <c r="AP25" s="41"/>
      <c r="AQ25" s="47" t="e">
        <f>IF(OR(D25="",H25=""),"",EDATE(E25,AM25)-1)</f>
        <v>#NUM!</v>
      </c>
      <c r="AR25" s="41"/>
      <c r="AS25" s="41"/>
      <c r="AT25" s="47">
        <f>IF(H25&gt;=$D$21,$D$21,H25)</f>
        <v>0</v>
      </c>
      <c r="AU25" s="41"/>
      <c r="AV25" s="41" t="e">
        <f>IF(H25="","",AT25-AQ25)</f>
        <v>#NUM!</v>
      </c>
      <c r="AW25" s="48" t="e">
        <f>IF(AV25="","",VALUE(AV25))</f>
        <v>#NUM!</v>
      </c>
      <c r="AX25" s="41"/>
      <c r="AY25" s="41" t="str">
        <f>IF(D21="","",SUM(AM25*30,AW25))</f>
        <v/>
      </c>
      <c r="AZ25" s="49" t="str">
        <f>AY25</f>
        <v/>
      </c>
      <c r="BK25" s="36"/>
      <c r="BL25" s="50"/>
      <c r="BM25" s="36"/>
    </row>
    <row r="26" spans="1:71" ht="18.75" customHeight="1">
      <c r="C26" s="54"/>
      <c r="D26" s="208"/>
      <c r="E26" s="207"/>
      <c r="F26" s="332"/>
      <c r="G26" s="30"/>
      <c r="H26" s="55"/>
      <c r="I26" s="47"/>
      <c r="J26" s="56"/>
      <c r="K26" s="46"/>
      <c r="L26" s="46"/>
      <c r="M26" s="46"/>
      <c r="O26" s="29"/>
      <c r="P26" s="50"/>
      <c r="Q26" s="50"/>
      <c r="R26" s="50"/>
      <c r="S26" s="120"/>
      <c r="T26" s="50"/>
      <c r="U26" s="36"/>
      <c r="V26" s="36"/>
      <c r="W26" s="36"/>
      <c r="X26" s="36"/>
      <c r="Y26" s="36"/>
      <c r="Z26" s="36"/>
      <c r="AA26" s="36"/>
      <c r="AB26" s="36"/>
      <c r="AC26" s="36"/>
      <c r="AD26" s="36"/>
      <c r="AE26" s="36"/>
      <c r="AF26" s="36"/>
      <c r="AG26" s="36"/>
      <c r="AH26" s="36"/>
      <c r="AI26" s="50"/>
      <c r="AJ26" s="36"/>
      <c r="AK26" s="50"/>
      <c r="AL26" s="36"/>
      <c r="AM26" s="36"/>
      <c r="AN26" s="36"/>
      <c r="AO26" s="36"/>
      <c r="AP26" s="36"/>
      <c r="AQ26" s="58"/>
      <c r="AR26" s="36"/>
      <c r="AS26" s="36"/>
      <c r="AT26" s="58"/>
      <c r="AU26" s="36"/>
      <c r="AV26" s="36"/>
      <c r="AW26" s="36"/>
      <c r="AX26" s="36"/>
      <c r="AY26" s="36"/>
      <c r="AZ26" s="50"/>
      <c r="BA26" s="50"/>
      <c r="BB26" s="50"/>
      <c r="BC26" s="50"/>
      <c r="BK26" s="36"/>
      <c r="BL26" s="50"/>
      <c r="BM26" s="36"/>
    </row>
    <row r="27" spans="1:71" ht="18.75" customHeight="1">
      <c r="C27" s="333"/>
      <c r="D27" s="85"/>
      <c r="E27" s="37"/>
      <c r="F27" s="332"/>
      <c r="G27" s="30"/>
      <c r="H27" s="332"/>
      <c r="I27" s="47"/>
      <c r="J27" s="64" t="s">
        <v>40</v>
      </c>
      <c r="K27" s="46"/>
      <c r="L27" s="65" t="s">
        <v>41</v>
      </c>
      <c r="M27" s="46"/>
      <c r="P27" s="36"/>
      <c r="Q27" s="36"/>
      <c r="S27" s="106"/>
      <c r="U27" s="41"/>
      <c r="V27" s="41"/>
      <c r="W27" s="41"/>
      <c r="X27" s="41"/>
      <c r="Y27" s="41"/>
      <c r="Z27" s="41"/>
      <c r="AA27" s="41"/>
      <c r="AB27" s="41"/>
      <c r="AC27" s="41"/>
      <c r="AD27" s="41"/>
      <c r="AE27" s="41"/>
      <c r="AF27" s="41"/>
      <c r="AG27" s="41"/>
      <c r="AH27" s="41"/>
      <c r="AJ27" s="41"/>
      <c r="AL27" s="41"/>
      <c r="AM27" s="41"/>
      <c r="AN27" s="41"/>
      <c r="AO27" s="41"/>
      <c r="AP27" s="41"/>
      <c r="AQ27" s="42"/>
      <c r="AR27" s="41"/>
      <c r="AS27" s="41"/>
      <c r="AT27" s="42"/>
      <c r="AU27" s="41"/>
      <c r="AV27" s="41"/>
      <c r="AW27" s="41"/>
      <c r="AX27" s="41"/>
      <c r="AY27" s="41"/>
      <c r="BK27" s="50"/>
      <c r="BL27" s="50"/>
      <c r="BM27" s="50"/>
      <c r="BS27" s="84"/>
    </row>
    <row r="28" spans="1:71" ht="20.25" customHeight="1">
      <c r="D28" s="209" t="s">
        <v>43</v>
      </c>
      <c r="E28" s="37"/>
      <c r="F28" s="332"/>
      <c r="G28" s="30"/>
      <c r="H28" s="209" t="s">
        <v>43</v>
      </c>
      <c r="I28" s="47"/>
      <c r="J28" s="210" t="s">
        <v>204</v>
      </c>
      <c r="K28" s="46"/>
      <c r="L28" s="40" t="s">
        <v>205</v>
      </c>
      <c r="M28" s="46"/>
      <c r="N28" s="334"/>
      <c r="P28" s="36"/>
      <c r="Q28" s="211"/>
      <c r="S28" s="106"/>
      <c r="U28" s="41"/>
      <c r="V28" s="41"/>
      <c r="W28" s="41"/>
      <c r="X28" s="41"/>
      <c r="Y28" s="41"/>
      <c r="Z28" s="41"/>
      <c r="AA28" s="41"/>
      <c r="AB28" s="41"/>
      <c r="AC28" s="41"/>
      <c r="AD28" s="41"/>
      <c r="AE28" s="41"/>
      <c r="AF28" s="41"/>
      <c r="AG28" s="41"/>
      <c r="AH28" s="41"/>
      <c r="AJ28" s="41"/>
      <c r="AL28" s="41"/>
      <c r="AM28" s="41"/>
      <c r="AN28" s="41"/>
      <c r="AO28" s="41"/>
      <c r="AP28" s="41"/>
      <c r="AQ28" s="42"/>
      <c r="AR28" s="41"/>
      <c r="AS28" s="41"/>
      <c r="AT28" s="42"/>
      <c r="AU28" s="41"/>
      <c r="AV28" s="41"/>
      <c r="AW28" s="41" t="s">
        <v>44</v>
      </c>
      <c r="AX28" s="41"/>
      <c r="AY28" s="41"/>
      <c r="BK28" s="50"/>
      <c r="BL28" s="50"/>
      <c r="BM28" s="50"/>
      <c r="BS28" s="84"/>
    </row>
    <row r="29" spans="1:71" ht="27" customHeight="1" thickBot="1">
      <c r="D29" s="212" t="s">
        <v>46</v>
      </c>
      <c r="E29" s="125"/>
      <c r="F29" s="213"/>
      <c r="G29" s="121"/>
      <c r="H29" s="117" t="s">
        <v>47</v>
      </c>
      <c r="I29" s="214"/>
      <c r="J29" s="213" t="s">
        <v>48</v>
      </c>
      <c r="K29" s="215"/>
      <c r="L29" s="213" t="s">
        <v>48</v>
      </c>
      <c r="M29" s="215"/>
      <c r="N29" s="216" t="s">
        <v>49</v>
      </c>
      <c r="P29" s="36"/>
      <c r="Q29" s="36"/>
      <c r="S29" s="114"/>
      <c r="U29" s="41"/>
      <c r="V29" s="41"/>
      <c r="W29" s="41"/>
      <c r="X29" s="41"/>
      <c r="Y29" s="41"/>
      <c r="Z29" s="41"/>
      <c r="AA29" s="41"/>
      <c r="AB29" s="41"/>
      <c r="AC29" s="41"/>
      <c r="AD29" s="41"/>
      <c r="AE29" s="41"/>
      <c r="AF29" s="41"/>
      <c r="AG29" s="41"/>
      <c r="AH29" s="41"/>
      <c r="AJ29" s="41"/>
      <c r="AL29" s="41"/>
      <c r="AM29" s="41"/>
      <c r="AN29" s="41"/>
      <c r="AO29" s="41"/>
      <c r="AP29" s="41"/>
      <c r="AQ29" s="42"/>
      <c r="AR29" s="41"/>
      <c r="AS29" s="41"/>
      <c r="AT29" s="72" t="s">
        <v>50</v>
      </c>
      <c r="AU29" s="41"/>
      <c r="AV29" s="41"/>
      <c r="AW29" s="73" t="s">
        <v>51</v>
      </c>
      <c r="AX29" s="41"/>
      <c r="AY29" s="41"/>
      <c r="BA29" s="28" t="s">
        <v>52</v>
      </c>
      <c r="BC29" s="50"/>
      <c r="BP29" s="28" t="s">
        <v>8</v>
      </c>
      <c r="BS29" s="84"/>
    </row>
    <row r="30" spans="1:71" ht="23.25" customHeight="1" thickBot="1">
      <c r="C30" s="29" t="s">
        <v>54</v>
      </c>
      <c r="D30" s="43"/>
      <c r="E30" s="44" t="str">
        <f>IF(D30="","",IF(D20&gt;=D30,D20,D30))</f>
        <v/>
      </c>
      <c r="F30" s="78" t="s">
        <v>55</v>
      </c>
      <c r="G30" s="30"/>
      <c r="H30" s="43"/>
      <c r="I30" s="45" t="str">
        <f>IF(H30="","",H30+1)</f>
        <v/>
      </c>
      <c r="J30" s="79"/>
      <c r="K30" s="80"/>
      <c r="L30" s="79"/>
      <c r="M30" s="80"/>
      <c r="N30" s="79"/>
      <c r="P30" s="197" t="str">
        <f>IF(D30="","",H30-E30+1)</f>
        <v/>
      </c>
      <c r="Q30" s="36"/>
      <c r="R30" s="41"/>
      <c r="S30" s="57" t="str">
        <f>IF(H30="","",IF(I30&gt;=$I$25,IF(D30="","",DATEDIF(E30,$I$25,"y"))&amp;"."&amp;IF(IF(D30="","",DATEDIF(E30,$I$25,"ym"))&lt;10,"0"&amp;IF(D30="","",DATEDIF(E30,$I$25,"ym")),IF(D30="","",DATEDIF(E30,$I$25,"ym"))),IF(D30="","",DATEDIF(E30,I30,"y"))&amp;"."&amp;IF(IF(D30="","",DATEDIF(E30,I30,"ym"))&lt;10,"0"&amp;IF(D30="","",DATEDIF(E30,I30,"ym")),IF(D30="","",DATEDIF(E30,I30,"ym")))))</f>
        <v/>
      </c>
      <c r="T30" s="41"/>
      <c r="U30" s="41"/>
      <c r="V30" s="41" t="str">
        <f>IF(LEN(S30)=4,"",MID(RIGHT(S30,5),1,1))</f>
        <v/>
      </c>
      <c r="W30" s="41" t="str">
        <f>MID(RIGHT(S30,4),1,1)</f>
        <v/>
      </c>
      <c r="X30" s="41" t="str">
        <f>MID(RIGHT(S30,2),1,1)</f>
        <v/>
      </c>
      <c r="Y30" s="41" t="str">
        <f>RIGHT(S30,1)</f>
        <v/>
      </c>
      <c r="Z30" s="41"/>
      <c r="AA30" s="41"/>
      <c r="AB30" s="41" t="str">
        <f>IF(H30="","",X30*10+Y30)</f>
        <v/>
      </c>
      <c r="AC30" s="41"/>
      <c r="AD30" s="41" t="str">
        <f>IF(V30="","",VALUE(V30))</f>
        <v/>
      </c>
      <c r="AE30" s="41" t="str">
        <f>IF(W30="","",VALUE(W30))</f>
        <v/>
      </c>
      <c r="AF30" s="41" t="str">
        <f t="shared" ref="AF30:AG30" si="1">IF(X30="","",VALUE(X30))</f>
        <v/>
      </c>
      <c r="AG30" s="41" t="str">
        <f t="shared" si="1"/>
        <v/>
      </c>
      <c r="AH30" s="41"/>
      <c r="AI30" s="28" t="str">
        <f>IF(AD30="",AE30,AD30*10+AE30)</f>
        <v/>
      </c>
      <c r="AJ30" s="41"/>
      <c r="AK30" s="28" t="str">
        <f>IF(H30="","",AF30*10+AG30)</f>
        <v/>
      </c>
      <c r="AL30" s="41"/>
      <c r="AM30" s="250">
        <f>IF(OR(D30="",H30="",E30&gt;I30),0,AI30*12+AK30)</f>
        <v>0</v>
      </c>
      <c r="AN30" s="41"/>
      <c r="AO30" s="41"/>
      <c r="AP30" s="41"/>
      <c r="AQ30" s="47" t="str">
        <f>IF(OR(D30="",H30=""),"",EDATE(E30,AM30)-1)</f>
        <v/>
      </c>
      <c r="AR30" s="41"/>
      <c r="AS30" s="41"/>
      <c r="AT30" s="47">
        <f>IF(H30&gt;=$D$21,$D$21,H30)</f>
        <v>0</v>
      </c>
      <c r="AU30" s="41"/>
      <c r="AV30" s="41" t="str">
        <f>IF(OR(H30="",AQ30&gt;AT30,D30=""),"",AT30-AQ30)</f>
        <v/>
      </c>
      <c r="AW30" s="36" t="str">
        <f>IF(AV30="","",VALUE(AV30))</f>
        <v/>
      </c>
      <c r="AX30" s="41"/>
      <c r="AY30" s="81" t="str">
        <f>IF(OR(D30="",H30="",AW30=""),"",AM30*30+AW30)</f>
        <v/>
      </c>
      <c r="AZ30" s="82" t="str">
        <f>IF(OR(D30="",H30="",AW30=""),"",IF(AND(N30=8,AY30&lt;=30),0,IF(J30=4,-AY30,IF(J30=2,-AY30/2,IF(J30=3,0,IF(J30=1,-400,""))))))</f>
        <v/>
      </c>
      <c r="BA30" s="83"/>
      <c r="BC30" s="50" t="s">
        <v>56</v>
      </c>
      <c r="BP30" s="66" t="s">
        <v>59</v>
      </c>
      <c r="BQ30" s="67"/>
      <c r="BR30" s="51" t="s">
        <v>60</v>
      </c>
      <c r="BS30" s="71"/>
    </row>
    <row r="31" spans="1:71" ht="13.5" customHeight="1" thickBot="1">
      <c r="D31" s="85"/>
      <c r="E31" s="63"/>
      <c r="F31" s="78"/>
      <c r="G31" s="30"/>
      <c r="H31" s="86"/>
      <c r="I31" s="45"/>
      <c r="J31" s="80"/>
      <c r="K31" s="80"/>
      <c r="L31" s="80"/>
      <c r="M31" s="80"/>
      <c r="N31" s="80"/>
      <c r="P31" s="197"/>
      <c r="Q31" s="36"/>
      <c r="R31" s="41"/>
      <c r="S31" s="57"/>
      <c r="T31" s="41"/>
      <c r="U31" s="41"/>
      <c r="V31" s="41"/>
      <c r="W31" s="41"/>
      <c r="X31" s="41"/>
      <c r="Y31" s="41"/>
      <c r="Z31" s="41"/>
      <c r="AA31" s="41"/>
      <c r="AB31" s="41"/>
      <c r="AC31" s="41"/>
      <c r="AD31" s="41"/>
      <c r="AE31" s="41"/>
      <c r="AF31" s="41"/>
      <c r="AG31" s="41"/>
      <c r="AH31" s="41"/>
      <c r="AJ31" s="41"/>
      <c r="AL31" s="41"/>
      <c r="AM31" s="41"/>
      <c r="AN31" s="41"/>
      <c r="AO31" s="41"/>
      <c r="AP31" s="41"/>
      <c r="AQ31" s="47"/>
      <c r="AR31" s="41"/>
      <c r="AS31" s="41"/>
      <c r="AT31" s="47"/>
      <c r="AU31" s="41"/>
      <c r="AV31" s="41"/>
      <c r="AW31" s="36"/>
      <c r="AX31" s="41"/>
      <c r="AY31" s="87" t="str">
        <f>IF(OR(D30="",H30="",AW30=""),"",AM30*30+AW30)</f>
        <v/>
      </c>
      <c r="AZ31" s="88" t="str">
        <f>IF(AY31="","",IF(AND(L30=2,N30=8,BA42&lt;0),"",IF(D30="","",IF(AND(N30=8,AY31&lt;=30),0,IF(L30=4,-AY31,IF(L30=2,-AY31/2,IF(L30=3,0,IF(L30=1,-400,""))))))))</f>
        <v/>
      </c>
      <c r="BA31" s="89" t="str">
        <f>IF(AND(L30=2,N30=8,N37&gt;=16),AY31,"")</f>
        <v/>
      </c>
      <c r="BC31" s="50" t="s">
        <v>57</v>
      </c>
      <c r="BP31" s="51" t="s">
        <v>38</v>
      </c>
      <c r="BQ31" s="52"/>
      <c r="BR31" s="53">
        <v>100</v>
      </c>
      <c r="BS31" s="71" t="s">
        <v>39</v>
      </c>
    </row>
    <row r="32" spans="1:71" ht="23.25" customHeight="1" thickBot="1">
      <c r="C32" s="29" t="s">
        <v>58</v>
      </c>
      <c r="D32" s="43"/>
      <c r="E32" s="44" t="str">
        <f>IF(D32="","",IF(D20&gt;=D32,D20,D32))</f>
        <v/>
      </c>
      <c r="F32" s="78" t="s">
        <v>55</v>
      </c>
      <c r="G32" s="30"/>
      <c r="H32" s="43"/>
      <c r="I32" s="45" t="str">
        <f>IF(H32="","",H32+1)</f>
        <v/>
      </c>
      <c r="J32" s="79"/>
      <c r="K32" s="80"/>
      <c r="L32" s="79"/>
      <c r="M32" s="80"/>
      <c r="N32" s="79"/>
      <c r="P32" s="197" t="str">
        <f>IF(D32="","",H32-E32+1)</f>
        <v/>
      </c>
      <c r="Q32" s="36"/>
      <c r="R32" s="41"/>
      <c r="S32" s="57" t="str">
        <f>IF(H32="","",IF(I32&gt;=$I$25,IF(D32="","",DATEDIF(E32,$I$25,"y"))&amp;"."&amp;IF(IF(D32="","",DATEDIF(E32,$I$25,"ym"))&lt;10,"0"&amp;IF(D32="","",DATEDIF(E32,$I$25,"ym")),IF(D32="","",DATEDIF(E32,$I$25,"ym"))),IF(D32="","",DATEDIF(E32,I32,"y"))&amp;"."&amp;IF(IF(D32="","",DATEDIF(E32,I32,"ym"))&lt;10,"0"&amp;IF(D32="","",DATEDIF(E32,I32,"ym")),IF(D32="","",DATEDIF(E32,I32,"ym")))))</f>
        <v/>
      </c>
      <c r="T32" s="41"/>
      <c r="U32" s="41"/>
      <c r="V32" s="41" t="str">
        <f>IF(LEN(S32)=4,"",MID(RIGHT(S32,5),1,1))</f>
        <v/>
      </c>
      <c r="W32" s="41" t="str">
        <f>MID(RIGHT(S32,4),1,1)</f>
        <v/>
      </c>
      <c r="X32" s="41" t="str">
        <f>MID(RIGHT(S32,2),1,1)</f>
        <v/>
      </c>
      <c r="Y32" s="41" t="str">
        <f>RIGHT(S32,1)</f>
        <v/>
      </c>
      <c r="Z32" s="41"/>
      <c r="AA32" s="41"/>
      <c r="AB32" s="41" t="str">
        <f>IF(H32="","",X32*10+Y32)</f>
        <v/>
      </c>
      <c r="AC32" s="41"/>
      <c r="AD32" s="41" t="str">
        <f>IF(V32="","",VALUE(V32))</f>
        <v/>
      </c>
      <c r="AE32" s="41" t="str">
        <f>IF(W32="","",VALUE(W32))</f>
        <v/>
      </c>
      <c r="AF32" s="41" t="str">
        <f t="shared" ref="AF32:AG32" si="2">IF(X32="","",VALUE(X32))</f>
        <v/>
      </c>
      <c r="AG32" s="41" t="str">
        <f t="shared" si="2"/>
        <v/>
      </c>
      <c r="AH32" s="41"/>
      <c r="AI32" s="28" t="str">
        <f>IF(AD32="",AE32,AD32*10+AE32)</f>
        <v/>
      </c>
      <c r="AJ32" s="41"/>
      <c r="AK32" s="28" t="str">
        <f>IF(H32="","",AF32*10+AG32)</f>
        <v/>
      </c>
      <c r="AL32" s="41"/>
      <c r="AM32" s="250">
        <f>IF(OR(D32="",H32="",E32&gt;I32),0,AI32*12+AK32)</f>
        <v>0</v>
      </c>
      <c r="AN32" s="41"/>
      <c r="AO32" s="41"/>
      <c r="AP32" s="41"/>
      <c r="AQ32" s="47" t="str">
        <f>IF(OR(D32="",H32=""),"",EDATE(E32,AM32)-1)</f>
        <v/>
      </c>
      <c r="AR32" s="41"/>
      <c r="AS32" s="41"/>
      <c r="AT32" s="47">
        <f>IF(H32&gt;=$D$21,$D$21,H32)</f>
        <v>0</v>
      </c>
      <c r="AU32" s="41"/>
      <c r="AV32" s="41" t="str">
        <f>IF(OR(H32="",AQ32&gt;AT32,D32=""),"",AT32-AQ32)</f>
        <v/>
      </c>
      <c r="AW32" s="41" t="str">
        <f>IF(AV32="","",VALUE(AV32))</f>
        <v/>
      </c>
      <c r="AX32" s="41"/>
      <c r="AY32" s="81" t="str">
        <f>IF(OR(D32="",H32="",AW32=""),"",AM32*30+AW32)</f>
        <v/>
      </c>
      <c r="AZ32" s="82" t="str">
        <f>IF(OR(D32="",H32="",AW32=""),"",IF(AND(N32=8,AY32&lt;=30),0,IF(J32=4,-AY32,IF(J32=2,-AY32/2,IF(J32=3,0,IF(J32=1,-400,""))))))</f>
        <v/>
      </c>
      <c r="BA32" s="90"/>
      <c r="BC32" s="50"/>
      <c r="BP32" s="51" t="s">
        <v>62</v>
      </c>
      <c r="BQ32" s="52"/>
      <c r="BR32" s="53">
        <v>95</v>
      </c>
      <c r="BS32" s="71" t="s">
        <v>39</v>
      </c>
    </row>
    <row r="33" spans="3:71" ht="13.5" customHeight="1" thickBot="1">
      <c r="D33" s="85"/>
      <c r="E33" s="63"/>
      <c r="F33" s="78"/>
      <c r="G33" s="30"/>
      <c r="H33" s="85"/>
      <c r="I33" s="45"/>
      <c r="J33" s="80"/>
      <c r="K33" s="80"/>
      <c r="L33" s="80"/>
      <c r="M33" s="80"/>
      <c r="N33" s="80"/>
      <c r="P33" s="36"/>
      <c r="Q33" s="36"/>
      <c r="R33" s="41"/>
      <c r="S33" s="91"/>
      <c r="T33" s="41"/>
      <c r="U33" s="41"/>
      <c r="V33" s="41"/>
      <c r="W33" s="41"/>
      <c r="X33" s="41"/>
      <c r="Y33" s="41"/>
      <c r="Z33" s="41"/>
      <c r="AA33" s="41"/>
      <c r="AB33" s="41"/>
      <c r="AC33" s="41"/>
      <c r="AD33" s="41"/>
      <c r="AE33" s="41"/>
      <c r="AF33" s="41"/>
      <c r="AG33" s="41"/>
      <c r="AH33" s="41"/>
      <c r="AJ33" s="41"/>
      <c r="AL33" s="41"/>
      <c r="AM33" s="41"/>
      <c r="AN33" s="41"/>
      <c r="AO33" s="41"/>
      <c r="AP33" s="41"/>
      <c r="AQ33" s="42"/>
      <c r="AR33" s="41"/>
      <c r="AS33" s="41"/>
      <c r="AT33" s="42"/>
      <c r="AU33" s="41"/>
      <c r="AV33" s="41"/>
      <c r="AW33" s="73"/>
      <c r="AX33" s="41"/>
      <c r="AY33" s="87" t="str">
        <f>IF(OR(D32="",H32="",AW32=""),"",AM32*30+AW32)</f>
        <v/>
      </c>
      <c r="AZ33" s="88" t="str">
        <f>IF(AY33="","",IF(AND(L32=2,N32=8,BA42&lt;0),"",IF(D32="","",IF(AND(N32=8,AY33&lt;=30),0,IF(L32=4,-AY33,IF(L32=2,-AY33/2,IF(L32=3,0,IF(L32=1,-400,""))))))))</f>
        <v/>
      </c>
      <c r="BA33" s="89" t="str">
        <f>IF(AND(L32=2,N32=8,N37&gt;=16),AY33,"")</f>
        <v/>
      </c>
      <c r="BC33" s="50"/>
      <c r="BP33" s="51" t="s">
        <v>64</v>
      </c>
      <c r="BQ33" s="52"/>
      <c r="BR33" s="53">
        <v>90</v>
      </c>
      <c r="BS33" s="71" t="s">
        <v>39</v>
      </c>
    </row>
    <row r="34" spans="3:71" ht="23.25" customHeight="1" thickBot="1">
      <c r="C34" s="29" t="s">
        <v>61</v>
      </c>
      <c r="D34" s="43"/>
      <c r="E34" s="44" t="str">
        <f>IF(D34="","",IF(D20&gt;=D34,D20,D34))</f>
        <v/>
      </c>
      <c r="F34" s="78" t="s">
        <v>55</v>
      </c>
      <c r="G34" s="30"/>
      <c r="H34" s="43"/>
      <c r="I34" s="45" t="str">
        <f>IF(H34="","",H34+1)</f>
        <v/>
      </c>
      <c r="J34" s="79"/>
      <c r="K34" s="80"/>
      <c r="L34" s="79"/>
      <c r="M34" s="80"/>
      <c r="N34" s="79"/>
      <c r="P34" s="197" t="str">
        <f>IF(D34="","",H34-E34+1)</f>
        <v/>
      </c>
      <c r="Q34" s="36"/>
      <c r="R34" s="41"/>
      <c r="S34" s="57" t="str">
        <f>IF(H34="","",IF(I34&gt;=$I$25,IF(D34="","",DATEDIF(E34,$I$25,"y"))&amp;"."&amp;IF(IF(D34="","",DATEDIF(E34,$I$25,"ym"))&lt;10,"0"&amp;IF(D34="","",DATEDIF(E34,$I$25,"ym")),IF(D34="","",DATEDIF(E34,$I$25,"ym"))),IF(D34="","",DATEDIF(E34,I34,"y"))&amp;"."&amp;IF(IF(D34="","",DATEDIF(E34,I34,"ym"))&lt;10,"0"&amp;IF(D34="","",DATEDIF(E34,I34,"ym")),IF(D34="","",DATEDIF(E34,I34,"ym")))))</f>
        <v/>
      </c>
      <c r="T34" s="41"/>
      <c r="U34" s="41"/>
      <c r="V34" s="41" t="str">
        <f>IF(LEN(S34)=4,"",MID(RIGHT(S34,5),1,1))</f>
        <v/>
      </c>
      <c r="W34" s="41" t="str">
        <f>MID(RIGHT(S34,4),1,1)</f>
        <v/>
      </c>
      <c r="X34" s="41" t="str">
        <f>MID(RIGHT(S34,2),1,1)</f>
        <v/>
      </c>
      <c r="Y34" s="41" t="str">
        <f>RIGHT(S34,1)</f>
        <v/>
      </c>
      <c r="Z34" s="41"/>
      <c r="AA34" s="41"/>
      <c r="AB34" s="41" t="str">
        <f>IF(H34="","",X34*10+Y34)</f>
        <v/>
      </c>
      <c r="AC34" s="41"/>
      <c r="AD34" s="41" t="str">
        <f>IF(V34="","",VALUE(V34))</f>
        <v/>
      </c>
      <c r="AE34" s="41" t="str">
        <f>IF(W34="","",VALUE(W34))</f>
        <v/>
      </c>
      <c r="AF34" s="41" t="str">
        <f t="shared" ref="AF34:AG34" si="3">IF(X34="","",VALUE(X34))</f>
        <v/>
      </c>
      <c r="AG34" s="41" t="str">
        <f t="shared" si="3"/>
        <v/>
      </c>
      <c r="AH34" s="41"/>
      <c r="AI34" s="28" t="str">
        <f>IF(AD34="",AE34,AD34*10+AE34)</f>
        <v/>
      </c>
      <c r="AJ34" s="41"/>
      <c r="AK34" s="28" t="str">
        <f>IF(H34="","",AF34*10+AG34)</f>
        <v/>
      </c>
      <c r="AL34" s="41"/>
      <c r="AM34" s="41">
        <f>IF(OR(D34="",H34="",E34&gt;I34),0,AI34*12+AK34)</f>
        <v>0</v>
      </c>
      <c r="AN34" s="41"/>
      <c r="AO34" s="41"/>
      <c r="AP34" s="41"/>
      <c r="AQ34" s="47" t="str">
        <f>IF(OR(D34="",H34=""),"",EDATE(E34,AM34)-1)</f>
        <v/>
      </c>
      <c r="AR34" s="41"/>
      <c r="AS34" s="41"/>
      <c r="AT34" s="47">
        <f>IF(H34&gt;=$D$21,$D$21,H34)</f>
        <v>0</v>
      </c>
      <c r="AU34" s="41"/>
      <c r="AV34" s="41" t="str">
        <f>IF(OR(H34="",AQ34&gt;AT34,D34=""),"",AT34-AQ34)</f>
        <v/>
      </c>
      <c r="AW34" s="41" t="str">
        <f>IF(AV34="","",VALUE(AV34))</f>
        <v/>
      </c>
      <c r="AX34" s="41"/>
      <c r="AY34" s="81" t="str">
        <f>IF(OR(D34="",H34="",AW34=""),"",AM34*30+AW34)</f>
        <v/>
      </c>
      <c r="AZ34" s="82" t="str">
        <f>IF(OR(D34="",H34="",AW34=""),"",IF(AND(N34=8,AY34&lt;=30),0,IF(J34=4,-AY34,IF(J34=2,-AY34/2,IF(J34=3,0,IF(J34=1,-400,""))))))</f>
        <v/>
      </c>
      <c r="BA34" s="90"/>
      <c r="BC34" s="50"/>
      <c r="BP34" s="51" t="s">
        <v>65</v>
      </c>
      <c r="BQ34" s="52"/>
      <c r="BR34" s="53">
        <v>80</v>
      </c>
      <c r="BS34" s="71" t="s">
        <v>39</v>
      </c>
    </row>
    <row r="35" spans="3:71" ht="13.5" customHeight="1" thickBot="1">
      <c r="D35" s="85"/>
      <c r="E35" s="63"/>
      <c r="F35" s="78"/>
      <c r="G35" s="30"/>
      <c r="H35" s="85"/>
      <c r="I35" s="45"/>
      <c r="J35" s="80"/>
      <c r="K35" s="80"/>
      <c r="L35" s="80"/>
      <c r="M35" s="80"/>
      <c r="N35" s="80"/>
      <c r="P35" s="36"/>
      <c r="Q35" s="36"/>
      <c r="R35" s="41"/>
      <c r="S35" s="91"/>
      <c r="T35" s="41"/>
      <c r="U35" s="41"/>
      <c r="V35" s="41"/>
      <c r="W35" s="41"/>
      <c r="X35" s="41"/>
      <c r="Y35" s="41"/>
      <c r="Z35" s="41"/>
      <c r="AA35" s="41"/>
      <c r="AB35" s="41"/>
      <c r="AC35" s="41"/>
      <c r="AD35" s="41"/>
      <c r="AE35" s="41"/>
      <c r="AF35" s="41"/>
      <c r="AG35" s="41"/>
      <c r="AH35" s="41"/>
      <c r="AJ35" s="41"/>
      <c r="AL35" s="41"/>
      <c r="AM35" s="41"/>
      <c r="AN35" s="41"/>
      <c r="AO35" s="41"/>
      <c r="AP35" s="41"/>
      <c r="AQ35" s="42"/>
      <c r="AR35" s="41"/>
      <c r="AS35" s="41"/>
      <c r="AT35" s="42"/>
      <c r="AU35" s="41"/>
      <c r="AV35" s="41"/>
      <c r="AW35" s="73"/>
      <c r="AX35" s="41"/>
      <c r="AY35" s="87" t="str">
        <f>IF(OR(D34="",H34="",AW34=""),"",AM34*30+AW34)</f>
        <v/>
      </c>
      <c r="AZ35" s="88" t="str">
        <f>IF(AY35="","",IF(AND(L34=2,N34=8,BA42&lt;0),"",IF(D34="","",IF(AND(N34=8,AY35&lt;=30),0,IF(L34=4,-AY35,IF(L34=2,-AY35/2,IF(L34=3,0,IF(L34=1,-400,""))))))))</f>
        <v/>
      </c>
      <c r="BA35" s="89" t="str">
        <f>IF(AND(L34=2,N34=8,N37&gt;=16),AY35,"")</f>
        <v/>
      </c>
      <c r="BC35" s="50"/>
      <c r="BP35" s="51" t="s">
        <v>68</v>
      </c>
      <c r="BQ35" s="52"/>
      <c r="BR35" s="53">
        <v>70</v>
      </c>
      <c r="BS35" s="71" t="s">
        <v>39</v>
      </c>
    </row>
    <row r="36" spans="3:71" ht="23.25" customHeight="1" thickBot="1">
      <c r="C36" s="29" t="s">
        <v>63</v>
      </c>
      <c r="D36" s="43"/>
      <c r="E36" s="44" t="str">
        <f>IF(D36="","",IF(D20&gt;=D36,D20,D36))</f>
        <v/>
      </c>
      <c r="F36" s="78" t="s">
        <v>55</v>
      </c>
      <c r="G36" s="30"/>
      <c r="H36" s="43"/>
      <c r="I36" s="45" t="str">
        <f>IF(H36="","",H36+1)</f>
        <v/>
      </c>
      <c r="J36" s="79"/>
      <c r="K36" s="80"/>
      <c r="L36" s="79"/>
      <c r="M36" s="80"/>
      <c r="N36" s="79"/>
      <c r="P36" s="197" t="str">
        <f>IF(D36="","",H36-E36+1)</f>
        <v/>
      </c>
      <c r="Q36" s="36"/>
      <c r="R36" s="41"/>
      <c r="S36" s="57" t="str">
        <f>IF(H36="","",IF(I36&gt;=$I$25,IF(D36="","",DATEDIF(E36,$I$25,"y"))&amp;"."&amp;IF(IF(D36="","",DATEDIF(E36,$I$25,"ym"))&lt;10,"0"&amp;IF(D36="","",DATEDIF(E36,$I$25,"ym")),IF(D36="","",DATEDIF(E36,$I$25,"ym"))),IF(D36="","",DATEDIF(E36,I36,"y"))&amp;"."&amp;IF(IF(D36="","",DATEDIF(E36,I36,"ym"))&lt;10,"0"&amp;IF(D36="","",DATEDIF(E36,I36,"ym")),IF(D36="","",DATEDIF(E36,I36,"ym")))))</f>
        <v/>
      </c>
      <c r="T36" s="41"/>
      <c r="U36" s="41"/>
      <c r="V36" s="41" t="str">
        <f>IF(LEN(S36)=4,"",MID(RIGHT(S36,5),1,1))</f>
        <v/>
      </c>
      <c r="W36" s="41" t="str">
        <f>MID(RIGHT(S36,4),1,1)</f>
        <v/>
      </c>
      <c r="X36" s="41" t="str">
        <f>MID(RIGHT(S36,2),1,1)</f>
        <v/>
      </c>
      <c r="Y36" s="41" t="str">
        <f>RIGHT(S36,1)</f>
        <v/>
      </c>
      <c r="Z36" s="41"/>
      <c r="AA36" s="41"/>
      <c r="AB36" s="41" t="str">
        <f>IF(H36="","",X36*10+Y36)</f>
        <v/>
      </c>
      <c r="AC36" s="41"/>
      <c r="AD36" s="41" t="str">
        <f>IF(V36="","",VALUE(V36))</f>
        <v/>
      </c>
      <c r="AE36" s="41" t="str">
        <f>IF(W36="","",VALUE(W36))</f>
        <v/>
      </c>
      <c r="AF36" s="41" t="str">
        <f t="shared" ref="AF36:AG36" si="4">IF(X36="","",VALUE(X36))</f>
        <v/>
      </c>
      <c r="AG36" s="41" t="str">
        <f t="shared" si="4"/>
        <v/>
      </c>
      <c r="AH36" s="41"/>
      <c r="AI36" s="28" t="str">
        <f>IF(AD36="",AE36,AD36*10+AE36)</f>
        <v/>
      </c>
      <c r="AJ36" s="41"/>
      <c r="AK36" s="28" t="str">
        <f>IF(H36="","",AF36*10+AG36)</f>
        <v/>
      </c>
      <c r="AL36" s="41"/>
      <c r="AM36" s="41">
        <f>IF(OR(D36="",H36="",E36&gt;I36),0,AI36*12+AK36)</f>
        <v>0</v>
      </c>
      <c r="AN36" s="41"/>
      <c r="AO36" s="41"/>
      <c r="AP36" s="41"/>
      <c r="AQ36" s="47" t="str">
        <f>IF(OR(D36="",H36=""),"",EDATE(E36,AM36)-1)</f>
        <v/>
      </c>
      <c r="AR36" s="41"/>
      <c r="AS36" s="41"/>
      <c r="AT36" s="47">
        <f>IF(H36&gt;=$D$21,$D$21,H36)</f>
        <v>0</v>
      </c>
      <c r="AU36" s="41"/>
      <c r="AV36" s="41" t="str">
        <f>IF(OR(H36="",AQ36&gt;AT36,D36=""),"",AT36-AQ36)</f>
        <v/>
      </c>
      <c r="AW36" s="41" t="str">
        <f>IF(AV36="","",VALUE(AV36))</f>
        <v/>
      </c>
      <c r="AX36" s="41"/>
      <c r="AY36" s="81" t="str">
        <f>IF(OR(D36="",H36="",AW36=""),"",AM36*30+AW36)</f>
        <v/>
      </c>
      <c r="AZ36" s="82" t="str">
        <f>IF(OR(D36="",H36="",AW36=""),"",IF(AND(N36=8,AY36&lt;=30),0,IF(J36=4,-AY36,IF(J36=2,-AY36/2,IF(J36=3,0,IF(J36=1,-400,""))))))</f>
        <v/>
      </c>
      <c r="BA36" s="90"/>
      <c r="BC36" s="50"/>
      <c r="BP36" s="51" t="s">
        <v>71</v>
      </c>
      <c r="BQ36" s="52"/>
      <c r="BR36" s="53">
        <v>60</v>
      </c>
      <c r="BS36" s="71" t="s">
        <v>39</v>
      </c>
    </row>
    <row r="37" spans="3:71" ht="13.5" customHeight="1">
      <c r="C37" s="333"/>
      <c r="D37" s="332"/>
      <c r="E37" s="37"/>
      <c r="F37" s="332"/>
      <c r="G37" s="30"/>
      <c r="H37" s="332"/>
      <c r="J37" s="30"/>
      <c r="K37" s="30"/>
      <c r="L37" s="30"/>
      <c r="M37" s="30"/>
      <c r="N37" s="30">
        <f>SUM(N30,N32,N34,N36)</f>
        <v>0</v>
      </c>
      <c r="P37" s="36"/>
      <c r="Q37" s="36"/>
      <c r="R37" s="41"/>
      <c r="S37" s="217"/>
      <c r="T37" s="41"/>
      <c r="U37" s="41"/>
      <c r="V37" s="41"/>
      <c r="W37" s="41"/>
      <c r="X37" s="41"/>
      <c r="Y37" s="41"/>
      <c r="Z37" s="41"/>
      <c r="AA37" s="41"/>
      <c r="AB37" s="41"/>
      <c r="AC37" s="41"/>
      <c r="AD37" s="41"/>
      <c r="AE37" s="41"/>
      <c r="AF37" s="41"/>
      <c r="AG37" s="41"/>
      <c r="AH37" s="41"/>
      <c r="AI37" s="41"/>
      <c r="AJ37" s="41"/>
      <c r="AL37" s="41"/>
      <c r="AM37" s="41"/>
      <c r="AN37" s="41"/>
      <c r="AO37" s="41"/>
      <c r="AP37" s="41"/>
      <c r="AQ37" s="42"/>
      <c r="AR37" s="41"/>
      <c r="AS37" s="41"/>
      <c r="AT37" s="42"/>
      <c r="AU37" s="41"/>
      <c r="AV37" s="41"/>
      <c r="AW37" s="41"/>
      <c r="AX37" s="41"/>
      <c r="AY37" s="87" t="str">
        <f>IF(OR(D36="",H36="",AW36=""),"",AM36*30+AW36)</f>
        <v/>
      </c>
      <c r="AZ37" s="88" t="str">
        <f>IF(AY37="","",IF(AND(L36=2,N36=8,BA42&lt;0),"",IF(D36="","",IF(AND(N36=8,AY37&lt;=30),0,IF(L36=4,-AY37,IF(L36=2,-AY37/2,IF(L36=3,0,IF(L36=1,-400,""))))))))</f>
        <v/>
      </c>
      <c r="BA37" s="89" t="str">
        <f>IF(AND(L36=2,N36=8,N37&gt;=16),AY37,"")</f>
        <v/>
      </c>
      <c r="BP37" s="51" t="s">
        <v>77</v>
      </c>
      <c r="BQ37" s="52"/>
      <c r="BR37" s="53">
        <v>50</v>
      </c>
      <c r="BS37" s="71" t="s">
        <v>39</v>
      </c>
    </row>
    <row r="38" spans="3:71" ht="13.5" customHeight="1">
      <c r="N38" s="50" t="s">
        <v>66</v>
      </c>
      <c r="P38" s="28" t="s">
        <v>67</v>
      </c>
      <c r="Q38" s="50"/>
      <c r="S38" s="106"/>
      <c r="U38" s="41"/>
      <c r="V38" s="41"/>
      <c r="W38" s="41"/>
      <c r="X38" s="41"/>
      <c r="Y38" s="41"/>
      <c r="Z38" s="41"/>
      <c r="AA38" s="41"/>
      <c r="AB38" s="41"/>
      <c r="AC38" s="41"/>
      <c r="AD38" s="41"/>
      <c r="AE38" s="41"/>
      <c r="AF38" s="41"/>
      <c r="AG38" s="41"/>
      <c r="AH38" s="41"/>
      <c r="AI38" s="41"/>
      <c r="AJ38" s="41"/>
      <c r="AK38" s="41"/>
      <c r="AL38" s="41"/>
      <c r="AM38" s="41"/>
      <c r="AN38" s="41"/>
      <c r="AO38" s="41"/>
      <c r="AP38" s="41"/>
      <c r="AQ38" s="42"/>
      <c r="AR38" s="41"/>
      <c r="AS38" s="41"/>
      <c r="AT38" s="42"/>
      <c r="AU38" s="41"/>
      <c r="AV38" s="41"/>
      <c r="AW38" s="41"/>
      <c r="AX38" s="41"/>
      <c r="AY38" s="41"/>
      <c r="BP38" s="51" t="s">
        <v>79</v>
      </c>
      <c r="BQ38" s="52"/>
      <c r="BR38" s="53">
        <v>40</v>
      </c>
      <c r="BS38" s="71" t="s">
        <v>39</v>
      </c>
    </row>
    <row r="39" spans="3:71" ht="25.5" customHeight="1" thickBot="1">
      <c r="P39" s="50"/>
      <c r="Q39" s="50"/>
      <c r="S39" s="127"/>
      <c r="U39" s="41"/>
      <c r="V39" s="41"/>
      <c r="W39" s="41"/>
      <c r="X39" s="41"/>
      <c r="Y39" s="41"/>
      <c r="Z39" s="41"/>
      <c r="AA39" s="41"/>
      <c r="AB39" s="41"/>
      <c r="AC39" s="41"/>
      <c r="AD39" s="41"/>
      <c r="AE39" s="41"/>
      <c r="AF39" s="41"/>
      <c r="AG39" s="41"/>
      <c r="AH39" s="41"/>
      <c r="AI39" s="41"/>
      <c r="AJ39" s="41"/>
      <c r="AK39" s="41"/>
      <c r="AL39" s="41"/>
      <c r="AM39" s="41"/>
      <c r="AN39" s="41"/>
      <c r="AO39" s="41"/>
      <c r="AP39" s="41"/>
      <c r="AQ39" s="42"/>
      <c r="AR39" s="41"/>
      <c r="AS39" s="41"/>
      <c r="AT39" s="42"/>
      <c r="AU39" s="41"/>
      <c r="AV39" s="41"/>
      <c r="AW39" s="41"/>
      <c r="AX39" s="41"/>
      <c r="AY39" s="41" t="s">
        <v>69</v>
      </c>
      <c r="BA39" s="93">
        <f>SUM(BA31,BA33,BA35,BA37)</f>
        <v>0</v>
      </c>
      <c r="BC39" s="28" t="s">
        <v>70</v>
      </c>
      <c r="BP39" s="51" t="s">
        <v>84</v>
      </c>
      <c r="BQ39" s="52"/>
      <c r="BR39" s="53">
        <v>30</v>
      </c>
      <c r="BS39" s="71" t="s">
        <v>39</v>
      </c>
    </row>
    <row r="40" spans="3:71" ht="23.25" customHeight="1" thickBot="1">
      <c r="F40" s="94" t="s">
        <v>72</v>
      </c>
      <c r="H40" s="95" t="str">
        <f>IF(D21="","",BC41)</f>
        <v/>
      </c>
      <c r="I40" s="96" t="str">
        <f>IF(D21="","",IF(BD41=0,"0日",BD41))</f>
        <v/>
      </c>
      <c r="L40" s="97" t="str">
        <f>IF(D21="","",IF(D25,VLOOKUP(AZ41,BF3:BH7,3),"")&amp;"/100")</f>
        <v/>
      </c>
      <c r="N40" s="28" t="s">
        <v>73</v>
      </c>
      <c r="S40" s="98"/>
      <c r="U40" s="41"/>
      <c r="V40" s="41"/>
      <c r="W40" s="41"/>
      <c r="X40" s="41"/>
      <c r="Y40" s="41"/>
      <c r="Z40" s="41"/>
      <c r="AA40" s="41"/>
      <c r="AB40" s="41"/>
      <c r="AC40" s="41"/>
      <c r="AD40" s="41"/>
      <c r="AE40" s="41"/>
      <c r="AF40" s="41"/>
      <c r="AG40" s="41"/>
      <c r="AH40" s="41"/>
      <c r="AI40" s="41"/>
      <c r="AJ40" s="41"/>
      <c r="AK40" s="41"/>
      <c r="AL40" s="41"/>
      <c r="AM40" s="50"/>
      <c r="AN40" s="50"/>
      <c r="AO40" s="50"/>
      <c r="AP40" s="41"/>
      <c r="AQ40" s="42"/>
      <c r="AR40" s="41"/>
      <c r="AS40" s="41"/>
      <c r="AT40" s="42"/>
      <c r="AU40" s="41"/>
      <c r="AV40" s="26" t="s">
        <v>74</v>
      </c>
      <c r="AW40" s="81"/>
      <c r="AX40" s="99"/>
      <c r="AY40" s="100">
        <f>SUM(AY30,AY32,AY34,AY36)</f>
        <v>0</v>
      </c>
      <c r="AZ40" s="101">
        <f>SUM(AZ30,AZ32,AZ34,AZ36)</f>
        <v>0</v>
      </c>
      <c r="BA40" s="102" t="str">
        <f>IF(BA39&gt;30,BA39,"")</f>
        <v/>
      </c>
      <c r="BB40" s="103"/>
      <c r="BC40" s="103" t="s">
        <v>75</v>
      </c>
      <c r="BD40" s="104" t="s">
        <v>76</v>
      </c>
      <c r="BG40" s="50"/>
      <c r="BP40" s="51" t="s">
        <v>86</v>
      </c>
      <c r="BQ40" s="52"/>
      <c r="BR40" s="53">
        <v>20</v>
      </c>
      <c r="BS40" s="71" t="s">
        <v>39</v>
      </c>
    </row>
    <row r="41" spans="3:71" ht="13.5" customHeight="1" thickBot="1">
      <c r="L41" s="105"/>
      <c r="S41" s="106"/>
      <c r="AM41" s="50"/>
      <c r="AN41" s="50"/>
      <c r="AO41" s="50"/>
      <c r="AQ41" s="30"/>
      <c r="AT41" s="30"/>
      <c r="AW41" s="107"/>
      <c r="AX41" s="108"/>
      <c r="AY41" s="109" t="s">
        <v>78</v>
      </c>
      <c r="AZ41" s="110" t="str">
        <f>IF(D21&gt;0,AZ25+AZ40,"")</f>
        <v/>
      </c>
      <c r="BA41" s="111"/>
      <c r="BB41" s="108"/>
      <c r="BC41" s="112">
        <f>IF(OR(J30=1,J32=1,J34=1,J36=1),0,IF(AZ41&lt;=0,0,IF(AZ41&gt;=180,6,INT(AZ41/30))))</f>
        <v>6</v>
      </c>
      <c r="BD41" s="113">
        <f>IF(AZ41&lt;=0,0,IF(AZ41&gt;=180,0,(AZ41-BC41*30)))</f>
        <v>0</v>
      </c>
      <c r="BP41" s="51" t="s">
        <v>87</v>
      </c>
      <c r="BQ41" s="52"/>
      <c r="BR41" s="53">
        <v>15</v>
      </c>
      <c r="BS41" s="71" t="s">
        <v>39</v>
      </c>
    </row>
    <row r="42" spans="3:71" ht="23.25" customHeight="1" thickBot="1">
      <c r="F42" s="94" t="s">
        <v>80</v>
      </c>
      <c r="H42" s="95" t="str">
        <f>IF(D21="","",BC43)</f>
        <v/>
      </c>
      <c r="I42" s="96" t="str">
        <f>IF(D21="","",IF(BD43=0,"0日",BD43))</f>
        <v/>
      </c>
      <c r="L42" s="97" t="str">
        <f>IF(D21="","",IF(D25,VLOOKUP(AZ43,BK3:BM16,3),"")&amp;"/100")</f>
        <v/>
      </c>
      <c r="N42" s="28" t="s">
        <v>73</v>
      </c>
      <c r="S42" s="114"/>
      <c r="AQ42" s="30"/>
      <c r="AT42" s="30"/>
      <c r="AV42" s="29" t="s">
        <v>81</v>
      </c>
      <c r="AW42" s="115"/>
      <c r="AX42" s="103"/>
      <c r="AY42" s="103"/>
      <c r="AZ42" s="116">
        <f>SUM(AZ31,AZ33,AZ37,AZ35,BA42)</f>
        <v>0</v>
      </c>
      <c r="BA42" s="116" t="str">
        <f>IF(BA40="","",BA39/2*(-1))</f>
        <v/>
      </c>
      <c r="BB42" s="103"/>
      <c r="BC42" s="103" t="s">
        <v>82</v>
      </c>
      <c r="BD42" s="104" t="s">
        <v>83</v>
      </c>
      <c r="BP42" s="51" t="s">
        <v>88</v>
      </c>
      <c r="BQ42" s="52"/>
      <c r="BR42" s="53">
        <v>10</v>
      </c>
      <c r="BS42" s="71" t="s">
        <v>39</v>
      </c>
    </row>
    <row r="43" spans="3:71" ht="13.5" customHeight="1">
      <c r="O43" s="117"/>
      <c r="S43" s="98"/>
      <c r="AQ43" s="30"/>
      <c r="AT43" s="30"/>
      <c r="AW43" s="107"/>
      <c r="AX43" s="108"/>
      <c r="AY43" s="109" t="s">
        <v>85</v>
      </c>
      <c r="AZ43" s="118" t="str">
        <f>IF(D21&gt;0,AZ25+AZ42,"")</f>
        <v/>
      </c>
      <c r="BA43" s="111"/>
      <c r="BB43" s="108"/>
      <c r="BC43" s="112">
        <f>IF(OR(L30=1,L32=1,L34=1,L36=1),0,IF(AZ43&lt;=0,0,IF(AZ43&gt;=180,6,INT(AZ43/30))))</f>
        <v>6</v>
      </c>
      <c r="BD43" s="113">
        <f>IF(AZ43&lt;=0,0,IF(AZ43&gt;=180,0,(AZ43-BC43*30)))</f>
        <v>0</v>
      </c>
      <c r="BP43" s="51" t="s">
        <v>89</v>
      </c>
      <c r="BQ43" s="52"/>
      <c r="BR43" s="53">
        <v>5</v>
      </c>
      <c r="BS43" s="71" t="s">
        <v>39</v>
      </c>
    </row>
    <row r="44" spans="3:71" ht="13.5" customHeight="1">
      <c r="C44" s="333"/>
      <c r="S44" s="119"/>
      <c r="AT44" s="30"/>
      <c r="BP44" s="51" t="s">
        <v>91</v>
      </c>
      <c r="BQ44" s="52"/>
      <c r="BR44" s="53">
        <v>0</v>
      </c>
      <c r="BS44" s="71"/>
    </row>
    <row r="45" spans="3:71" ht="13.5" customHeight="1">
      <c r="C45" s="30"/>
      <c r="D45" s="267" t="s">
        <v>27</v>
      </c>
      <c r="E45" s="30"/>
      <c r="F45" s="30"/>
      <c r="G45" s="30"/>
      <c r="H45" s="30"/>
      <c r="S45" s="119"/>
    </row>
    <row r="46" spans="3:71" ht="12" customHeight="1">
      <c r="C46" s="334"/>
      <c r="E46" s="334"/>
      <c r="G46" s="334"/>
      <c r="I46" s="334"/>
      <c r="J46" s="334"/>
      <c r="K46" s="334"/>
      <c r="L46" s="334"/>
      <c r="M46" s="334"/>
      <c r="N46" s="334"/>
      <c r="O46" s="334"/>
      <c r="P46" s="334"/>
      <c r="Q46" s="334"/>
      <c r="R46" s="334"/>
      <c r="BK46" s="50"/>
      <c r="BL46" s="50"/>
      <c r="BM46" s="50"/>
      <c r="BN46" s="50"/>
    </row>
    <row r="47" spans="3:71" ht="17.25" hidden="1">
      <c r="C47" s="179" t="s">
        <v>90</v>
      </c>
      <c r="D47" s="120"/>
      <c r="E47" s="120"/>
      <c r="F47" s="120"/>
      <c r="G47" s="120"/>
      <c r="H47" s="120"/>
      <c r="I47" s="120"/>
      <c r="J47" s="120"/>
      <c r="K47" s="120"/>
      <c r="L47" s="120"/>
      <c r="M47" s="120"/>
      <c r="N47" s="120"/>
      <c r="O47" s="120"/>
      <c r="P47" s="120"/>
      <c r="Q47" s="120"/>
      <c r="R47" s="120"/>
      <c r="S47" s="120"/>
      <c r="T47" s="50"/>
      <c r="U47" s="36"/>
      <c r="V47" s="36"/>
      <c r="W47" s="36"/>
      <c r="X47" s="36"/>
      <c r="Y47" s="36"/>
      <c r="Z47" s="36"/>
      <c r="AA47" s="36"/>
      <c r="AB47" s="36"/>
      <c r="AC47" s="36"/>
      <c r="AD47" s="36"/>
      <c r="AE47" s="36"/>
      <c r="AF47" s="36"/>
      <c r="AG47" s="36"/>
      <c r="AH47" s="36"/>
      <c r="AI47" s="50"/>
      <c r="AJ47" s="36"/>
      <c r="AK47" s="50"/>
      <c r="AL47" s="36"/>
      <c r="AM47" s="36"/>
      <c r="AN47" s="36"/>
      <c r="AO47" s="36"/>
      <c r="AP47" s="36"/>
      <c r="AQ47" s="58"/>
      <c r="AR47" s="36"/>
      <c r="AS47" s="36"/>
      <c r="AT47" s="58"/>
      <c r="AU47" s="36"/>
      <c r="AV47" s="36"/>
      <c r="AW47" s="36"/>
      <c r="AX47" s="36"/>
      <c r="AY47" s="36"/>
      <c r="AZ47" s="50"/>
      <c r="BA47" s="50"/>
      <c r="BB47" s="50"/>
      <c r="BC47" s="50"/>
      <c r="BK47" s="36"/>
      <c r="BL47" s="50"/>
      <c r="BM47" s="36"/>
      <c r="BN47" s="50"/>
    </row>
    <row r="48" spans="3:71" ht="13.5" hidden="1">
      <c r="C48" s="28"/>
      <c r="D48" s="106"/>
      <c r="E48" s="120"/>
      <c r="F48" s="120"/>
      <c r="G48" s="106"/>
      <c r="H48" s="106"/>
      <c r="I48" s="106"/>
      <c r="J48" s="106"/>
      <c r="K48" s="106"/>
      <c r="L48" s="106"/>
      <c r="M48" s="106"/>
      <c r="N48" s="106"/>
      <c r="O48" s="106"/>
      <c r="P48" s="106"/>
      <c r="Q48" s="106"/>
      <c r="R48" s="106"/>
      <c r="S48" s="106"/>
      <c r="U48" s="41"/>
      <c r="V48" s="41"/>
      <c r="W48" s="41"/>
      <c r="X48" s="41"/>
      <c r="Y48" s="41"/>
      <c r="Z48" s="41"/>
      <c r="AA48" s="41"/>
      <c r="AB48" s="41"/>
      <c r="AC48" s="41"/>
      <c r="AD48" s="41"/>
      <c r="AE48" s="41"/>
      <c r="AF48" s="41"/>
      <c r="AG48" s="41"/>
      <c r="AH48" s="41"/>
      <c r="AJ48" s="41"/>
      <c r="AL48" s="41"/>
      <c r="AM48" s="41"/>
      <c r="AN48" s="41"/>
      <c r="AO48" s="41"/>
      <c r="AP48" s="41"/>
      <c r="AQ48" s="42"/>
      <c r="AR48" s="41"/>
      <c r="AS48" s="41"/>
      <c r="AT48" s="42"/>
      <c r="AU48" s="41"/>
      <c r="AV48" s="41"/>
      <c r="AW48" s="41"/>
      <c r="AX48" s="41"/>
      <c r="AY48" s="41"/>
      <c r="BK48" s="50"/>
      <c r="BL48" s="50"/>
      <c r="BM48" s="50"/>
      <c r="BN48" s="50"/>
    </row>
    <row r="49" spans="2:66" ht="13.5" hidden="1">
      <c r="C49" s="28"/>
      <c r="D49" s="181" t="s">
        <v>92</v>
      </c>
      <c r="E49" s="120"/>
      <c r="F49" s="120"/>
      <c r="G49" s="178"/>
      <c r="H49" s="181" t="s">
        <v>92</v>
      </c>
      <c r="I49" s="106"/>
      <c r="J49" s="106"/>
      <c r="K49" s="106"/>
      <c r="L49" s="106"/>
      <c r="M49" s="106"/>
      <c r="N49" s="106"/>
      <c r="O49" s="106"/>
      <c r="P49" s="106"/>
      <c r="Q49" s="106"/>
      <c r="R49" s="106"/>
      <c r="S49" s="106"/>
      <c r="U49" s="41"/>
      <c r="V49" s="41"/>
      <c r="W49" s="41"/>
      <c r="X49" s="41"/>
      <c r="Y49" s="41"/>
      <c r="Z49" s="41"/>
      <c r="AA49" s="41"/>
      <c r="AB49" s="41"/>
      <c r="AC49" s="41"/>
      <c r="AD49" s="41"/>
      <c r="AE49" s="41"/>
      <c r="AF49" s="41"/>
      <c r="AG49" s="41"/>
      <c r="AH49" s="41"/>
      <c r="AJ49" s="41"/>
      <c r="AL49" s="41"/>
      <c r="AM49" s="41"/>
      <c r="AN49" s="41"/>
      <c r="AO49" s="41"/>
      <c r="AP49" s="41"/>
      <c r="AQ49" s="42"/>
      <c r="AR49" s="41"/>
      <c r="AS49" s="41"/>
      <c r="AT49" s="42"/>
      <c r="AU49" s="41"/>
      <c r="AV49" s="41"/>
      <c r="AW49" s="41"/>
      <c r="AX49" s="41"/>
      <c r="AY49" s="41"/>
      <c r="BK49" s="50"/>
      <c r="BL49" s="50"/>
      <c r="BM49" s="50"/>
      <c r="BN49" s="50"/>
    </row>
    <row r="50" spans="2:66" s="121" customFormat="1" ht="13.5" hidden="1">
      <c r="D50" s="183" t="s">
        <v>46</v>
      </c>
      <c r="E50" s="120"/>
      <c r="F50" s="120"/>
      <c r="G50" s="184"/>
      <c r="H50" s="182" t="s">
        <v>47</v>
      </c>
      <c r="I50" s="106"/>
      <c r="J50" s="106"/>
      <c r="K50" s="106"/>
      <c r="L50" s="106"/>
      <c r="M50" s="106"/>
      <c r="N50" s="106"/>
      <c r="O50" s="106"/>
      <c r="P50" s="185" t="s">
        <v>195</v>
      </c>
      <c r="Q50" s="106"/>
      <c r="R50" s="106"/>
      <c r="S50" s="114"/>
      <c r="T50" s="175"/>
      <c r="U50" s="122"/>
      <c r="V50" s="122"/>
      <c r="W50" s="122"/>
      <c r="X50" s="122"/>
      <c r="Y50" s="122"/>
      <c r="Z50" s="122"/>
      <c r="AA50" s="122"/>
      <c r="AB50" s="122"/>
      <c r="AC50" s="122"/>
      <c r="AD50" s="122"/>
      <c r="AE50" s="122"/>
      <c r="AF50" s="122"/>
      <c r="AG50" s="122"/>
      <c r="AH50" s="122"/>
      <c r="AJ50" s="122"/>
      <c r="AL50" s="122"/>
      <c r="AM50" s="122"/>
      <c r="AN50" s="122"/>
      <c r="AO50" s="122"/>
      <c r="AP50" s="122"/>
      <c r="AQ50" s="123"/>
      <c r="AR50" s="122"/>
      <c r="AS50" s="122"/>
      <c r="AT50" s="123"/>
      <c r="AU50" s="122"/>
      <c r="AV50" s="122"/>
      <c r="AW50" s="124" t="s">
        <v>51</v>
      </c>
      <c r="AX50" s="122"/>
      <c r="AY50" s="122"/>
      <c r="BK50" s="125"/>
      <c r="BL50" s="125"/>
      <c r="BM50" s="125"/>
      <c r="BN50" s="125"/>
    </row>
    <row r="51" spans="2:66" ht="18" hidden="1" thickBot="1">
      <c r="C51" s="176" t="s">
        <v>93</v>
      </c>
      <c r="D51" s="43">
        <v>40634</v>
      </c>
      <c r="E51" s="186" t="str">
        <f>IF(D21="","",IF(D20&gt;=D51,D20,D51))</f>
        <v/>
      </c>
      <c r="F51" s="187" t="s">
        <v>55</v>
      </c>
      <c r="G51" s="178"/>
      <c r="H51" s="43">
        <v>40697</v>
      </c>
      <c r="I51" s="106"/>
      <c r="J51" s="106"/>
      <c r="K51" s="106"/>
      <c r="L51" s="106"/>
      <c r="M51" s="106"/>
      <c r="N51" s="106"/>
      <c r="O51" s="106"/>
      <c r="P51" s="106"/>
      <c r="Q51" s="106"/>
      <c r="R51" s="106"/>
      <c r="S51" s="188"/>
      <c r="T51" s="38"/>
      <c r="U51" s="41"/>
      <c r="V51" s="41"/>
      <c r="W51" s="41"/>
      <c r="X51" s="41"/>
      <c r="Y51" s="41"/>
      <c r="Z51" s="41"/>
      <c r="AA51" s="41"/>
      <c r="AB51" s="41"/>
      <c r="AC51" s="41"/>
      <c r="AD51" s="41"/>
      <c r="AE51" s="41"/>
      <c r="AF51" s="41"/>
      <c r="AG51" s="41"/>
      <c r="AH51" s="41"/>
      <c r="AJ51" s="41"/>
      <c r="AL51" s="41"/>
      <c r="AM51" s="41"/>
      <c r="AN51" s="41"/>
      <c r="AO51" s="41"/>
      <c r="AP51" s="41"/>
      <c r="AQ51" s="47"/>
      <c r="AR51" s="41"/>
      <c r="AS51" s="41"/>
      <c r="AT51" s="47"/>
      <c r="AU51" s="41"/>
      <c r="AV51" s="41"/>
      <c r="AW51" s="36"/>
      <c r="AX51" s="41"/>
      <c r="AY51" s="41"/>
      <c r="AZ51" s="126"/>
      <c r="BA51" s="126"/>
      <c r="BB51" s="50"/>
      <c r="BC51" s="50"/>
    </row>
    <row r="52" spans="2:66" ht="18" hidden="1" thickBot="1">
      <c r="C52" s="199" t="e">
        <f>$D$20</f>
        <v>#NUM!</v>
      </c>
      <c r="D52" s="195" t="e">
        <f>C52-1</f>
        <v>#NUM!</v>
      </c>
      <c r="E52" s="186" t="e">
        <f>IF(D51="","",IF(D20&gt;=D52,C52,D52))</f>
        <v>#NUM!</v>
      </c>
      <c r="F52" s="196"/>
      <c r="G52" s="180"/>
      <c r="H52" s="47">
        <f>IF(H51="","",H51+1)</f>
        <v>40698</v>
      </c>
      <c r="I52" s="180">
        <f>IF(H52="","",H52+1)</f>
        <v>40699</v>
      </c>
      <c r="J52" s="248">
        <v>4</v>
      </c>
      <c r="K52" s="106"/>
      <c r="L52" s="248">
        <v>4</v>
      </c>
      <c r="M52" s="106"/>
      <c r="N52" s="106"/>
      <c r="O52" s="106"/>
      <c r="P52" s="197" t="e">
        <f>IF(D51="","",H51-E51+1)</f>
        <v>#VALUE!</v>
      </c>
      <c r="Q52" s="106"/>
      <c r="R52" s="106"/>
      <c r="S52" s="120" t="e">
        <f>IF(H51="","",IF(H52&gt;=$I$25,IF(D51="","",DATEDIF(E51,$I$25,"y"))&amp;"."&amp;IF(IF(D51="","",DATEDIF(E51,$I$25,"ym"))&lt;10,"0"&amp;IF(D51="","",DATEDIF(E51,$I$25,"ym")),IF(D51="","",DATEDIF(E51,$I$25,"ym"))),IF(D51="","",DATEDIF(E51,H52,"y"))&amp;"."&amp;IF(IF(D51="","",DATEDIF(E51,H52,"ym"))&lt;10,"0"&amp;IF(D51="","",DATEDIF(E51,H52,"ym")),IF(D51="","",DATEDIF(E51,H52,"ym")))))</f>
        <v>#VALUE!</v>
      </c>
      <c r="T52" s="41"/>
      <c r="U52" s="41"/>
      <c r="V52" s="41" t="e">
        <f>IF(LEN(S52)=4,"",MID(RIGHT(S52,5),1,1))</f>
        <v>#VALUE!</v>
      </c>
      <c r="W52" s="41" t="e">
        <f>MID(RIGHT(S52,4),1,1)</f>
        <v>#VALUE!</v>
      </c>
      <c r="X52" s="41" t="e">
        <f>MID(RIGHT(S52,2),1,1)</f>
        <v>#VALUE!</v>
      </c>
      <c r="Y52" s="41" t="e">
        <f>RIGHT(S52,1)</f>
        <v>#VALUE!</v>
      </c>
      <c r="Z52" s="41"/>
      <c r="AA52" s="41"/>
      <c r="AB52" s="41" t="e">
        <f>IF(H52="","",X52*10+Y52)</f>
        <v>#VALUE!</v>
      </c>
      <c r="AC52" s="41"/>
      <c r="AD52" s="41" t="e">
        <f>IF(V52="","",VALUE(V52))</f>
        <v>#VALUE!</v>
      </c>
      <c r="AE52" s="41" t="e">
        <f>IF(W52="","",VALUE(W52))</f>
        <v>#VALUE!</v>
      </c>
      <c r="AF52" s="41" t="e">
        <f t="shared" ref="AF52:AG52" si="5">IF(X52="","",VALUE(X52))</f>
        <v>#VALUE!</v>
      </c>
      <c r="AG52" s="41" t="e">
        <f t="shared" si="5"/>
        <v>#VALUE!</v>
      </c>
      <c r="AH52" s="41"/>
      <c r="AI52" s="28" t="e">
        <f>IF(AD52="",AE52,AD52*10+AE52)</f>
        <v>#VALUE!</v>
      </c>
      <c r="AJ52" s="41"/>
      <c r="AK52" s="28" t="e">
        <f>IF(H52="","",AF52*10+AG52)</f>
        <v>#VALUE!</v>
      </c>
      <c r="AL52" s="41"/>
      <c r="AM52" s="250" t="e">
        <f>IF(OR(D52="",H52="",E52&gt;I52),0,AI52*12+AK52)</f>
        <v>#NUM!</v>
      </c>
      <c r="AN52" s="41"/>
      <c r="AO52" s="41"/>
      <c r="AP52" s="41"/>
      <c r="AQ52" s="47" t="e">
        <f>IF(OR(D51="",H51=""),"",EDATE(E51,AM52)-1)</f>
        <v>#VALUE!</v>
      </c>
      <c r="AR52" s="41"/>
      <c r="AS52" s="41"/>
      <c r="AT52" s="47">
        <f>IF(H51&gt;=$D$21,$D$21,H51)</f>
        <v>0</v>
      </c>
      <c r="AU52" s="41"/>
      <c r="AV52" s="41" t="e">
        <f>IF(OR(H52="",AQ52&gt;AT52,D52=""),"",AT52-AQ52)</f>
        <v>#VALUE!</v>
      </c>
      <c r="AW52" s="48" t="e">
        <f>IF(OR(AV52="",AV52&lt;0),"",VALUE(AV52))</f>
        <v>#VALUE!</v>
      </c>
      <c r="AX52" s="41"/>
      <c r="AY52" s="81" t="e">
        <f>IF(OR(D52="",H52="",AW52=""),"",AM52*30+AW52)</f>
        <v>#NUM!</v>
      </c>
      <c r="AZ52" s="198"/>
      <c r="BA52" s="126"/>
      <c r="BB52" s="50"/>
      <c r="BC52" s="50"/>
    </row>
    <row r="53" spans="2:66" ht="13.5" hidden="1">
      <c r="B53" s="85"/>
      <c r="C53" s="85"/>
      <c r="D53" s="85"/>
      <c r="E53" s="86"/>
      <c r="F53" s="86"/>
      <c r="G53" s="86"/>
      <c r="H53" s="86"/>
      <c r="I53" s="106"/>
      <c r="J53" s="106"/>
      <c r="K53" s="106"/>
      <c r="L53" s="106"/>
      <c r="M53" s="106"/>
      <c r="N53" s="106"/>
      <c r="O53" s="106"/>
      <c r="P53" s="106"/>
      <c r="Q53" s="106"/>
      <c r="R53" s="106"/>
      <c r="S53" s="188"/>
      <c r="T53" s="38"/>
      <c r="U53" s="41"/>
      <c r="V53" s="41"/>
      <c r="W53" s="41"/>
      <c r="X53" s="41"/>
      <c r="Y53" s="41"/>
      <c r="Z53" s="41"/>
      <c r="AA53" s="41"/>
      <c r="AB53" s="41"/>
      <c r="AC53" s="41"/>
      <c r="AD53" s="41"/>
      <c r="AE53" s="41"/>
      <c r="AF53" s="41"/>
      <c r="AG53" s="41"/>
      <c r="AH53" s="41"/>
      <c r="AJ53" s="41"/>
      <c r="AL53" s="41"/>
      <c r="AM53" s="41"/>
      <c r="AN53" s="41"/>
      <c r="AO53" s="41"/>
      <c r="AP53" s="41"/>
      <c r="AQ53" s="47"/>
      <c r="AR53" s="41"/>
      <c r="AS53" s="41"/>
      <c r="AT53" s="47"/>
      <c r="AU53" s="41"/>
      <c r="AV53" s="41"/>
      <c r="AW53" s="36"/>
      <c r="AX53" s="41"/>
      <c r="AY53" s="87" t="e">
        <f>IF(OR(D52="",H52="",AW52=""),"",AM52*30+AW52)</f>
        <v>#NUM!</v>
      </c>
      <c r="AZ53" s="198"/>
      <c r="BA53" s="126"/>
      <c r="BB53" s="50"/>
      <c r="BC53" s="50"/>
    </row>
    <row r="54" spans="2:66" ht="13.5" hidden="1">
      <c r="B54" s="85"/>
      <c r="C54" s="85"/>
      <c r="D54" s="85"/>
      <c r="E54" s="86"/>
      <c r="F54" s="86"/>
      <c r="G54" s="86"/>
      <c r="H54" s="86"/>
      <c r="I54" s="106"/>
      <c r="J54" s="106"/>
      <c r="K54" s="106"/>
      <c r="L54" s="106"/>
      <c r="M54" s="106"/>
      <c r="N54" s="106"/>
      <c r="O54" s="106"/>
      <c r="P54" s="106"/>
      <c r="Q54" s="106"/>
      <c r="R54" s="106"/>
      <c r="S54" s="188"/>
      <c r="T54" s="38"/>
      <c r="U54" s="41"/>
      <c r="V54" s="41"/>
      <c r="W54" s="41"/>
      <c r="X54" s="41"/>
      <c r="Y54" s="41"/>
      <c r="Z54" s="41"/>
      <c r="AA54" s="41"/>
      <c r="AB54" s="41"/>
      <c r="AC54" s="41"/>
      <c r="AD54" s="41"/>
      <c r="AE54" s="41"/>
      <c r="AF54" s="41"/>
      <c r="AG54" s="41"/>
      <c r="AH54" s="41"/>
      <c r="AJ54" s="41"/>
      <c r="AL54" s="41"/>
      <c r="AM54" s="41"/>
      <c r="AN54" s="41"/>
      <c r="AO54" s="41"/>
      <c r="AP54" s="41"/>
      <c r="AQ54" s="47"/>
      <c r="AR54" s="41"/>
      <c r="AS54" s="41"/>
      <c r="AT54" s="47"/>
      <c r="AU54" s="41"/>
      <c r="AV54" s="41"/>
      <c r="AW54" s="36"/>
      <c r="AX54" s="41"/>
      <c r="AY54" s="36"/>
      <c r="AZ54" s="246" t="str">
        <f>IF(OR(D55="",SUM(D55,-H51)=1),"",SUM(D55,-H51,-1))</f>
        <v/>
      </c>
      <c r="BA54" s="126"/>
      <c r="BB54" s="50"/>
      <c r="BC54" s="50"/>
    </row>
    <row r="55" spans="2:66" ht="18" hidden="1" thickBot="1">
      <c r="C55" s="176" t="s">
        <v>94</v>
      </c>
      <c r="D55" s="43"/>
      <c r="E55" s="186" t="str">
        <f>IF(D55="","",IF(D20&gt;=D55,C56,D55))</f>
        <v/>
      </c>
      <c r="F55" s="187" t="s">
        <v>55</v>
      </c>
      <c r="G55" s="178"/>
      <c r="H55" s="43"/>
      <c r="I55" s="106"/>
      <c r="J55" s="106"/>
      <c r="K55" s="106"/>
      <c r="L55" s="106"/>
      <c r="M55" s="106"/>
      <c r="N55" s="106"/>
      <c r="O55" s="106"/>
      <c r="P55" s="106"/>
      <c r="Q55" s="106"/>
      <c r="R55" s="106"/>
      <c r="S55" s="188"/>
      <c r="T55" s="38"/>
      <c r="U55" s="41"/>
      <c r="V55" s="41"/>
      <c r="W55" s="41"/>
      <c r="X55" s="41"/>
      <c r="Y55" s="41"/>
      <c r="Z55" s="41"/>
      <c r="AA55" s="41"/>
      <c r="AB55" s="41"/>
      <c r="AC55" s="41"/>
      <c r="AD55" s="41"/>
      <c r="AE55" s="41"/>
      <c r="AF55" s="41"/>
      <c r="AG55" s="41"/>
      <c r="AH55" s="41"/>
      <c r="AJ55" s="41"/>
      <c r="AL55" s="41"/>
      <c r="AM55" s="41"/>
      <c r="AN55" s="41"/>
      <c r="AO55" s="41"/>
      <c r="AP55" s="41"/>
      <c r="AQ55" s="47"/>
      <c r="AR55" s="41"/>
      <c r="AS55" s="41"/>
      <c r="AT55" s="47"/>
      <c r="AU55" s="41"/>
      <c r="AV55" s="41"/>
      <c r="AW55" s="36"/>
      <c r="AX55" s="41"/>
      <c r="AY55" s="41"/>
      <c r="AZ55" s="198"/>
      <c r="BA55" s="126"/>
      <c r="BB55" s="50"/>
      <c r="BC55" s="50"/>
    </row>
    <row r="56" spans="2:66" ht="18" hidden="1" thickBot="1">
      <c r="C56" s="199" t="e">
        <f>$D$20</f>
        <v>#NUM!</v>
      </c>
      <c r="D56" s="195" t="e">
        <f>C56-1</f>
        <v>#NUM!</v>
      </c>
      <c r="E56" s="186" t="str">
        <f>IF(D55="","",IF(D20&gt;=D56,C56,D56))</f>
        <v/>
      </c>
      <c r="F56" s="196"/>
      <c r="G56" s="180"/>
      <c r="H56" s="47" t="str">
        <f>IF(H55="","",H55+1)</f>
        <v/>
      </c>
      <c r="I56" s="180" t="str">
        <f>IF(H56="","",H56+1)</f>
        <v/>
      </c>
      <c r="J56" s="248">
        <v>4</v>
      </c>
      <c r="K56" s="106"/>
      <c r="L56" s="248">
        <v>4</v>
      </c>
      <c r="M56" s="106"/>
      <c r="N56" s="106"/>
      <c r="O56" s="106"/>
      <c r="P56" s="197" t="str">
        <f>IF(D55="","",H55-E55+1)</f>
        <v/>
      </c>
      <c r="Q56" s="36"/>
      <c r="R56" s="41"/>
      <c r="S56" s="120" t="str">
        <f>IF(H55="","",IF(H56&gt;=$I$25,IF(D55="","",DATEDIF(E55,$I$25,"y"))&amp;"."&amp;IF(IF(D55="","",DATEDIF(E55,$I$25,"ym"))&lt;10,"0"&amp;IF(D55="","",DATEDIF(E55,$I$25,"ym")),IF(D55="","",DATEDIF(E55,$I$25,"ym"))),IF(D55="","",DATEDIF(E55,H56,"y"))&amp;"."&amp;IF(IF(D55="","",DATEDIF(E55,H56,"ym"))&lt;10,"0"&amp;IF(D55="","",DATEDIF(E55,H56,"ym")),IF(D55="","",DATEDIF(E55,H56,"ym")))))</f>
        <v/>
      </c>
      <c r="T56" s="41"/>
      <c r="U56" s="41"/>
      <c r="V56" s="41" t="str">
        <f>IF(LEN(S56)=4,"",MID(RIGHT(S56,5),1,1))</f>
        <v/>
      </c>
      <c r="W56" s="41" t="str">
        <f>MID(RIGHT(S56,4),1,1)</f>
        <v/>
      </c>
      <c r="X56" s="41" t="str">
        <f>MID(RIGHT(S56,2),1,1)</f>
        <v/>
      </c>
      <c r="Y56" s="41" t="str">
        <f>RIGHT(S56,1)</f>
        <v/>
      </c>
      <c r="Z56" s="41"/>
      <c r="AA56" s="41"/>
      <c r="AB56" s="41" t="str">
        <f>IF(H56="","",X56*10+Y56)</f>
        <v/>
      </c>
      <c r="AC56" s="41"/>
      <c r="AD56" s="41" t="str">
        <f>IF(V56="","",VALUE(V56))</f>
        <v/>
      </c>
      <c r="AE56" s="41" t="str">
        <f>IF(W56="","",VALUE(W56))</f>
        <v/>
      </c>
      <c r="AF56" s="41" t="str">
        <f t="shared" ref="AF56:AG56" si="6">IF(X56="","",VALUE(X56))</f>
        <v/>
      </c>
      <c r="AG56" s="41" t="str">
        <f t="shared" si="6"/>
        <v/>
      </c>
      <c r="AH56" s="41"/>
      <c r="AI56" s="28" t="str">
        <f>IF(AD56="",AE56,AD56*10+AE56)</f>
        <v/>
      </c>
      <c r="AJ56" s="41"/>
      <c r="AK56" s="28" t="str">
        <f>IF(H56="","",AF56*10+AG56)</f>
        <v/>
      </c>
      <c r="AL56" s="41"/>
      <c r="AM56" s="250" t="e">
        <f>IF(OR(D56="",H56="",E56&gt;I56),0,AI56*12+AK56)</f>
        <v>#NUM!</v>
      </c>
      <c r="AN56" s="41"/>
      <c r="AO56" s="41"/>
      <c r="AP56" s="41"/>
      <c r="AQ56" s="47" t="str">
        <f>IF(OR(D55="",H55=""),"",EDATE(E55,AM56)-1)</f>
        <v/>
      </c>
      <c r="AR56" s="41"/>
      <c r="AS56" s="41"/>
      <c r="AT56" s="47">
        <f>IF(H55&gt;=$D$21,$D$21,H55)</f>
        <v>0</v>
      </c>
      <c r="AU56" s="41"/>
      <c r="AV56" s="41" t="e">
        <f>IF(OR(H56="",AQ56&gt;AT56,D56=""),"",AT56-AQ56)</f>
        <v>#NUM!</v>
      </c>
      <c r="AW56" s="48" t="e">
        <f>IF(OR(AV56="",AV56&lt;0),"",VALUE(AV56))</f>
        <v>#NUM!</v>
      </c>
      <c r="AX56" s="41"/>
      <c r="AY56" s="81" t="e">
        <f>IF(OR(D56="",H56="",AW56=""),"",AM56*30+AW56)</f>
        <v>#NUM!</v>
      </c>
      <c r="AZ56" s="198"/>
      <c r="BA56" s="126"/>
      <c r="BB56" s="50"/>
      <c r="BC56" s="50"/>
    </row>
    <row r="57" spans="2:66" ht="13.5" hidden="1">
      <c r="B57" s="85"/>
      <c r="C57" s="85"/>
      <c r="D57" s="85"/>
      <c r="E57" s="86"/>
      <c r="F57" s="86"/>
      <c r="G57" s="86"/>
      <c r="H57" s="86"/>
      <c r="I57" s="106"/>
      <c r="J57" s="106"/>
      <c r="K57" s="106"/>
      <c r="L57" s="106"/>
      <c r="M57" s="106"/>
      <c r="N57" s="106"/>
      <c r="O57" s="106"/>
      <c r="P57" s="106"/>
      <c r="Q57" s="106"/>
      <c r="R57" s="106"/>
      <c r="S57" s="188"/>
      <c r="T57" s="38"/>
      <c r="U57" s="41"/>
      <c r="V57" s="41"/>
      <c r="W57" s="41"/>
      <c r="X57" s="41"/>
      <c r="Y57" s="41"/>
      <c r="Z57" s="41"/>
      <c r="AA57" s="41"/>
      <c r="AB57" s="41"/>
      <c r="AC57" s="41"/>
      <c r="AD57" s="41"/>
      <c r="AE57" s="41"/>
      <c r="AF57" s="41"/>
      <c r="AG57" s="41"/>
      <c r="AH57" s="41"/>
      <c r="AJ57" s="41"/>
      <c r="AL57" s="41"/>
      <c r="AM57" s="41"/>
      <c r="AN57" s="41"/>
      <c r="AO57" s="41"/>
      <c r="AP57" s="41"/>
      <c r="AQ57" s="47"/>
      <c r="AR57" s="41"/>
      <c r="AS57" s="41"/>
      <c r="AT57" s="47"/>
      <c r="AU57" s="41"/>
      <c r="AV57" s="41"/>
      <c r="AW57" s="36"/>
      <c r="AX57" s="41"/>
      <c r="AY57" s="87" t="e">
        <f>IF(OR(D56="",H56="",AW56=""),"",AM56*30+AW56)</f>
        <v>#NUM!</v>
      </c>
      <c r="AZ57" s="198"/>
      <c r="BA57" s="126"/>
      <c r="BB57" s="50"/>
      <c r="BC57" s="244"/>
      <c r="BD57" s="243"/>
    </row>
    <row r="58" spans="2:66" hidden="1">
      <c r="B58" s="85"/>
      <c r="C58" s="85"/>
      <c r="D58" s="85"/>
      <c r="E58" s="85"/>
      <c r="F58" s="85"/>
      <c r="G58" s="85"/>
      <c r="H58" s="85"/>
      <c r="I58" s="106"/>
      <c r="J58" s="106"/>
      <c r="K58" s="106"/>
      <c r="L58" s="106"/>
      <c r="M58" s="106"/>
      <c r="N58" s="106"/>
      <c r="O58" s="106"/>
      <c r="P58" s="106"/>
      <c r="Q58" s="106"/>
      <c r="R58" s="106"/>
      <c r="S58" s="114"/>
      <c r="T58" s="38"/>
      <c r="U58" s="41"/>
      <c r="V58" s="41"/>
      <c r="W58" s="41"/>
      <c r="X58" s="41"/>
      <c r="Y58" s="41"/>
      <c r="Z58" s="41"/>
      <c r="AA58" s="41"/>
      <c r="AB58" s="41"/>
      <c r="AC58" s="41"/>
      <c r="AD58" s="41"/>
      <c r="AE58" s="41"/>
      <c r="AF58" s="41"/>
      <c r="AG58" s="41"/>
      <c r="AH58" s="41"/>
      <c r="AJ58" s="41"/>
      <c r="AL58" s="41"/>
      <c r="AM58" s="41"/>
      <c r="AN58" s="41"/>
      <c r="AO58" s="41"/>
      <c r="AP58" s="41"/>
      <c r="AQ58" s="42"/>
      <c r="AR58" s="41"/>
      <c r="AS58" s="41"/>
      <c r="AT58" s="42"/>
      <c r="AU58" s="41"/>
      <c r="AV58" s="41"/>
      <c r="AW58" s="73"/>
      <c r="AX58" s="41"/>
      <c r="AY58" s="36"/>
      <c r="AZ58" s="246" t="str">
        <f>IF(OR(D59="",SUM(D59,-H55)=1),"",SUM(D59,-H55,-1))</f>
        <v/>
      </c>
      <c r="BA58" s="126"/>
      <c r="BB58" s="50"/>
      <c r="BC58" s="50"/>
      <c r="BD58" s="255"/>
    </row>
    <row r="59" spans="2:66" ht="18" hidden="1" thickBot="1">
      <c r="C59" s="176" t="s">
        <v>95</v>
      </c>
      <c r="D59" s="43"/>
      <c r="E59" s="186" t="str">
        <f>IF(D59="","",IF(D20&gt;=D59,C60,D59))</f>
        <v/>
      </c>
      <c r="F59" s="187" t="s">
        <v>55</v>
      </c>
      <c r="G59" s="178"/>
      <c r="H59" s="43"/>
      <c r="I59" s="106"/>
      <c r="J59" s="106"/>
      <c r="K59" s="106"/>
      <c r="L59" s="106"/>
      <c r="M59" s="106"/>
      <c r="N59" s="106"/>
      <c r="O59" s="106"/>
      <c r="P59" s="106"/>
      <c r="Q59" s="106"/>
      <c r="R59" s="106"/>
      <c r="S59" s="188"/>
      <c r="T59" s="38"/>
      <c r="U59" s="41"/>
      <c r="V59" s="41"/>
      <c r="W59" s="41"/>
      <c r="X59" s="41"/>
      <c r="Y59" s="41"/>
      <c r="Z59" s="41"/>
      <c r="AA59" s="41"/>
      <c r="AB59" s="41"/>
      <c r="AC59" s="41"/>
      <c r="AD59" s="41"/>
      <c r="AE59" s="41"/>
      <c r="AF59" s="41"/>
      <c r="AG59" s="41"/>
      <c r="AH59" s="41"/>
      <c r="AJ59" s="41"/>
      <c r="AL59" s="41"/>
      <c r="AM59" s="41"/>
      <c r="AN59" s="41"/>
      <c r="AO59" s="41"/>
      <c r="AP59" s="41"/>
      <c r="AQ59" s="47"/>
      <c r="AR59" s="41"/>
      <c r="AS59" s="41"/>
      <c r="AT59" s="47"/>
      <c r="AU59" s="41"/>
      <c r="AV59" s="41"/>
      <c r="AW59" s="36"/>
      <c r="AX59" s="41"/>
      <c r="AY59" s="41"/>
      <c r="AZ59" s="198"/>
      <c r="BA59" s="126"/>
      <c r="BB59" s="50"/>
      <c r="BC59" s="50"/>
    </row>
    <row r="60" spans="2:66" ht="18" hidden="1" thickBot="1">
      <c r="C60" s="199" t="e">
        <f>$D$20</f>
        <v>#NUM!</v>
      </c>
      <c r="D60" s="195" t="e">
        <f>C60-1</f>
        <v>#NUM!</v>
      </c>
      <c r="E60" s="186" t="str">
        <f>IF(D59="","",IF(D20&gt;=D60,C60,D60))</f>
        <v/>
      </c>
      <c r="F60" s="196"/>
      <c r="G60" s="180"/>
      <c r="H60" s="47" t="str">
        <f>IF(H59="","",H59+1)</f>
        <v/>
      </c>
      <c r="I60" s="180" t="str">
        <f>IF(H60="","",H60+1)</f>
        <v/>
      </c>
      <c r="J60" s="248">
        <v>4</v>
      </c>
      <c r="K60" s="106"/>
      <c r="L60" s="248">
        <v>4</v>
      </c>
      <c r="M60" s="106"/>
      <c r="N60" s="106"/>
      <c r="O60" s="106"/>
      <c r="P60" s="197" t="str">
        <f>IF(D59="","",H59-E59+1)</f>
        <v/>
      </c>
      <c r="Q60" s="36"/>
      <c r="R60" s="41"/>
      <c r="S60" s="120" t="str">
        <f>IF(H59="","",IF(H60&gt;=$I$25,IF(D59="","",DATEDIF(E59,$I$25,"y"))&amp;"."&amp;IF(IF(D59="","",DATEDIF(E59,$I$25,"ym"))&lt;10,"0"&amp;IF(D59="","",DATEDIF(E59,$I$25,"ym")),IF(D59="","",DATEDIF(E59,$I$25,"ym"))),IF(D59="","",DATEDIF(E59,H60,"y"))&amp;"."&amp;IF(IF(D59="","",DATEDIF(E59,H60,"ym"))&lt;10,"0"&amp;IF(D59="","",DATEDIF(E59,H60,"ym")),IF(D59="","",DATEDIF(E59,H60,"ym")))))</f>
        <v/>
      </c>
      <c r="T60" s="41"/>
      <c r="U60" s="41"/>
      <c r="V60" s="41" t="str">
        <f>IF(LEN(S60)=4,"",MID(RIGHT(S60,5),1,1))</f>
        <v/>
      </c>
      <c r="W60" s="41" t="str">
        <f>MID(RIGHT(S60,4),1,1)</f>
        <v/>
      </c>
      <c r="X60" s="41" t="str">
        <f>MID(RIGHT(S60,2),1,1)</f>
        <v/>
      </c>
      <c r="Y60" s="41" t="str">
        <f>RIGHT(S60,1)</f>
        <v/>
      </c>
      <c r="Z60" s="41"/>
      <c r="AA60" s="41"/>
      <c r="AB60" s="41" t="str">
        <f>IF(H60="","",X60*10+Y60)</f>
        <v/>
      </c>
      <c r="AC60" s="41"/>
      <c r="AD60" s="41" t="str">
        <f>IF(V60="","",VALUE(V60))</f>
        <v/>
      </c>
      <c r="AE60" s="41" t="str">
        <f>IF(W60="","",VALUE(W60))</f>
        <v/>
      </c>
      <c r="AF60" s="41" t="str">
        <f t="shared" ref="AF60:AG60" si="7">IF(X60="","",VALUE(X60))</f>
        <v/>
      </c>
      <c r="AG60" s="41" t="str">
        <f t="shared" si="7"/>
        <v/>
      </c>
      <c r="AH60" s="41"/>
      <c r="AI60" s="28" t="str">
        <f>IF(AD60="",AE60,AD60*10+AE60)</f>
        <v/>
      </c>
      <c r="AJ60" s="41"/>
      <c r="AK60" s="28" t="str">
        <f>IF(H60="","",AF60*10+AG60)</f>
        <v/>
      </c>
      <c r="AL60" s="41"/>
      <c r="AM60" s="250" t="e">
        <f>IF(OR(D60="",H60="",E60&gt;I60),0,AI60*12+AK60)</f>
        <v>#NUM!</v>
      </c>
      <c r="AN60" s="41"/>
      <c r="AO60" s="41"/>
      <c r="AP60" s="41"/>
      <c r="AQ60" s="47" t="str">
        <f>IF(OR(D59="",H59=""),"",EDATE(E59,AM60)-1)</f>
        <v/>
      </c>
      <c r="AR60" s="41"/>
      <c r="AS60" s="41"/>
      <c r="AT60" s="47">
        <f>IF(H59&gt;=$D$21,$D$21,H59)</f>
        <v>0</v>
      </c>
      <c r="AU60" s="41"/>
      <c r="AV60" s="41" t="e">
        <f>IF(OR(H60="",AQ60&gt;AT60,D60=""),"",AT60-AQ60)</f>
        <v>#NUM!</v>
      </c>
      <c r="AW60" s="48" t="e">
        <f>IF(OR(AV60="",AV60&lt;0),"",VALUE(AV60))</f>
        <v>#NUM!</v>
      </c>
      <c r="AX60" s="41"/>
      <c r="AY60" s="81" t="e">
        <f>IF(OR(D60="",H60="",AW60=""),"",AM60*30+AW60)</f>
        <v>#NUM!</v>
      </c>
      <c r="AZ60" s="198"/>
      <c r="BA60" s="50"/>
      <c r="BB60" s="50"/>
      <c r="BC60" s="50"/>
    </row>
    <row r="61" spans="2:66" ht="13.5" hidden="1">
      <c r="C61" s="85"/>
      <c r="D61" s="85"/>
      <c r="E61" s="86"/>
      <c r="F61" s="86"/>
      <c r="G61" s="86"/>
      <c r="H61" s="86"/>
      <c r="I61" s="106"/>
      <c r="J61" s="106"/>
      <c r="K61" s="106"/>
      <c r="L61" s="106"/>
      <c r="M61" s="106"/>
      <c r="N61" s="106"/>
      <c r="O61" s="106"/>
      <c r="P61" s="106"/>
      <c r="Q61" s="106"/>
      <c r="R61" s="106"/>
      <c r="S61" s="188"/>
      <c r="T61" s="38"/>
      <c r="U61" s="41"/>
      <c r="V61" s="41"/>
      <c r="W61" s="41"/>
      <c r="X61" s="41"/>
      <c r="Y61" s="41"/>
      <c r="Z61" s="41"/>
      <c r="AA61" s="41"/>
      <c r="AB61" s="41"/>
      <c r="AC61" s="41"/>
      <c r="AD61" s="41"/>
      <c r="AE61" s="41"/>
      <c r="AF61" s="41"/>
      <c r="AG61" s="41"/>
      <c r="AH61" s="41"/>
      <c r="AJ61" s="41"/>
      <c r="AL61" s="41"/>
      <c r="AM61" s="41"/>
      <c r="AN61" s="41"/>
      <c r="AO61" s="41"/>
      <c r="AP61" s="41"/>
      <c r="AQ61" s="47"/>
      <c r="AR61" s="41"/>
      <c r="AS61" s="41"/>
      <c r="AT61" s="47"/>
      <c r="AU61" s="41"/>
      <c r="AV61" s="41"/>
      <c r="AW61" s="36"/>
      <c r="AX61" s="41"/>
      <c r="AY61" s="87" t="e">
        <f>IF(OR(D60="",H60="",AW60=""),"",AM60*30+AW60)</f>
        <v>#NUM!</v>
      </c>
      <c r="AZ61" s="198"/>
      <c r="BA61" s="50"/>
      <c r="BB61" s="50"/>
      <c r="BC61" s="50"/>
    </row>
    <row r="62" spans="2:66" ht="13.5" hidden="1">
      <c r="C62" s="205"/>
      <c r="D62" s="205"/>
      <c r="E62" s="206"/>
      <c r="F62" s="206"/>
      <c r="G62" s="206"/>
      <c r="H62" s="206"/>
      <c r="I62" s="106"/>
      <c r="J62" s="106"/>
      <c r="K62" s="106"/>
      <c r="L62" s="106"/>
      <c r="M62" s="106"/>
      <c r="N62" s="106"/>
      <c r="O62" s="106"/>
      <c r="P62" s="106"/>
      <c r="Q62" s="106"/>
      <c r="R62" s="106"/>
      <c r="S62" s="188"/>
      <c r="T62" s="38"/>
      <c r="U62" s="41"/>
      <c r="V62" s="41"/>
      <c r="W62" s="41"/>
      <c r="X62" s="41"/>
      <c r="Y62" s="41"/>
      <c r="Z62" s="41"/>
      <c r="AA62" s="41"/>
      <c r="AB62" s="41"/>
      <c r="AC62" s="41"/>
      <c r="AD62" s="41"/>
      <c r="AE62" s="41"/>
      <c r="AF62" s="41"/>
      <c r="AG62" s="41"/>
      <c r="AH62" s="41"/>
      <c r="AJ62" s="41"/>
      <c r="AL62" s="41"/>
      <c r="AM62" s="41"/>
      <c r="AN62" s="41"/>
      <c r="AO62" s="41"/>
      <c r="AP62" s="41"/>
      <c r="AQ62" s="47"/>
      <c r="AR62" s="41"/>
      <c r="AS62" s="41"/>
      <c r="AT62" s="47"/>
      <c r="AU62" s="41"/>
      <c r="AV62" s="41"/>
      <c r="AW62" s="36"/>
      <c r="AX62" s="41"/>
      <c r="AY62" s="197"/>
      <c r="AZ62" s="246" t="str">
        <f>IF(OR(D63="",SUM(D63,-H59)=1),"",SUM(D63,-H59,-1))</f>
        <v/>
      </c>
      <c r="BA62" s="50"/>
      <c r="BB62" s="50"/>
      <c r="BC62" s="50"/>
    </row>
    <row r="63" spans="2:66" ht="18" hidden="1" thickBot="1">
      <c r="C63" s="176" t="s">
        <v>289</v>
      </c>
      <c r="D63" s="43"/>
      <c r="E63" s="186" t="str">
        <f>IF(D63="","",IF(D20&gt;=D63,C64,D63))</f>
        <v/>
      </c>
      <c r="F63" s="187" t="s">
        <v>55</v>
      </c>
      <c r="G63" s="178"/>
      <c r="H63" s="43"/>
      <c r="I63" s="106"/>
      <c r="J63" s="106"/>
      <c r="K63" s="106"/>
      <c r="L63" s="106"/>
      <c r="M63" s="106"/>
      <c r="N63" s="106"/>
      <c r="O63" s="106"/>
      <c r="P63" s="106"/>
      <c r="Q63" s="106"/>
      <c r="R63" s="106"/>
      <c r="S63" s="188"/>
      <c r="T63" s="38"/>
      <c r="U63" s="41"/>
      <c r="V63" s="41"/>
      <c r="W63" s="41"/>
      <c r="X63" s="41"/>
      <c r="Y63" s="41"/>
      <c r="Z63" s="41"/>
      <c r="AA63" s="41"/>
      <c r="AB63" s="41"/>
      <c r="AC63" s="41"/>
      <c r="AD63" s="41"/>
      <c r="AE63" s="41"/>
      <c r="AF63" s="41"/>
      <c r="AG63" s="41"/>
      <c r="AH63" s="41"/>
      <c r="AJ63" s="41"/>
      <c r="AL63" s="41"/>
      <c r="AM63" s="41"/>
      <c r="AN63" s="41"/>
      <c r="AO63" s="41"/>
      <c r="AP63" s="41"/>
      <c r="AQ63" s="47"/>
      <c r="AR63" s="41"/>
      <c r="AS63" s="41"/>
      <c r="AT63" s="47"/>
      <c r="AU63" s="41"/>
      <c r="AV63" s="41"/>
      <c r="AW63" s="36"/>
      <c r="AX63" s="41"/>
      <c r="AY63" s="41"/>
      <c r="AZ63" s="198"/>
      <c r="BA63" s="126"/>
      <c r="BB63" s="50"/>
      <c r="BC63" s="50"/>
    </row>
    <row r="64" spans="2:66" ht="18" hidden="1" thickBot="1">
      <c r="C64" s="199" t="e">
        <f>$D$20</f>
        <v>#NUM!</v>
      </c>
      <c r="D64" s="195" t="e">
        <f>C64-1</f>
        <v>#NUM!</v>
      </c>
      <c r="E64" s="186" t="str">
        <f>IF(D63="","",IF(D20&gt;=D64,C64,D64))</f>
        <v/>
      </c>
      <c r="F64" s="196"/>
      <c r="G64" s="180"/>
      <c r="H64" s="47" t="str">
        <f>IF(H63="","",H63+1)</f>
        <v/>
      </c>
      <c r="I64" s="180" t="str">
        <f>IF(H64="","",H64+1)</f>
        <v/>
      </c>
      <c r="J64" s="248">
        <v>4</v>
      </c>
      <c r="K64" s="106"/>
      <c r="L64" s="248">
        <v>4</v>
      </c>
      <c r="M64" s="106"/>
      <c r="N64" s="106"/>
      <c r="O64" s="106"/>
      <c r="P64" s="197" t="str">
        <f>IF(D63="","",H63-E64+1)</f>
        <v/>
      </c>
      <c r="Q64" s="36"/>
      <c r="R64" s="41"/>
      <c r="S64" s="120" t="str">
        <f>IF(H63="","",IF(H64&gt;=$I$25,IF(D63="","",DATEDIF(E63,$I$25,"y"))&amp;"."&amp;IF(IF(D63="","",DATEDIF(E63,$I$25,"ym"))&lt;10,"0"&amp;IF(D63="","",DATEDIF(E63,$I$25,"ym")),IF(D63="","",DATEDIF(E63,$I$25,"ym"))),IF(D63="","",DATEDIF(E63,H64,"y"))&amp;"."&amp;IF(IF(D63="","",DATEDIF(E63,H64,"ym"))&lt;10,"0"&amp;IF(D63="","",DATEDIF(E63,H64,"ym")),IF(D63="","",DATEDIF(E63,H64,"ym")))))</f>
        <v/>
      </c>
      <c r="T64" s="41"/>
      <c r="U64" s="41"/>
      <c r="V64" s="41" t="str">
        <f>IF(LEN(S64)=4,"",MID(RIGHT(S64,5),1,1))</f>
        <v/>
      </c>
      <c r="W64" s="41" t="str">
        <f>MID(RIGHT(S64,4),1,1)</f>
        <v/>
      </c>
      <c r="X64" s="41" t="str">
        <f>MID(RIGHT(S64,2),1,1)</f>
        <v/>
      </c>
      <c r="Y64" s="41" t="str">
        <f>RIGHT(S64,1)</f>
        <v/>
      </c>
      <c r="Z64" s="41"/>
      <c r="AA64" s="41"/>
      <c r="AB64" s="41" t="str">
        <f>IF(H64="","",X64*10+Y64)</f>
        <v/>
      </c>
      <c r="AC64" s="41"/>
      <c r="AD64" s="41" t="str">
        <f>IF(V64="","",VALUE(V64))</f>
        <v/>
      </c>
      <c r="AE64" s="41" t="str">
        <f>IF(W64="","",VALUE(W64))</f>
        <v/>
      </c>
      <c r="AF64" s="41" t="str">
        <f t="shared" ref="AF64:AG64" si="8">IF(X64="","",VALUE(X64))</f>
        <v/>
      </c>
      <c r="AG64" s="41" t="str">
        <f t="shared" si="8"/>
        <v/>
      </c>
      <c r="AH64" s="41"/>
      <c r="AI64" s="28" t="str">
        <f>IF(AD64="",AE64,AD64*10+AE64)</f>
        <v/>
      </c>
      <c r="AJ64" s="41"/>
      <c r="AK64" s="28" t="str">
        <f>IF(H64="","",AF64*10+AG64)</f>
        <v/>
      </c>
      <c r="AL64" s="41"/>
      <c r="AM64" s="250" t="e">
        <f>IF(OR(D64="",H64="",E64&gt;I64),0,AI64*12+AK64)</f>
        <v>#NUM!</v>
      </c>
      <c r="AN64" s="41"/>
      <c r="AO64" s="41"/>
      <c r="AP64" s="41"/>
      <c r="AQ64" s="47" t="str">
        <f>IF(OR(D63="",H63=""),"",EDATE(E63,AM64)-1)</f>
        <v/>
      </c>
      <c r="AR64" s="41"/>
      <c r="AS64" s="41"/>
      <c r="AT64" s="47">
        <f>IF(H63&gt;=$D$21,$D$21,H63)</f>
        <v>0</v>
      </c>
      <c r="AU64" s="41"/>
      <c r="AV64" s="41" t="e">
        <f>IF(OR(H64="",AQ64&gt;AT64,D64=""),"",AT64-AQ64)</f>
        <v>#NUM!</v>
      </c>
      <c r="AW64" s="48" t="e">
        <f>IF(OR(AV64="",AV64&lt;0),"",VALUE(AV64))</f>
        <v>#NUM!</v>
      </c>
      <c r="AX64" s="41"/>
      <c r="AY64" s="81" t="e">
        <f>IF(OR(D64="",H64="",AW64=""),"",AM64*30+AW64)</f>
        <v>#NUM!</v>
      </c>
      <c r="AZ64" s="198"/>
      <c r="BA64" s="50"/>
      <c r="BB64" s="50"/>
      <c r="BC64" s="50"/>
    </row>
    <row r="65" spans="3:56" ht="13.5" hidden="1">
      <c r="C65" s="85"/>
      <c r="D65" s="85"/>
      <c r="E65" s="86"/>
      <c r="F65" s="86"/>
      <c r="G65" s="86"/>
      <c r="H65" s="86"/>
      <c r="I65" s="188"/>
      <c r="J65" s="188"/>
      <c r="K65" s="106"/>
      <c r="L65" s="188"/>
      <c r="M65" s="106"/>
      <c r="N65" s="106"/>
      <c r="O65" s="106"/>
      <c r="P65" s="188"/>
      <c r="Q65" s="188"/>
      <c r="R65" s="188"/>
      <c r="S65" s="188"/>
      <c r="T65" s="38"/>
      <c r="U65" s="41"/>
      <c r="V65" s="41"/>
      <c r="W65" s="41"/>
      <c r="X65" s="41"/>
      <c r="Y65" s="41"/>
      <c r="Z65" s="41"/>
      <c r="AA65" s="41"/>
      <c r="AB65" s="41"/>
      <c r="AC65" s="41"/>
      <c r="AD65" s="41"/>
      <c r="AE65" s="41"/>
      <c r="AF65" s="41"/>
      <c r="AG65" s="41"/>
      <c r="AH65" s="41"/>
      <c r="AJ65" s="41"/>
      <c r="AL65" s="41"/>
      <c r="AM65" s="41"/>
      <c r="AN65" s="41"/>
      <c r="AO65" s="41"/>
      <c r="AP65" s="41"/>
      <c r="AQ65" s="47"/>
      <c r="AR65" s="41"/>
      <c r="AS65" s="41"/>
      <c r="AT65" s="47"/>
      <c r="AU65" s="41"/>
      <c r="AV65" s="41"/>
      <c r="AW65" s="36"/>
      <c r="AX65" s="41"/>
      <c r="AY65" s="87" t="e">
        <f>IF(OR(D64="",H64="",AW64=""),"",AM64*30+AW64)</f>
        <v>#NUM!</v>
      </c>
      <c r="AZ65" s="198"/>
      <c r="BA65" s="50"/>
      <c r="BB65" s="50"/>
      <c r="BC65" s="50"/>
    </row>
    <row r="66" spans="3:56" ht="18" hidden="1" thickBot="1">
      <c r="C66" s="201"/>
      <c r="D66" s="201"/>
      <c r="E66" s="202"/>
      <c r="F66" s="203"/>
      <c r="G66" s="202"/>
      <c r="H66" s="204">
        <f>MAXA(H51,H55,H59)</f>
        <v>40697</v>
      </c>
      <c r="I66" s="188"/>
      <c r="J66" s="188"/>
      <c r="K66" s="106"/>
      <c r="L66" s="188"/>
      <c r="M66" s="188"/>
      <c r="N66" s="188"/>
      <c r="O66" s="106"/>
      <c r="P66" s="188"/>
      <c r="Q66" s="188"/>
      <c r="R66" s="188"/>
      <c r="S66" s="188"/>
      <c r="T66" s="38"/>
      <c r="U66" s="41"/>
      <c r="V66" s="41"/>
      <c r="W66" s="41"/>
      <c r="X66" s="41"/>
      <c r="Y66" s="41"/>
      <c r="Z66" s="41"/>
      <c r="AA66" s="41"/>
      <c r="AB66" s="41"/>
      <c r="AC66" s="41"/>
      <c r="AD66" s="41"/>
      <c r="AE66" s="41"/>
      <c r="AF66" s="41"/>
      <c r="AG66" s="41"/>
      <c r="AH66" s="41"/>
      <c r="AJ66" s="41"/>
      <c r="AL66" s="41"/>
      <c r="AM66" s="250" t="e">
        <f>SUM(AM52,AM56,AM60,AM64)</f>
        <v>#NUM!</v>
      </c>
      <c r="AN66" s="41"/>
      <c r="AO66" s="41"/>
      <c r="AP66" s="41"/>
      <c r="AQ66" s="47"/>
      <c r="AR66" s="41"/>
      <c r="AS66" s="41"/>
      <c r="AT66" s="47"/>
      <c r="AU66" s="41"/>
      <c r="AV66" s="41"/>
      <c r="AW66" s="249" t="e">
        <f>SUM(AW52,AW56,AW60,AW64)</f>
        <v>#VALUE!</v>
      </c>
      <c r="AX66" s="41"/>
      <c r="AY66" s="197"/>
      <c r="AZ66" s="252" t="str">
        <f>IF(SUM(AZ54,AZ58,AZ62)&gt;0,SUM(AZ54,AZ58,AZ62),"")</f>
        <v/>
      </c>
      <c r="BA66" s="50"/>
      <c r="BB66" s="50"/>
      <c r="BC66" s="256"/>
      <c r="BD66" s="257"/>
    </row>
    <row r="67" spans="3:56" hidden="1">
      <c r="C67" s="119"/>
      <c r="D67" s="119"/>
      <c r="E67" s="119"/>
      <c r="F67" s="106"/>
      <c r="G67" s="106"/>
      <c r="H67" s="106"/>
      <c r="I67" s="106"/>
      <c r="J67" s="106"/>
      <c r="K67" s="106"/>
      <c r="L67" s="106"/>
      <c r="M67" s="106"/>
      <c r="N67" s="106"/>
      <c r="O67" s="106"/>
      <c r="P67" s="106"/>
      <c r="Q67" s="106"/>
      <c r="R67" s="106"/>
      <c r="S67" s="106"/>
      <c r="U67" s="41"/>
      <c r="V67" s="41"/>
      <c r="W67" s="41"/>
      <c r="X67" s="41"/>
      <c r="Y67" s="41"/>
      <c r="Z67" s="41"/>
      <c r="AA67" s="41"/>
      <c r="AB67" s="41"/>
      <c r="AC67" s="41"/>
      <c r="AD67" s="41"/>
      <c r="AE67" s="41"/>
      <c r="AF67" s="41"/>
      <c r="AG67" s="41"/>
      <c r="AH67" s="41"/>
      <c r="AI67" s="41"/>
      <c r="AJ67" s="41"/>
      <c r="AK67" s="41"/>
      <c r="AL67" s="41"/>
      <c r="AM67" s="41"/>
      <c r="AN67" s="41"/>
      <c r="AO67" s="41"/>
      <c r="AP67" s="41"/>
      <c r="AQ67" s="42"/>
      <c r="AR67" s="41"/>
      <c r="AS67" s="41"/>
      <c r="AT67" s="42"/>
      <c r="AU67" s="41"/>
      <c r="AV67" s="26" t="s">
        <v>290</v>
      </c>
      <c r="AW67" s="41" t="e">
        <f>INT(AW66/30)</f>
        <v>#VALUE!</v>
      </c>
      <c r="AX67" s="41"/>
      <c r="AY67" s="41"/>
    </row>
    <row r="68" spans="3:56" hidden="1">
      <c r="C68" s="119"/>
      <c r="D68" s="119"/>
      <c r="E68" s="119"/>
      <c r="F68" s="106"/>
      <c r="G68" s="106"/>
      <c r="H68" s="106"/>
      <c r="I68" s="106"/>
      <c r="J68" s="106"/>
      <c r="K68" s="106"/>
      <c r="L68" s="127"/>
      <c r="M68" s="127"/>
      <c r="N68" s="127"/>
      <c r="O68" s="106"/>
      <c r="P68" s="106"/>
      <c r="Q68" s="106"/>
      <c r="R68" s="106"/>
      <c r="S68" s="127"/>
      <c r="U68" s="41"/>
      <c r="V68" s="41"/>
      <c r="W68" s="41"/>
      <c r="X68" s="41"/>
      <c r="Y68" s="41"/>
      <c r="Z68" s="41"/>
      <c r="AA68" s="41"/>
      <c r="AB68" s="41"/>
      <c r="AC68" s="41"/>
      <c r="AD68" s="41"/>
      <c r="AE68" s="41"/>
      <c r="AF68" s="41"/>
      <c r="AG68" s="41"/>
      <c r="AH68" s="41"/>
      <c r="AI68" s="41"/>
      <c r="AJ68" s="41"/>
      <c r="AK68" s="41"/>
      <c r="AL68" s="41"/>
      <c r="AM68" s="41"/>
      <c r="AN68" s="41"/>
      <c r="AO68" s="41"/>
      <c r="AP68" s="41"/>
      <c r="AQ68" s="42"/>
      <c r="AR68" s="41"/>
      <c r="AS68" s="41"/>
      <c r="AT68" s="42"/>
      <c r="AU68" s="41"/>
      <c r="AV68" s="26" t="s">
        <v>291</v>
      </c>
      <c r="AW68" s="41" t="e">
        <f>AW66-AW67*30</f>
        <v>#VALUE!</v>
      </c>
      <c r="AX68" s="41"/>
      <c r="AY68" s="41" t="s">
        <v>96</v>
      </c>
      <c r="BC68" s="28" t="s">
        <v>70</v>
      </c>
    </row>
    <row r="69" spans="3:56" ht="21" hidden="1">
      <c r="C69" s="119"/>
      <c r="D69" s="119"/>
      <c r="E69" s="119"/>
      <c r="F69" s="189" t="s">
        <v>72</v>
      </c>
      <c r="G69" s="177"/>
      <c r="H69" s="190" t="e">
        <f>BC74</f>
        <v>#NUM!</v>
      </c>
      <c r="I69" s="191" t="e">
        <f>IF(BD74=0,"0日",BD74)</f>
        <v>#NUM!</v>
      </c>
      <c r="J69" s="106"/>
      <c r="K69" s="106"/>
      <c r="L69" s="192" t="e">
        <f>IF(D51,VLOOKUP(BD75,BF3:BH7,3),"")&amp;"/100"</f>
        <v>#NUM!</v>
      </c>
      <c r="M69" s="127"/>
      <c r="N69" s="177" t="s">
        <v>73</v>
      </c>
      <c r="O69" s="106"/>
      <c r="P69" s="106"/>
      <c r="Q69" s="106"/>
      <c r="R69" s="106"/>
      <c r="S69" s="98"/>
      <c r="U69" s="41"/>
      <c r="V69" s="41"/>
      <c r="W69" s="41"/>
      <c r="X69" s="41"/>
      <c r="Y69" s="41"/>
      <c r="Z69" s="41"/>
      <c r="AA69" s="41"/>
      <c r="AB69" s="41"/>
      <c r="AC69" s="41"/>
      <c r="AD69" s="41"/>
      <c r="AE69" s="41"/>
      <c r="AF69" s="41"/>
      <c r="AG69" s="41"/>
      <c r="AH69" s="41"/>
      <c r="AI69" s="41"/>
      <c r="AJ69" s="41"/>
      <c r="AK69" s="41"/>
      <c r="AL69" s="41"/>
      <c r="AM69" s="50"/>
      <c r="AN69" s="50"/>
      <c r="AO69" s="50"/>
      <c r="AP69" s="41"/>
      <c r="AQ69" s="42"/>
      <c r="AR69" s="41"/>
      <c r="AS69" s="41"/>
      <c r="AT69" s="42"/>
      <c r="AU69" s="41"/>
      <c r="AV69" s="41"/>
      <c r="AW69" s="81"/>
      <c r="AX69" s="99"/>
      <c r="AY69" s="200"/>
      <c r="AZ69" s="101" t="e">
        <f>SUM(AY52,AY56,AY60,AY64)</f>
        <v>#NUM!</v>
      </c>
      <c r="BA69" s="128"/>
      <c r="BB69" s="103"/>
      <c r="BC69" s="103" t="s">
        <v>75</v>
      </c>
      <c r="BD69" s="104" t="s">
        <v>76</v>
      </c>
    </row>
    <row r="70" spans="3:56" ht="12.75" hidden="1" thickBot="1">
      <c r="C70" s="119"/>
      <c r="D70" s="119"/>
      <c r="E70" s="119"/>
      <c r="F70" s="106"/>
      <c r="G70" s="106"/>
      <c r="H70" s="106"/>
      <c r="I70" s="106"/>
      <c r="J70" s="106"/>
      <c r="K70" s="106"/>
      <c r="L70" s="106"/>
      <c r="M70" s="106"/>
      <c r="N70" s="106"/>
      <c r="O70" s="106"/>
      <c r="P70" s="106"/>
      <c r="Q70" s="106"/>
      <c r="R70" s="106"/>
      <c r="S70" s="106"/>
      <c r="AM70" s="50"/>
      <c r="AN70" s="50"/>
      <c r="AO70" s="50"/>
      <c r="AQ70" s="30"/>
      <c r="AT70" s="30"/>
      <c r="AW70" s="107"/>
      <c r="AX70" s="108"/>
      <c r="AY70" s="109" t="s">
        <v>78</v>
      </c>
      <c r="AZ70" s="110" t="e">
        <f>AZ69</f>
        <v>#NUM!</v>
      </c>
      <c r="BA70" s="108"/>
      <c r="BB70" s="108"/>
      <c r="BC70" s="251" t="e">
        <f>SUM(AM66,AW67)</f>
        <v>#NUM!</v>
      </c>
      <c r="BD70" s="113" t="e">
        <f>IF(BC70=6,0,AW68)</f>
        <v>#NUM!</v>
      </c>
    </row>
    <row r="71" spans="3:56" ht="21" hidden="1">
      <c r="C71" s="119"/>
      <c r="D71" s="119"/>
      <c r="E71" s="119"/>
      <c r="F71" s="189" t="s">
        <v>80</v>
      </c>
      <c r="G71" s="177"/>
      <c r="H71" s="190" t="e">
        <f>BC74</f>
        <v>#NUM!</v>
      </c>
      <c r="I71" s="191" t="e">
        <f>IF(BD74=0,"0日",BD74)</f>
        <v>#NUM!</v>
      </c>
      <c r="J71" s="106"/>
      <c r="K71" s="106"/>
      <c r="L71" s="192" t="e">
        <f>IF(D51,VLOOKUP(BD75,BK3:BM16,3),"")&amp;"/100"</f>
        <v>#NUM!</v>
      </c>
      <c r="M71" s="127"/>
      <c r="N71" s="177" t="s">
        <v>73</v>
      </c>
      <c r="O71" s="106"/>
      <c r="P71" s="106"/>
      <c r="Q71" s="106"/>
      <c r="R71" s="106"/>
      <c r="S71" s="114"/>
      <c r="AQ71" s="30"/>
      <c r="AT71" s="30"/>
      <c r="AW71" s="115"/>
      <c r="AX71" s="103"/>
      <c r="AY71" s="103"/>
      <c r="AZ71" s="116" t="e">
        <f>AZ69</f>
        <v>#NUM!</v>
      </c>
      <c r="BA71" s="103"/>
      <c r="BB71" s="103"/>
      <c r="BC71" s="247" t="s">
        <v>82</v>
      </c>
      <c r="BD71" s="104" t="s">
        <v>83</v>
      </c>
    </row>
    <row r="72" spans="3:56" ht="13.5" hidden="1">
      <c r="C72" s="119"/>
      <c r="D72" s="119"/>
      <c r="E72" s="119"/>
      <c r="F72" s="98"/>
      <c r="G72" s="98"/>
      <c r="H72" s="98"/>
      <c r="I72" s="98"/>
      <c r="J72" s="106"/>
      <c r="K72" s="106"/>
      <c r="L72" s="98"/>
      <c r="M72" s="127"/>
      <c r="N72" s="98"/>
      <c r="O72" s="106"/>
      <c r="P72" s="106"/>
      <c r="Q72" s="106"/>
      <c r="R72" s="106"/>
      <c r="S72" s="98"/>
      <c r="AQ72" s="30"/>
      <c r="AT72" s="30"/>
      <c r="AW72" s="107"/>
      <c r="AX72" s="108"/>
      <c r="AY72" s="109" t="s">
        <v>85</v>
      </c>
      <c r="AZ72" s="118" t="e">
        <f>AZ70</f>
        <v>#NUM!</v>
      </c>
      <c r="BA72" s="108"/>
      <c r="BB72" s="108"/>
      <c r="BC72" s="112" t="e">
        <f>BC70</f>
        <v>#NUM!</v>
      </c>
      <c r="BD72" s="113" t="e">
        <f>BD70</f>
        <v>#NUM!</v>
      </c>
    </row>
    <row r="73" spans="3:56" hidden="1">
      <c r="C73" s="119"/>
      <c r="D73" s="119"/>
      <c r="E73" s="119"/>
      <c r="F73" s="119"/>
      <c r="G73" s="119"/>
      <c r="H73" s="119"/>
      <c r="I73" s="119"/>
      <c r="J73" s="119"/>
      <c r="K73" s="119"/>
      <c r="L73" s="119"/>
      <c r="M73" s="127"/>
      <c r="N73" s="119"/>
      <c r="O73" s="106"/>
      <c r="P73" s="119"/>
      <c r="Q73" s="119"/>
      <c r="R73" s="119"/>
      <c r="S73" s="119"/>
      <c r="AT73" s="30"/>
    </row>
    <row r="74" spans="3:56" ht="12.75" hidden="1" thickBot="1">
      <c r="C74" s="334"/>
      <c r="E74" s="334"/>
      <c r="G74" s="334"/>
      <c r="I74" s="334"/>
      <c r="J74" s="334"/>
      <c r="K74" s="334"/>
      <c r="L74" s="334"/>
      <c r="M74" s="334"/>
      <c r="N74" s="334"/>
      <c r="O74" s="106"/>
      <c r="P74" s="334"/>
      <c r="Q74" s="334"/>
      <c r="R74" s="334"/>
      <c r="BC74" s="253" t="e">
        <f>IF(BC66&gt;0,BC66,BC70)</f>
        <v>#NUM!</v>
      </c>
      <c r="BD74" s="254" t="e">
        <f>IF(BD66&gt;0,BD66,BD70)</f>
        <v>#NUM!</v>
      </c>
    </row>
    <row r="75" spans="3:56" hidden="1">
      <c r="C75" s="334"/>
      <c r="E75" s="334"/>
      <c r="G75" s="334"/>
      <c r="I75" s="334"/>
      <c r="J75" s="334"/>
      <c r="K75" s="334"/>
      <c r="L75" s="334"/>
      <c r="M75" s="334"/>
      <c r="N75" s="334"/>
      <c r="O75" s="334"/>
      <c r="P75" s="334"/>
      <c r="Q75" s="334"/>
      <c r="R75" s="334"/>
      <c r="BC75" s="28" t="e">
        <f>IF(AZ66="",BC70*30,BC74*30)</f>
        <v>#NUM!</v>
      </c>
      <c r="BD75" s="28" t="e">
        <f>IF(AND(BC74=5,BD74=30),BC66*30+BD70,SUM(BC75,BD74))</f>
        <v>#NUM!</v>
      </c>
    </row>
    <row r="76" spans="3:56" hidden="1"/>
    <row r="77" spans="3:56" hidden="1"/>
    <row r="78" spans="3:56" hidden="1"/>
  </sheetData>
  <sheetProtection selectLockedCells="1"/>
  <mergeCells count="25">
    <mergeCell ref="D13:H14"/>
    <mergeCell ref="J13:Q14"/>
    <mergeCell ref="F9:H9"/>
    <mergeCell ref="K9:L9"/>
    <mergeCell ref="M9:Q10"/>
    <mergeCell ref="D10:E10"/>
    <mergeCell ref="F10:H10"/>
    <mergeCell ref="J10:L10"/>
    <mergeCell ref="D5:H5"/>
    <mergeCell ref="J5:L6"/>
    <mergeCell ref="M5:Q6"/>
    <mergeCell ref="D6:E6"/>
    <mergeCell ref="F6:H6"/>
    <mergeCell ref="D7:H8"/>
    <mergeCell ref="J7:J9"/>
    <mergeCell ref="K7:Q7"/>
    <mergeCell ref="K8:Q8"/>
    <mergeCell ref="D9:E9"/>
    <mergeCell ref="D2:E2"/>
    <mergeCell ref="F2:H2"/>
    <mergeCell ref="K2:L2"/>
    <mergeCell ref="M2:Q2"/>
    <mergeCell ref="D3:H4"/>
    <mergeCell ref="J3:Q3"/>
    <mergeCell ref="K4:Q4"/>
  </mergeCells>
  <phoneticPr fontId="2"/>
  <dataValidations count="3">
    <dataValidation type="list" allowBlank="1" showInputMessage="1" showErrorMessage="1" sqref="N30 N34 N36 N32">
      <formula1>$AZ$9:$AZ$10</formula1>
    </dataValidation>
    <dataValidation type="list" allowBlank="1" showInputMessage="1" showErrorMessage="1" sqref="J30 L34 J34 L36 L32 L30 J36 J32">
      <formula1>$AZ$5:$AZ$8</formula1>
    </dataValidation>
    <dataValidation type="list" allowBlank="1" showInputMessage="1" showErrorMessage="1" sqref="D21">
      <formula1>$BC$2:$BC$11</formula1>
    </dataValidation>
  </dataValidation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AR63"/>
  <sheetViews>
    <sheetView workbookViewId="0"/>
  </sheetViews>
  <sheetFormatPr defaultRowHeight="12"/>
  <cols>
    <col min="1" max="6" width="3.140625" style="28" customWidth="1"/>
    <col min="7" max="7" width="1.42578125" style="28" customWidth="1"/>
    <col min="8" max="8" width="6.7109375" style="28" customWidth="1"/>
    <col min="9" max="10" width="1.42578125" style="28" customWidth="1"/>
    <col min="11" max="11" width="6.7109375" style="28" customWidth="1"/>
    <col min="12" max="12" width="1.42578125" style="28" customWidth="1"/>
    <col min="13" max="21" width="3.7109375" style="28" customWidth="1"/>
    <col min="22" max="28" width="3.140625" style="28" customWidth="1"/>
    <col min="29" max="29" width="2.28515625" style="28" customWidth="1"/>
    <col min="30" max="30" width="3.140625" style="28" customWidth="1"/>
    <col min="31" max="16384" width="9.140625" style="28"/>
  </cols>
  <sheetData>
    <row r="1" spans="1:44">
      <c r="A1" s="28" t="s">
        <v>413</v>
      </c>
    </row>
    <row r="2" spans="1:44" s="310" customFormat="1" ht="27.75" customHeight="1">
      <c r="G2" s="311" t="s">
        <v>414</v>
      </c>
      <c r="I2" s="312"/>
      <c r="J2" s="312"/>
      <c r="K2" s="313"/>
      <c r="L2" s="312"/>
      <c r="M2" s="312"/>
    </row>
    <row r="4" spans="1:44" ht="13.5" customHeight="1">
      <c r="V4" s="29" t="s">
        <v>415</v>
      </c>
      <c r="W4" s="528">
        <v>23</v>
      </c>
      <c r="X4" s="528"/>
      <c r="Y4" s="30" t="s">
        <v>416</v>
      </c>
      <c r="Z4" s="30">
        <v>5</v>
      </c>
      <c r="AA4" s="30" t="s">
        <v>417</v>
      </c>
      <c r="AB4" s="30">
        <v>14</v>
      </c>
      <c r="AC4" s="314" t="s">
        <v>418</v>
      </c>
      <c r="AD4" s="30"/>
      <c r="AF4" s="28" t="s">
        <v>442</v>
      </c>
    </row>
    <row r="6" spans="1:44" ht="30" customHeight="1">
      <c r="R6" s="28" t="s">
        <v>419</v>
      </c>
      <c r="U6" s="529"/>
      <c r="V6" s="529"/>
      <c r="W6" s="529"/>
      <c r="X6" s="529"/>
      <c r="Y6" s="529"/>
      <c r="Z6" s="529"/>
      <c r="AA6" s="529"/>
      <c r="AB6" s="529"/>
      <c r="AC6" s="529"/>
      <c r="AD6" s="315"/>
      <c r="AE6" s="315"/>
      <c r="AF6" s="315"/>
      <c r="AG6" s="315"/>
      <c r="AH6" s="315"/>
      <c r="AI6" s="247"/>
      <c r="AJ6" s="247"/>
      <c r="AK6" s="316"/>
      <c r="AL6" s="316"/>
      <c r="AM6" s="315"/>
      <c r="AN6" s="315"/>
      <c r="AO6" s="315"/>
      <c r="AP6" s="317"/>
      <c r="AQ6" s="317"/>
      <c r="AR6" s="247"/>
    </row>
    <row r="7" spans="1:44" ht="12" customHeight="1">
      <c r="R7" s="530" t="s">
        <v>420</v>
      </c>
      <c r="S7" s="530"/>
      <c r="T7" s="314"/>
      <c r="U7" s="531"/>
      <c r="V7" s="531"/>
      <c r="W7" s="531"/>
      <c r="X7" s="531"/>
      <c r="Y7" s="531"/>
      <c r="Z7" s="531"/>
      <c r="AA7" s="531"/>
      <c r="AB7" s="31"/>
      <c r="AC7" s="31"/>
      <c r="AD7" s="315"/>
      <c r="AE7" s="315"/>
      <c r="AF7" s="315"/>
      <c r="AG7" s="315"/>
      <c r="AH7" s="315"/>
      <c r="AI7" s="247"/>
      <c r="AJ7" s="247"/>
      <c r="AK7" s="316"/>
      <c r="AL7" s="316"/>
      <c r="AM7" s="315"/>
      <c r="AN7" s="315"/>
      <c r="AO7" s="315"/>
      <c r="AP7" s="317"/>
      <c r="AQ7" s="317"/>
      <c r="AR7" s="247"/>
    </row>
    <row r="8" spans="1:44">
      <c r="R8" s="530"/>
      <c r="S8" s="530"/>
      <c r="T8" s="314"/>
      <c r="U8" s="531"/>
      <c r="V8" s="531"/>
      <c r="W8" s="531"/>
      <c r="X8" s="531"/>
      <c r="Y8" s="531"/>
      <c r="Z8" s="531"/>
      <c r="AA8" s="531"/>
      <c r="AB8" s="315"/>
      <c r="AC8" s="318" t="s">
        <v>421</v>
      </c>
      <c r="AD8" s="315"/>
      <c r="AE8" s="315"/>
      <c r="AF8" s="315"/>
      <c r="AG8" s="315"/>
      <c r="AH8" s="315"/>
      <c r="AK8" s="316"/>
      <c r="AL8" s="316"/>
      <c r="AM8" s="315"/>
      <c r="AN8" s="315"/>
      <c r="AO8" s="315"/>
      <c r="AP8" s="317"/>
      <c r="AQ8" s="317"/>
    </row>
    <row r="9" spans="1:44">
      <c r="R9" s="530"/>
      <c r="S9" s="530"/>
      <c r="T9" s="314"/>
      <c r="U9" s="531"/>
      <c r="V9" s="531"/>
      <c r="W9" s="531"/>
      <c r="X9" s="531"/>
      <c r="Y9" s="531"/>
      <c r="Z9" s="531"/>
      <c r="AA9" s="531"/>
      <c r="AB9" s="315"/>
      <c r="AC9" s="319"/>
      <c r="AD9" s="315"/>
      <c r="AE9" s="315"/>
      <c r="AF9" s="315"/>
      <c r="AG9" s="315"/>
      <c r="AH9" s="315"/>
      <c r="AK9" s="316"/>
      <c r="AL9" s="316"/>
      <c r="AM9" s="315"/>
      <c r="AN9" s="315"/>
      <c r="AO9" s="315"/>
      <c r="AP9" s="317"/>
      <c r="AQ9" s="317"/>
    </row>
    <row r="10" spans="1:44">
      <c r="Y10" s="316"/>
      <c r="Z10" s="316"/>
      <c r="AA10" s="315"/>
      <c r="AB10" s="315"/>
      <c r="AC10" s="315"/>
      <c r="AD10" s="315"/>
      <c r="AE10" s="315"/>
      <c r="AF10" s="315"/>
      <c r="AG10" s="315"/>
      <c r="AH10" s="315"/>
      <c r="AK10" s="316"/>
      <c r="AL10" s="316"/>
      <c r="AM10" s="315"/>
      <c r="AN10" s="315"/>
      <c r="AO10" s="315"/>
      <c r="AP10" s="317"/>
      <c r="AQ10" s="317"/>
    </row>
    <row r="11" spans="1:44" ht="19.5" customHeight="1">
      <c r="A11" s="532" t="s">
        <v>422</v>
      </c>
      <c r="B11" s="510"/>
      <c r="C11" s="510"/>
      <c r="D11" s="510"/>
      <c r="E11" s="510"/>
      <c r="F11" s="533"/>
      <c r="G11" s="534" t="s">
        <v>423</v>
      </c>
      <c r="H11" s="535"/>
      <c r="I11" s="536"/>
      <c r="J11" s="534" t="s">
        <v>424</v>
      </c>
      <c r="K11" s="535"/>
      <c r="L11" s="536"/>
      <c r="M11" s="320"/>
      <c r="N11" s="321"/>
      <c r="O11" s="321"/>
      <c r="P11" s="537" t="s">
        <v>425</v>
      </c>
      <c r="Q11" s="537"/>
      <c r="R11" s="537"/>
      <c r="S11" s="537"/>
      <c r="T11" s="321"/>
      <c r="U11" s="322"/>
      <c r="V11" s="532" t="s">
        <v>426</v>
      </c>
      <c r="W11" s="510"/>
      <c r="X11" s="510"/>
      <c r="Y11" s="510"/>
      <c r="Z11" s="510"/>
      <c r="AA11" s="510"/>
      <c r="AB11" s="510"/>
      <c r="AC11" s="510"/>
      <c r="AD11" s="533"/>
    </row>
    <row r="12" spans="1:44" ht="9" customHeight="1">
      <c r="A12" s="521"/>
      <c r="B12" s="525"/>
      <c r="C12" s="525"/>
      <c r="D12" s="525"/>
      <c r="E12" s="525"/>
      <c r="F12" s="526"/>
      <c r="G12" s="523" t="s">
        <v>427</v>
      </c>
      <c r="H12" s="511"/>
      <c r="I12" s="524"/>
      <c r="J12" s="523" t="s">
        <v>427</v>
      </c>
      <c r="K12" s="511"/>
      <c r="L12" s="524"/>
      <c r="M12" s="527" t="s">
        <v>428</v>
      </c>
      <c r="N12" s="527" t="s">
        <v>429</v>
      </c>
      <c r="O12" s="527" t="s">
        <v>430</v>
      </c>
      <c r="P12" s="527" t="s">
        <v>431</v>
      </c>
      <c r="Q12" s="527" t="s">
        <v>432</v>
      </c>
      <c r="R12" s="527" t="s">
        <v>433</v>
      </c>
      <c r="S12" s="527" t="s">
        <v>434</v>
      </c>
      <c r="T12" s="527" t="s">
        <v>435</v>
      </c>
      <c r="U12" s="527" t="s">
        <v>436</v>
      </c>
      <c r="V12" s="523"/>
      <c r="W12" s="511"/>
      <c r="X12" s="511"/>
      <c r="Y12" s="511"/>
      <c r="Z12" s="511"/>
      <c r="AA12" s="511"/>
      <c r="AB12" s="511"/>
      <c r="AC12" s="511"/>
      <c r="AD12" s="524"/>
    </row>
    <row r="13" spans="1:44" ht="24" customHeight="1">
      <c r="A13" s="512" t="s">
        <v>437</v>
      </c>
      <c r="B13" s="512"/>
      <c r="C13" s="512"/>
      <c r="D13" s="512"/>
      <c r="E13" s="512"/>
      <c r="F13" s="513"/>
      <c r="G13" s="521"/>
      <c r="H13" s="525"/>
      <c r="I13" s="526"/>
      <c r="J13" s="521"/>
      <c r="K13" s="525"/>
      <c r="L13" s="526"/>
      <c r="M13" s="527"/>
      <c r="N13" s="527"/>
      <c r="O13" s="527"/>
      <c r="P13" s="527"/>
      <c r="Q13" s="527"/>
      <c r="R13" s="527"/>
      <c r="S13" s="527"/>
      <c r="T13" s="527"/>
      <c r="U13" s="527"/>
      <c r="V13" s="521"/>
      <c r="W13" s="525"/>
      <c r="X13" s="525"/>
      <c r="Y13" s="525"/>
      <c r="Z13" s="525"/>
      <c r="AA13" s="525"/>
      <c r="AB13" s="525"/>
      <c r="AC13" s="525"/>
      <c r="AD13" s="526"/>
    </row>
    <row r="14" spans="1:44" ht="12" customHeight="1">
      <c r="A14" s="520"/>
      <c r="B14" s="520"/>
      <c r="C14" s="520"/>
      <c r="D14" s="520"/>
      <c r="E14" s="520"/>
      <c r="F14" s="521"/>
      <c r="G14" s="323"/>
      <c r="H14" s="522"/>
      <c r="I14" s="324"/>
      <c r="J14" s="325"/>
      <c r="K14" s="522"/>
      <c r="L14" s="287"/>
      <c r="M14" s="514"/>
      <c r="N14" s="514" t="s">
        <v>438</v>
      </c>
      <c r="O14" s="514"/>
      <c r="P14" s="514"/>
      <c r="Q14" s="514"/>
      <c r="R14" s="514"/>
      <c r="S14" s="514"/>
      <c r="T14" s="514"/>
      <c r="U14" s="517"/>
      <c r="V14" s="501"/>
      <c r="W14" s="502"/>
      <c r="X14" s="502"/>
      <c r="Y14" s="502"/>
      <c r="Z14" s="502"/>
      <c r="AA14" s="502"/>
      <c r="AB14" s="502"/>
      <c r="AC14" s="502"/>
      <c r="AD14" s="503"/>
    </row>
    <row r="15" spans="1:44">
      <c r="A15" s="512"/>
      <c r="B15" s="512"/>
      <c r="C15" s="512"/>
      <c r="D15" s="512"/>
      <c r="E15" s="512"/>
      <c r="F15" s="513"/>
      <c r="G15" s="326"/>
      <c r="H15" s="522"/>
      <c r="I15" s="324"/>
      <c r="J15" s="325"/>
      <c r="K15" s="522"/>
      <c r="L15" s="287"/>
      <c r="M15" s="515"/>
      <c r="N15" s="515"/>
      <c r="O15" s="515"/>
      <c r="P15" s="515"/>
      <c r="Q15" s="515"/>
      <c r="R15" s="515"/>
      <c r="S15" s="515"/>
      <c r="T15" s="515"/>
      <c r="U15" s="518"/>
      <c r="V15" s="504"/>
      <c r="W15" s="505"/>
      <c r="X15" s="505"/>
      <c r="Y15" s="505"/>
      <c r="Z15" s="505"/>
      <c r="AA15" s="505"/>
      <c r="AB15" s="505"/>
      <c r="AC15" s="505"/>
      <c r="AD15" s="506"/>
      <c r="AF15" s="28" t="s">
        <v>439</v>
      </c>
    </row>
    <row r="16" spans="1:44">
      <c r="A16" s="512"/>
      <c r="B16" s="512"/>
      <c r="C16" s="512"/>
      <c r="D16" s="512"/>
      <c r="E16" s="512"/>
      <c r="F16" s="513"/>
      <c r="G16" s="326"/>
      <c r="H16" s="510">
        <v>100</v>
      </c>
      <c r="I16" s="327"/>
      <c r="J16" s="326"/>
      <c r="K16" s="510">
        <v>100</v>
      </c>
      <c r="L16" s="287"/>
      <c r="M16" s="515"/>
      <c r="N16" s="515"/>
      <c r="O16" s="515"/>
      <c r="P16" s="515"/>
      <c r="Q16" s="515"/>
      <c r="R16" s="515"/>
      <c r="S16" s="515"/>
      <c r="T16" s="515"/>
      <c r="U16" s="518"/>
      <c r="V16" s="504"/>
      <c r="W16" s="505"/>
      <c r="X16" s="505"/>
      <c r="Y16" s="505"/>
      <c r="Z16" s="505"/>
      <c r="AA16" s="505"/>
      <c r="AB16" s="505"/>
      <c r="AC16" s="505"/>
      <c r="AD16" s="506"/>
      <c r="AF16" s="28" t="s">
        <v>440</v>
      </c>
    </row>
    <row r="17" spans="1:30">
      <c r="A17" s="512"/>
      <c r="B17" s="512"/>
      <c r="C17" s="512"/>
      <c r="D17" s="512"/>
      <c r="E17" s="512"/>
      <c r="F17" s="513"/>
      <c r="G17" s="326"/>
      <c r="H17" s="511"/>
      <c r="I17" s="327"/>
      <c r="J17" s="326"/>
      <c r="K17" s="511"/>
      <c r="L17" s="287"/>
      <c r="M17" s="515"/>
      <c r="N17" s="515"/>
      <c r="O17" s="515"/>
      <c r="P17" s="515"/>
      <c r="Q17" s="515"/>
      <c r="R17" s="515"/>
      <c r="S17" s="515"/>
      <c r="T17" s="515"/>
      <c r="U17" s="518"/>
      <c r="V17" s="504"/>
      <c r="W17" s="505"/>
      <c r="X17" s="505"/>
      <c r="Y17" s="505"/>
      <c r="Z17" s="505"/>
      <c r="AA17" s="505"/>
      <c r="AB17" s="505"/>
      <c r="AC17" s="505"/>
      <c r="AD17" s="506"/>
    </row>
    <row r="18" spans="1:30">
      <c r="A18" s="512"/>
      <c r="B18" s="512"/>
      <c r="C18" s="512"/>
      <c r="D18" s="512"/>
      <c r="E18" s="512"/>
      <c r="F18" s="513"/>
      <c r="G18" s="328"/>
      <c r="H18" s="329"/>
      <c r="I18" s="330"/>
      <c r="J18" s="328"/>
      <c r="K18" s="329"/>
      <c r="L18" s="307"/>
      <c r="M18" s="516"/>
      <c r="N18" s="516"/>
      <c r="O18" s="516"/>
      <c r="P18" s="516"/>
      <c r="Q18" s="516"/>
      <c r="R18" s="516"/>
      <c r="S18" s="516"/>
      <c r="T18" s="516"/>
      <c r="U18" s="519"/>
      <c r="V18" s="507"/>
      <c r="W18" s="508"/>
      <c r="X18" s="508"/>
      <c r="Y18" s="508"/>
      <c r="Z18" s="508"/>
      <c r="AA18" s="508"/>
      <c r="AB18" s="508"/>
      <c r="AC18" s="508"/>
      <c r="AD18" s="509"/>
    </row>
    <row r="19" spans="1:30">
      <c r="A19" s="520"/>
      <c r="B19" s="520"/>
      <c r="C19" s="520"/>
      <c r="D19" s="520"/>
      <c r="E19" s="520"/>
      <c r="F19" s="521"/>
      <c r="G19" s="323"/>
      <c r="H19" s="522"/>
      <c r="I19" s="324"/>
      <c r="J19" s="325"/>
      <c r="K19" s="522"/>
      <c r="L19" s="287"/>
      <c r="M19" s="514"/>
      <c r="N19" s="514"/>
      <c r="O19" s="514"/>
      <c r="P19" s="514"/>
      <c r="Q19" s="514"/>
      <c r="R19" s="514"/>
      <c r="S19" s="514"/>
      <c r="T19" s="514"/>
      <c r="U19" s="517"/>
      <c r="V19" s="501"/>
      <c r="W19" s="502"/>
      <c r="X19" s="502"/>
      <c r="Y19" s="502"/>
      <c r="Z19" s="502"/>
      <c r="AA19" s="502"/>
      <c r="AB19" s="502"/>
      <c r="AC19" s="502"/>
      <c r="AD19" s="503"/>
    </row>
    <row r="20" spans="1:30">
      <c r="A20" s="512"/>
      <c r="B20" s="512"/>
      <c r="C20" s="512"/>
      <c r="D20" s="512"/>
      <c r="E20" s="512"/>
      <c r="F20" s="513"/>
      <c r="G20" s="326"/>
      <c r="H20" s="522"/>
      <c r="I20" s="324"/>
      <c r="J20" s="325"/>
      <c r="K20" s="522"/>
      <c r="L20" s="287"/>
      <c r="M20" s="515"/>
      <c r="N20" s="515"/>
      <c r="O20" s="515"/>
      <c r="P20" s="515"/>
      <c r="Q20" s="515"/>
      <c r="R20" s="515"/>
      <c r="S20" s="515"/>
      <c r="T20" s="515"/>
      <c r="U20" s="518"/>
      <c r="V20" s="504"/>
      <c r="W20" s="505"/>
      <c r="X20" s="505"/>
      <c r="Y20" s="505"/>
      <c r="Z20" s="505"/>
      <c r="AA20" s="505"/>
      <c r="AB20" s="505"/>
      <c r="AC20" s="505"/>
      <c r="AD20" s="506"/>
    </row>
    <row r="21" spans="1:30">
      <c r="A21" s="512"/>
      <c r="B21" s="512"/>
      <c r="C21" s="512"/>
      <c r="D21" s="512"/>
      <c r="E21" s="512"/>
      <c r="F21" s="513"/>
      <c r="G21" s="326"/>
      <c r="H21" s="510">
        <v>100</v>
      </c>
      <c r="I21" s="327"/>
      <c r="J21" s="326"/>
      <c r="K21" s="510">
        <v>100</v>
      </c>
      <c r="L21" s="287"/>
      <c r="M21" s="515"/>
      <c r="N21" s="515"/>
      <c r="O21" s="515"/>
      <c r="P21" s="515"/>
      <c r="Q21" s="515"/>
      <c r="R21" s="515"/>
      <c r="S21" s="515"/>
      <c r="T21" s="515"/>
      <c r="U21" s="518"/>
      <c r="V21" s="504"/>
      <c r="W21" s="505"/>
      <c r="X21" s="505"/>
      <c r="Y21" s="505"/>
      <c r="Z21" s="505"/>
      <c r="AA21" s="505"/>
      <c r="AB21" s="505"/>
      <c r="AC21" s="505"/>
      <c r="AD21" s="506"/>
    </row>
    <row r="22" spans="1:30">
      <c r="A22" s="512"/>
      <c r="B22" s="512"/>
      <c r="C22" s="512"/>
      <c r="D22" s="512"/>
      <c r="E22" s="512"/>
      <c r="F22" s="513"/>
      <c r="G22" s="326"/>
      <c r="H22" s="511"/>
      <c r="I22" s="327"/>
      <c r="J22" s="326"/>
      <c r="K22" s="511"/>
      <c r="L22" s="287"/>
      <c r="M22" s="515"/>
      <c r="N22" s="515"/>
      <c r="O22" s="515"/>
      <c r="P22" s="515"/>
      <c r="Q22" s="515"/>
      <c r="R22" s="515"/>
      <c r="S22" s="515"/>
      <c r="T22" s="515"/>
      <c r="U22" s="518"/>
      <c r="V22" s="504"/>
      <c r="W22" s="505"/>
      <c r="X22" s="505"/>
      <c r="Y22" s="505"/>
      <c r="Z22" s="505"/>
      <c r="AA22" s="505"/>
      <c r="AB22" s="505"/>
      <c r="AC22" s="505"/>
      <c r="AD22" s="506"/>
    </row>
    <row r="23" spans="1:30">
      <c r="A23" s="512"/>
      <c r="B23" s="512"/>
      <c r="C23" s="512"/>
      <c r="D23" s="512"/>
      <c r="E23" s="512"/>
      <c r="F23" s="513"/>
      <c r="G23" s="328"/>
      <c r="H23" s="329"/>
      <c r="I23" s="330"/>
      <c r="J23" s="328"/>
      <c r="K23" s="329"/>
      <c r="L23" s="307"/>
      <c r="M23" s="516"/>
      <c r="N23" s="516"/>
      <c r="O23" s="516"/>
      <c r="P23" s="516"/>
      <c r="Q23" s="516"/>
      <c r="R23" s="516"/>
      <c r="S23" s="516"/>
      <c r="T23" s="516"/>
      <c r="U23" s="519"/>
      <c r="V23" s="507"/>
      <c r="W23" s="508"/>
      <c r="X23" s="508"/>
      <c r="Y23" s="508"/>
      <c r="Z23" s="508"/>
      <c r="AA23" s="508"/>
      <c r="AB23" s="508"/>
      <c r="AC23" s="508"/>
      <c r="AD23" s="509"/>
    </row>
    <row r="24" spans="1:30">
      <c r="A24" s="520"/>
      <c r="B24" s="520"/>
      <c r="C24" s="520"/>
      <c r="D24" s="520"/>
      <c r="E24" s="520"/>
      <c r="F24" s="521"/>
      <c r="G24" s="323"/>
      <c r="H24" s="511"/>
      <c r="I24" s="327"/>
      <c r="J24" s="326"/>
      <c r="K24" s="511"/>
      <c r="L24" s="287"/>
      <c r="M24" s="514"/>
      <c r="N24" s="514"/>
      <c r="O24" s="514"/>
      <c r="P24" s="514"/>
      <c r="Q24" s="514"/>
      <c r="R24" s="514"/>
      <c r="S24" s="514"/>
      <c r="T24" s="514"/>
      <c r="U24" s="517"/>
      <c r="V24" s="501"/>
      <c r="W24" s="502"/>
      <c r="X24" s="502"/>
      <c r="Y24" s="502"/>
      <c r="Z24" s="502"/>
      <c r="AA24" s="502"/>
      <c r="AB24" s="502"/>
      <c r="AC24" s="502"/>
      <c r="AD24" s="503"/>
    </row>
    <row r="25" spans="1:30">
      <c r="A25" s="512"/>
      <c r="B25" s="512"/>
      <c r="C25" s="512"/>
      <c r="D25" s="512"/>
      <c r="E25" s="512"/>
      <c r="F25" s="513"/>
      <c r="G25" s="326"/>
      <c r="H25" s="511"/>
      <c r="I25" s="327"/>
      <c r="J25" s="326"/>
      <c r="K25" s="511"/>
      <c r="L25" s="287"/>
      <c r="M25" s="515"/>
      <c r="N25" s="515"/>
      <c r="O25" s="515"/>
      <c r="P25" s="515"/>
      <c r="Q25" s="515"/>
      <c r="R25" s="515"/>
      <c r="S25" s="515"/>
      <c r="T25" s="515"/>
      <c r="U25" s="518"/>
      <c r="V25" s="504"/>
      <c r="W25" s="505"/>
      <c r="X25" s="505"/>
      <c r="Y25" s="505"/>
      <c r="Z25" s="505"/>
      <c r="AA25" s="505"/>
      <c r="AB25" s="505"/>
      <c r="AC25" s="505"/>
      <c r="AD25" s="506"/>
    </row>
    <row r="26" spans="1:30">
      <c r="A26" s="512"/>
      <c r="B26" s="512"/>
      <c r="C26" s="512"/>
      <c r="D26" s="512"/>
      <c r="E26" s="512"/>
      <c r="F26" s="513"/>
      <c r="G26" s="326"/>
      <c r="H26" s="510">
        <v>100</v>
      </c>
      <c r="I26" s="327"/>
      <c r="J26" s="326"/>
      <c r="K26" s="510">
        <v>100</v>
      </c>
      <c r="L26" s="287"/>
      <c r="M26" s="515"/>
      <c r="N26" s="515"/>
      <c r="O26" s="515"/>
      <c r="P26" s="515"/>
      <c r="Q26" s="515"/>
      <c r="R26" s="515"/>
      <c r="S26" s="515"/>
      <c r="T26" s="515"/>
      <c r="U26" s="518"/>
      <c r="V26" s="504"/>
      <c r="W26" s="505"/>
      <c r="X26" s="505"/>
      <c r="Y26" s="505"/>
      <c r="Z26" s="505"/>
      <c r="AA26" s="505"/>
      <c r="AB26" s="505"/>
      <c r="AC26" s="505"/>
      <c r="AD26" s="506"/>
    </row>
    <row r="27" spans="1:30">
      <c r="A27" s="512"/>
      <c r="B27" s="512"/>
      <c r="C27" s="512"/>
      <c r="D27" s="512"/>
      <c r="E27" s="512"/>
      <c r="F27" s="513"/>
      <c r="G27" s="326"/>
      <c r="H27" s="511"/>
      <c r="I27" s="327"/>
      <c r="J27" s="326"/>
      <c r="K27" s="511"/>
      <c r="L27" s="287"/>
      <c r="M27" s="515"/>
      <c r="N27" s="515"/>
      <c r="O27" s="515"/>
      <c r="P27" s="515"/>
      <c r="Q27" s="515"/>
      <c r="R27" s="515"/>
      <c r="S27" s="515"/>
      <c r="T27" s="515"/>
      <c r="U27" s="518"/>
      <c r="V27" s="504"/>
      <c r="W27" s="505"/>
      <c r="X27" s="505"/>
      <c r="Y27" s="505"/>
      <c r="Z27" s="505"/>
      <c r="AA27" s="505"/>
      <c r="AB27" s="505"/>
      <c r="AC27" s="505"/>
      <c r="AD27" s="506"/>
    </row>
    <row r="28" spans="1:30">
      <c r="A28" s="512"/>
      <c r="B28" s="512"/>
      <c r="C28" s="512"/>
      <c r="D28" s="512"/>
      <c r="E28" s="512"/>
      <c r="F28" s="513"/>
      <c r="G28" s="328"/>
      <c r="H28" s="329"/>
      <c r="I28" s="330"/>
      <c r="J28" s="328"/>
      <c r="K28" s="329"/>
      <c r="L28" s="307"/>
      <c r="M28" s="516"/>
      <c r="N28" s="516"/>
      <c r="O28" s="516"/>
      <c r="P28" s="516"/>
      <c r="Q28" s="516"/>
      <c r="R28" s="516"/>
      <c r="S28" s="516"/>
      <c r="T28" s="516"/>
      <c r="U28" s="519"/>
      <c r="V28" s="507"/>
      <c r="W28" s="508"/>
      <c r="X28" s="508"/>
      <c r="Y28" s="508"/>
      <c r="Z28" s="508"/>
      <c r="AA28" s="508"/>
      <c r="AB28" s="508"/>
      <c r="AC28" s="508"/>
      <c r="AD28" s="509"/>
    </row>
    <row r="29" spans="1:30">
      <c r="A29" s="520"/>
      <c r="B29" s="520"/>
      <c r="C29" s="520"/>
      <c r="D29" s="520"/>
      <c r="E29" s="520"/>
      <c r="F29" s="521"/>
      <c r="G29" s="323"/>
      <c r="H29" s="511"/>
      <c r="I29" s="327"/>
      <c r="J29" s="326"/>
      <c r="K29" s="511"/>
      <c r="L29" s="287"/>
      <c r="M29" s="514"/>
      <c r="N29" s="514"/>
      <c r="O29" s="514"/>
      <c r="P29" s="514"/>
      <c r="Q29" s="514"/>
      <c r="R29" s="514"/>
      <c r="S29" s="514"/>
      <c r="T29" s="514"/>
      <c r="U29" s="517"/>
      <c r="V29" s="501"/>
      <c r="W29" s="502"/>
      <c r="X29" s="502"/>
      <c r="Y29" s="502"/>
      <c r="Z29" s="502"/>
      <c r="AA29" s="502"/>
      <c r="AB29" s="502"/>
      <c r="AC29" s="502"/>
      <c r="AD29" s="503"/>
    </row>
    <row r="30" spans="1:30">
      <c r="A30" s="512"/>
      <c r="B30" s="512"/>
      <c r="C30" s="512"/>
      <c r="D30" s="512"/>
      <c r="E30" s="512"/>
      <c r="F30" s="513"/>
      <c r="G30" s="326"/>
      <c r="H30" s="511"/>
      <c r="I30" s="327"/>
      <c r="J30" s="326"/>
      <c r="K30" s="511"/>
      <c r="L30" s="287"/>
      <c r="M30" s="515"/>
      <c r="N30" s="515"/>
      <c r="O30" s="515"/>
      <c r="P30" s="515"/>
      <c r="Q30" s="515"/>
      <c r="R30" s="515"/>
      <c r="S30" s="515"/>
      <c r="T30" s="515"/>
      <c r="U30" s="518"/>
      <c r="V30" s="504"/>
      <c r="W30" s="505"/>
      <c r="X30" s="505"/>
      <c r="Y30" s="505"/>
      <c r="Z30" s="505"/>
      <c r="AA30" s="505"/>
      <c r="AB30" s="505"/>
      <c r="AC30" s="505"/>
      <c r="AD30" s="506"/>
    </row>
    <row r="31" spans="1:30">
      <c r="A31" s="512"/>
      <c r="B31" s="512"/>
      <c r="C31" s="512"/>
      <c r="D31" s="512"/>
      <c r="E31" s="512"/>
      <c r="F31" s="513"/>
      <c r="G31" s="326"/>
      <c r="H31" s="510">
        <v>100</v>
      </c>
      <c r="I31" s="327"/>
      <c r="J31" s="326"/>
      <c r="K31" s="510">
        <v>100</v>
      </c>
      <c r="L31" s="287"/>
      <c r="M31" s="515"/>
      <c r="N31" s="515"/>
      <c r="O31" s="515"/>
      <c r="P31" s="515"/>
      <c r="Q31" s="515"/>
      <c r="R31" s="515"/>
      <c r="S31" s="515"/>
      <c r="T31" s="515"/>
      <c r="U31" s="518"/>
      <c r="V31" s="504"/>
      <c r="W31" s="505"/>
      <c r="X31" s="505"/>
      <c r="Y31" s="505"/>
      <c r="Z31" s="505"/>
      <c r="AA31" s="505"/>
      <c r="AB31" s="505"/>
      <c r="AC31" s="505"/>
      <c r="AD31" s="506"/>
    </row>
    <row r="32" spans="1:30">
      <c r="A32" s="512"/>
      <c r="B32" s="512"/>
      <c r="C32" s="512"/>
      <c r="D32" s="512"/>
      <c r="E32" s="512"/>
      <c r="F32" s="513"/>
      <c r="G32" s="326"/>
      <c r="H32" s="511"/>
      <c r="I32" s="327"/>
      <c r="J32" s="326"/>
      <c r="K32" s="511"/>
      <c r="L32" s="287"/>
      <c r="M32" s="515"/>
      <c r="N32" s="515"/>
      <c r="O32" s="515"/>
      <c r="P32" s="515"/>
      <c r="Q32" s="515"/>
      <c r="R32" s="515"/>
      <c r="S32" s="515"/>
      <c r="T32" s="515"/>
      <c r="U32" s="518"/>
      <c r="V32" s="504"/>
      <c r="W32" s="505"/>
      <c r="X32" s="505"/>
      <c r="Y32" s="505"/>
      <c r="Z32" s="505"/>
      <c r="AA32" s="505"/>
      <c r="AB32" s="505"/>
      <c r="AC32" s="505"/>
      <c r="AD32" s="506"/>
    </row>
    <row r="33" spans="1:30">
      <c r="A33" s="512"/>
      <c r="B33" s="512"/>
      <c r="C33" s="512"/>
      <c r="D33" s="512"/>
      <c r="E33" s="512"/>
      <c r="F33" s="513"/>
      <c r="G33" s="328"/>
      <c r="H33" s="329"/>
      <c r="I33" s="330"/>
      <c r="J33" s="328"/>
      <c r="K33" s="329"/>
      <c r="L33" s="307"/>
      <c r="M33" s="516"/>
      <c r="N33" s="516"/>
      <c r="O33" s="516"/>
      <c r="P33" s="516"/>
      <c r="Q33" s="516"/>
      <c r="R33" s="516"/>
      <c r="S33" s="516"/>
      <c r="T33" s="516"/>
      <c r="U33" s="519"/>
      <c r="V33" s="507"/>
      <c r="W33" s="508"/>
      <c r="X33" s="508"/>
      <c r="Y33" s="508"/>
      <c r="Z33" s="508"/>
      <c r="AA33" s="508"/>
      <c r="AB33" s="508"/>
      <c r="AC33" s="508"/>
      <c r="AD33" s="509"/>
    </row>
    <row r="34" spans="1:30">
      <c r="A34" s="520"/>
      <c r="B34" s="520"/>
      <c r="C34" s="520"/>
      <c r="D34" s="520"/>
      <c r="E34" s="520"/>
      <c r="F34" s="521"/>
      <c r="G34" s="323"/>
      <c r="H34" s="511"/>
      <c r="I34" s="327"/>
      <c r="J34" s="326"/>
      <c r="K34" s="511"/>
      <c r="L34" s="287"/>
      <c r="M34" s="514"/>
      <c r="N34" s="514"/>
      <c r="O34" s="514"/>
      <c r="P34" s="514"/>
      <c r="Q34" s="514"/>
      <c r="R34" s="514"/>
      <c r="S34" s="514"/>
      <c r="T34" s="514"/>
      <c r="U34" s="517"/>
      <c r="V34" s="501"/>
      <c r="W34" s="502"/>
      <c r="X34" s="502"/>
      <c r="Y34" s="502"/>
      <c r="Z34" s="502"/>
      <c r="AA34" s="502"/>
      <c r="AB34" s="502"/>
      <c r="AC34" s="502"/>
      <c r="AD34" s="503"/>
    </row>
    <row r="35" spans="1:30">
      <c r="A35" s="512"/>
      <c r="B35" s="512"/>
      <c r="C35" s="512"/>
      <c r="D35" s="512"/>
      <c r="E35" s="512"/>
      <c r="F35" s="513"/>
      <c r="G35" s="326"/>
      <c r="H35" s="511"/>
      <c r="I35" s="327"/>
      <c r="J35" s="326"/>
      <c r="K35" s="511"/>
      <c r="L35" s="287"/>
      <c r="M35" s="515"/>
      <c r="N35" s="515"/>
      <c r="O35" s="515"/>
      <c r="P35" s="515"/>
      <c r="Q35" s="515"/>
      <c r="R35" s="515"/>
      <c r="S35" s="515"/>
      <c r="T35" s="515"/>
      <c r="U35" s="518"/>
      <c r="V35" s="504"/>
      <c r="W35" s="505"/>
      <c r="X35" s="505"/>
      <c r="Y35" s="505"/>
      <c r="Z35" s="505"/>
      <c r="AA35" s="505"/>
      <c r="AB35" s="505"/>
      <c r="AC35" s="505"/>
      <c r="AD35" s="506"/>
    </row>
    <row r="36" spans="1:30">
      <c r="A36" s="512"/>
      <c r="B36" s="512"/>
      <c r="C36" s="512"/>
      <c r="D36" s="512"/>
      <c r="E36" s="512"/>
      <c r="F36" s="513"/>
      <c r="G36" s="326"/>
      <c r="H36" s="510">
        <v>100</v>
      </c>
      <c r="I36" s="327"/>
      <c r="J36" s="326"/>
      <c r="K36" s="510">
        <v>100</v>
      </c>
      <c r="L36" s="287"/>
      <c r="M36" s="515"/>
      <c r="N36" s="515"/>
      <c r="O36" s="515"/>
      <c r="P36" s="515"/>
      <c r="Q36" s="515"/>
      <c r="R36" s="515"/>
      <c r="S36" s="515"/>
      <c r="T36" s="515"/>
      <c r="U36" s="518"/>
      <c r="V36" s="504"/>
      <c r="W36" s="505"/>
      <c r="X36" s="505"/>
      <c r="Y36" s="505"/>
      <c r="Z36" s="505"/>
      <c r="AA36" s="505"/>
      <c r="AB36" s="505"/>
      <c r="AC36" s="505"/>
      <c r="AD36" s="506"/>
    </row>
    <row r="37" spans="1:30">
      <c r="A37" s="512"/>
      <c r="B37" s="512"/>
      <c r="C37" s="512"/>
      <c r="D37" s="512"/>
      <c r="E37" s="512"/>
      <c r="F37" s="513"/>
      <c r="G37" s="326"/>
      <c r="H37" s="511"/>
      <c r="I37" s="327"/>
      <c r="J37" s="326"/>
      <c r="K37" s="511"/>
      <c r="L37" s="287"/>
      <c r="M37" s="515"/>
      <c r="N37" s="515"/>
      <c r="O37" s="515"/>
      <c r="P37" s="515"/>
      <c r="Q37" s="515"/>
      <c r="R37" s="515"/>
      <c r="S37" s="515"/>
      <c r="T37" s="515"/>
      <c r="U37" s="518"/>
      <c r="V37" s="504"/>
      <c r="W37" s="505"/>
      <c r="X37" s="505"/>
      <c r="Y37" s="505"/>
      <c r="Z37" s="505"/>
      <c r="AA37" s="505"/>
      <c r="AB37" s="505"/>
      <c r="AC37" s="505"/>
      <c r="AD37" s="506"/>
    </row>
    <row r="38" spans="1:30">
      <c r="A38" s="512"/>
      <c r="B38" s="512"/>
      <c r="C38" s="512"/>
      <c r="D38" s="512"/>
      <c r="E38" s="512"/>
      <c r="F38" s="513"/>
      <c r="G38" s="328"/>
      <c r="H38" s="329"/>
      <c r="I38" s="330"/>
      <c r="J38" s="328"/>
      <c r="K38" s="329"/>
      <c r="L38" s="307"/>
      <c r="M38" s="516"/>
      <c r="N38" s="516"/>
      <c r="O38" s="516"/>
      <c r="P38" s="516"/>
      <c r="Q38" s="516"/>
      <c r="R38" s="516"/>
      <c r="S38" s="516"/>
      <c r="T38" s="516"/>
      <c r="U38" s="519"/>
      <c r="V38" s="507"/>
      <c r="W38" s="508"/>
      <c r="X38" s="508"/>
      <c r="Y38" s="508"/>
      <c r="Z38" s="508"/>
      <c r="AA38" s="508"/>
      <c r="AB38" s="508"/>
      <c r="AC38" s="508"/>
      <c r="AD38" s="509"/>
    </row>
    <row r="39" spans="1:30">
      <c r="A39" s="520"/>
      <c r="B39" s="520"/>
      <c r="C39" s="520"/>
      <c r="D39" s="520"/>
      <c r="E39" s="520"/>
      <c r="F39" s="521"/>
      <c r="G39" s="323"/>
      <c r="H39" s="511"/>
      <c r="I39" s="327"/>
      <c r="J39" s="326"/>
      <c r="K39" s="511"/>
      <c r="L39" s="287"/>
      <c r="M39" s="514"/>
      <c r="N39" s="514"/>
      <c r="O39" s="514"/>
      <c r="P39" s="514"/>
      <c r="Q39" s="514"/>
      <c r="R39" s="514"/>
      <c r="S39" s="514"/>
      <c r="T39" s="514"/>
      <c r="U39" s="517"/>
      <c r="V39" s="501"/>
      <c r="W39" s="502"/>
      <c r="X39" s="502"/>
      <c r="Y39" s="502"/>
      <c r="Z39" s="502"/>
      <c r="AA39" s="502"/>
      <c r="AB39" s="502"/>
      <c r="AC39" s="502"/>
      <c r="AD39" s="503"/>
    </row>
    <row r="40" spans="1:30">
      <c r="A40" s="512"/>
      <c r="B40" s="512"/>
      <c r="C40" s="512"/>
      <c r="D40" s="512"/>
      <c r="E40" s="512"/>
      <c r="F40" s="513"/>
      <c r="G40" s="326"/>
      <c r="H40" s="511"/>
      <c r="I40" s="327"/>
      <c r="J40" s="326"/>
      <c r="K40" s="511"/>
      <c r="L40" s="287"/>
      <c r="M40" s="515"/>
      <c r="N40" s="515"/>
      <c r="O40" s="515"/>
      <c r="P40" s="515"/>
      <c r="Q40" s="515"/>
      <c r="R40" s="515"/>
      <c r="S40" s="515"/>
      <c r="T40" s="515"/>
      <c r="U40" s="518"/>
      <c r="V40" s="504"/>
      <c r="W40" s="505"/>
      <c r="X40" s="505"/>
      <c r="Y40" s="505"/>
      <c r="Z40" s="505"/>
      <c r="AA40" s="505"/>
      <c r="AB40" s="505"/>
      <c r="AC40" s="505"/>
      <c r="AD40" s="506"/>
    </row>
    <row r="41" spans="1:30">
      <c r="A41" s="512"/>
      <c r="B41" s="512"/>
      <c r="C41" s="512"/>
      <c r="D41" s="512"/>
      <c r="E41" s="512"/>
      <c r="F41" s="513"/>
      <c r="G41" s="326"/>
      <c r="H41" s="510">
        <v>100</v>
      </c>
      <c r="I41" s="327"/>
      <c r="J41" s="326"/>
      <c r="K41" s="510">
        <v>100</v>
      </c>
      <c r="L41" s="287"/>
      <c r="M41" s="515"/>
      <c r="N41" s="515"/>
      <c r="O41" s="515"/>
      <c r="P41" s="515"/>
      <c r="Q41" s="515"/>
      <c r="R41" s="515"/>
      <c r="S41" s="515"/>
      <c r="T41" s="515"/>
      <c r="U41" s="518"/>
      <c r="V41" s="504"/>
      <c r="W41" s="505"/>
      <c r="X41" s="505"/>
      <c r="Y41" s="505"/>
      <c r="Z41" s="505"/>
      <c r="AA41" s="505"/>
      <c r="AB41" s="505"/>
      <c r="AC41" s="505"/>
      <c r="AD41" s="506"/>
    </row>
    <row r="42" spans="1:30">
      <c r="A42" s="512"/>
      <c r="B42" s="512"/>
      <c r="C42" s="512"/>
      <c r="D42" s="512"/>
      <c r="E42" s="512"/>
      <c r="F42" s="513"/>
      <c r="G42" s="326"/>
      <c r="H42" s="511"/>
      <c r="I42" s="327"/>
      <c r="J42" s="326"/>
      <c r="K42" s="511"/>
      <c r="L42" s="287"/>
      <c r="M42" s="515"/>
      <c r="N42" s="515"/>
      <c r="O42" s="515"/>
      <c r="P42" s="515"/>
      <c r="Q42" s="515"/>
      <c r="R42" s="515"/>
      <c r="S42" s="515"/>
      <c r="T42" s="515"/>
      <c r="U42" s="518"/>
      <c r="V42" s="504"/>
      <c r="W42" s="505"/>
      <c r="X42" s="505"/>
      <c r="Y42" s="505"/>
      <c r="Z42" s="505"/>
      <c r="AA42" s="505"/>
      <c r="AB42" s="505"/>
      <c r="AC42" s="505"/>
      <c r="AD42" s="506"/>
    </row>
    <row r="43" spans="1:30">
      <c r="A43" s="512"/>
      <c r="B43" s="512"/>
      <c r="C43" s="512"/>
      <c r="D43" s="512"/>
      <c r="E43" s="512"/>
      <c r="F43" s="513"/>
      <c r="G43" s="328"/>
      <c r="H43" s="329"/>
      <c r="I43" s="330"/>
      <c r="J43" s="328"/>
      <c r="K43" s="329"/>
      <c r="L43" s="307"/>
      <c r="M43" s="516"/>
      <c r="N43" s="516"/>
      <c r="O43" s="516"/>
      <c r="P43" s="516"/>
      <c r="Q43" s="516"/>
      <c r="R43" s="516"/>
      <c r="S43" s="516"/>
      <c r="T43" s="516"/>
      <c r="U43" s="519"/>
      <c r="V43" s="507"/>
      <c r="W43" s="508"/>
      <c r="X43" s="508"/>
      <c r="Y43" s="508"/>
      <c r="Z43" s="508"/>
      <c r="AA43" s="508"/>
      <c r="AB43" s="508"/>
      <c r="AC43" s="508"/>
      <c r="AD43" s="509"/>
    </row>
    <row r="44" spans="1:30">
      <c r="A44" s="520"/>
      <c r="B44" s="520"/>
      <c r="C44" s="520"/>
      <c r="D44" s="520"/>
      <c r="E44" s="520"/>
      <c r="F44" s="521"/>
      <c r="G44" s="323"/>
      <c r="H44" s="511"/>
      <c r="I44" s="327"/>
      <c r="J44" s="326"/>
      <c r="K44" s="511"/>
      <c r="L44" s="287"/>
      <c r="M44" s="514"/>
      <c r="N44" s="514"/>
      <c r="O44" s="514"/>
      <c r="P44" s="514"/>
      <c r="Q44" s="514"/>
      <c r="R44" s="514"/>
      <c r="S44" s="514"/>
      <c r="T44" s="514"/>
      <c r="U44" s="517"/>
      <c r="V44" s="501"/>
      <c r="W44" s="502"/>
      <c r="X44" s="502"/>
      <c r="Y44" s="502"/>
      <c r="Z44" s="502"/>
      <c r="AA44" s="502"/>
      <c r="AB44" s="502"/>
      <c r="AC44" s="502"/>
      <c r="AD44" s="503"/>
    </row>
    <row r="45" spans="1:30">
      <c r="A45" s="512"/>
      <c r="B45" s="512"/>
      <c r="C45" s="512"/>
      <c r="D45" s="512"/>
      <c r="E45" s="512"/>
      <c r="F45" s="513"/>
      <c r="G45" s="326"/>
      <c r="H45" s="511"/>
      <c r="I45" s="327"/>
      <c r="J45" s="326"/>
      <c r="K45" s="511"/>
      <c r="L45" s="287"/>
      <c r="M45" s="515"/>
      <c r="N45" s="515"/>
      <c r="O45" s="515"/>
      <c r="P45" s="515"/>
      <c r="Q45" s="515"/>
      <c r="R45" s="515"/>
      <c r="S45" s="515"/>
      <c r="T45" s="515"/>
      <c r="U45" s="518"/>
      <c r="V45" s="504"/>
      <c r="W45" s="505"/>
      <c r="X45" s="505"/>
      <c r="Y45" s="505"/>
      <c r="Z45" s="505"/>
      <c r="AA45" s="505"/>
      <c r="AB45" s="505"/>
      <c r="AC45" s="505"/>
      <c r="AD45" s="506"/>
    </row>
    <row r="46" spans="1:30">
      <c r="A46" s="512"/>
      <c r="B46" s="512"/>
      <c r="C46" s="512"/>
      <c r="D46" s="512"/>
      <c r="E46" s="512"/>
      <c r="F46" s="513"/>
      <c r="G46" s="326"/>
      <c r="H46" s="510">
        <v>100</v>
      </c>
      <c r="I46" s="327"/>
      <c r="J46" s="326"/>
      <c r="K46" s="510">
        <v>100</v>
      </c>
      <c r="L46" s="287"/>
      <c r="M46" s="515"/>
      <c r="N46" s="515"/>
      <c r="O46" s="515"/>
      <c r="P46" s="515"/>
      <c r="Q46" s="515"/>
      <c r="R46" s="515"/>
      <c r="S46" s="515"/>
      <c r="T46" s="515"/>
      <c r="U46" s="518"/>
      <c r="V46" s="504"/>
      <c r="W46" s="505"/>
      <c r="X46" s="505"/>
      <c r="Y46" s="505"/>
      <c r="Z46" s="505"/>
      <c r="AA46" s="505"/>
      <c r="AB46" s="505"/>
      <c r="AC46" s="505"/>
      <c r="AD46" s="506"/>
    </row>
    <row r="47" spans="1:30">
      <c r="A47" s="512"/>
      <c r="B47" s="512"/>
      <c r="C47" s="512"/>
      <c r="D47" s="512"/>
      <c r="E47" s="512"/>
      <c r="F47" s="513"/>
      <c r="G47" s="326"/>
      <c r="H47" s="511"/>
      <c r="I47" s="327"/>
      <c r="J47" s="326"/>
      <c r="K47" s="511"/>
      <c r="L47" s="287"/>
      <c r="M47" s="515"/>
      <c r="N47" s="515"/>
      <c r="O47" s="515"/>
      <c r="P47" s="515"/>
      <c r="Q47" s="515"/>
      <c r="R47" s="515"/>
      <c r="S47" s="515"/>
      <c r="T47" s="515"/>
      <c r="U47" s="518"/>
      <c r="V47" s="504"/>
      <c r="W47" s="505"/>
      <c r="X47" s="505"/>
      <c r="Y47" s="505"/>
      <c r="Z47" s="505"/>
      <c r="AA47" s="505"/>
      <c r="AB47" s="505"/>
      <c r="AC47" s="505"/>
      <c r="AD47" s="506"/>
    </row>
    <row r="48" spans="1:30">
      <c r="A48" s="512"/>
      <c r="B48" s="512"/>
      <c r="C48" s="512"/>
      <c r="D48" s="512"/>
      <c r="E48" s="512"/>
      <c r="F48" s="513"/>
      <c r="G48" s="328"/>
      <c r="H48" s="329"/>
      <c r="I48" s="330"/>
      <c r="J48" s="328"/>
      <c r="K48" s="329"/>
      <c r="L48" s="307"/>
      <c r="M48" s="516"/>
      <c r="N48" s="516"/>
      <c r="O48" s="516"/>
      <c r="P48" s="516"/>
      <c r="Q48" s="516"/>
      <c r="R48" s="516"/>
      <c r="S48" s="516"/>
      <c r="T48" s="516"/>
      <c r="U48" s="519"/>
      <c r="V48" s="507"/>
      <c r="W48" s="508"/>
      <c r="X48" s="508"/>
      <c r="Y48" s="508"/>
      <c r="Z48" s="508"/>
      <c r="AA48" s="508"/>
      <c r="AB48" s="508"/>
      <c r="AC48" s="508"/>
      <c r="AD48" s="509"/>
    </row>
    <row r="49" spans="1:30">
      <c r="A49" s="520"/>
      <c r="B49" s="520"/>
      <c r="C49" s="520"/>
      <c r="D49" s="520"/>
      <c r="E49" s="520"/>
      <c r="F49" s="521"/>
      <c r="G49" s="323"/>
      <c r="H49" s="511"/>
      <c r="I49" s="327"/>
      <c r="J49" s="326"/>
      <c r="K49" s="511"/>
      <c r="L49" s="287"/>
      <c r="M49" s="514"/>
      <c r="N49" s="514"/>
      <c r="O49" s="514"/>
      <c r="P49" s="514"/>
      <c r="Q49" s="514"/>
      <c r="R49" s="514"/>
      <c r="S49" s="514"/>
      <c r="T49" s="514"/>
      <c r="U49" s="517"/>
      <c r="V49" s="501"/>
      <c r="W49" s="502"/>
      <c r="X49" s="502"/>
      <c r="Y49" s="502"/>
      <c r="Z49" s="502"/>
      <c r="AA49" s="502"/>
      <c r="AB49" s="502"/>
      <c r="AC49" s="502"/>
      <c r="AD49" s="503"/>
    </row>
    <row r="50" spans="1:30">
      <c r="A50" s="512"/>
      <c r="B50" s="512"/>
      <c r="C50" s="512"/>
      <c r="D50" s="512"/>
      <c r="E50" s="512"/>
      <c r="F50" s="513"/>
      <c r="G50" s="326"/>
      <c r="H50" s="511"/>
      <c r="I50" s="327"/>
      <c r="J50" s="326"/>
      <c r="K50" s="511"/>
      <c r="L50" s="287"/>
      <c r="M50" s="515"/>
      <c r="N50" s="515"/>
      <c r="O50" s="515"/>
      <c r="P50" s="515"/>
      <c r="Q50" s="515"/>
      <c r="R50" s="515"/>
      <c r="S50" s="515"/>
      <c r="T50" s="515"/>
      <c r="U50" s="518"/>
      <c r="V50" s="504"/>
      <c r="W50" s="505"/>
      <c r="X50" s="505"/>
      <c r="Y50" s="505"/>
      <c r="Z50" s="505"/>
      <c r="AA50" s="505"/>
      <c r="AB50" s="505"/>
      <c r="AC50" s="505"/>
      <c r="AD50" s="506"/>
    </row>
    <row r="51" spans="1:30">
      <c r="A51" s="512"/>
      <c r="B51" s="512"/>
      <c r="C51" s="512"/>
      <c r="D51" s="512"/>
      <c r="E51" s="512"/>
      <c r="F51" s="513"/>
      <c r="G51" s="326"/>
      <c r="H51" s="510">
        <v>100</v>
      </c>
      <c r="I51" s="327"/>
      <c r="J51" s="326"/>
      <c r="K51" s="510">
        <v>100</v>
      </c>
      <c r="L51" s="287"/>
      <c r="M51" s="515"/>
      <c r="N51" s="515"/>
      <c r="O51" s="515"/>
      <c r="P51" s="515"/>
      <c r="Q51" s="515"/>
      <c r="R51" s="515"/>
      <c r="S51" s="515"/>
      <c r="T51" s="515"/>
      <c r="U51" s="518"/>
      <c r="V51" s="504"/>
      <c r="W51" s="505"/>
      <c r="X51" s="505"/>
      <c r="Y51" s="505"/>
      <c r="Z51" s="505"/>
      <c r="AA51" s="505"/>
      <c r="AB51" s="505"/>
      <c r="AC51" s="505"/>
      <c r="AD51" s="506"/>
    </row>
    <row r="52" spans="1:30">
      <c r="A52" s="512"/>
      <c r="B52" s="512"/>
      <c r="C52" s="512"/>
      <c r="D52" s="512"/>
      <c r="E52" s="512"/>
      <c r="F52" s="513"/>
      <c r="G52" s="326"/>
      <c r="H52" s="511"/>
      <c r="I52" s="327"/>
      <c r="J52" s="326"/>
      <c r="K52" s="511"/>
      <c r="L52" s="287"/>
      <c r="M52" s="515"/>
      <c r="N52" s="515"/>
      <c r="O52" s="515"/>
      <c r="P52" s="515"/>
      <c r="Q52" s="515"/>
      <c r="R52" s="515"/>
      <c r="S52" s="515"/>
      <c r="T52" s="515"/>
      <c r="U52" s="518"/>
      <c r="V52" s="504"/>
      <c r="W52" s="505"/>
      <c r="X52" s="505"/>
      <c r="Y52" s="505"/>
      <c r="Z52" s="505"/>
      <c r="AA52" s="505"/>
      <c r="AB52" s="505"/>
      <c r="AC52" s="505"/>
      <c r="AD52" s="506"/>
    </row>
    <row r="53" spans="1:30">
      <c r="A53" s="512"/>
      <c r="B53" s="512"/>
      <c r="C53" s="512"/>
      <c r="D53" s="512"/>
      <c r="E53" s="512"/>
      <c r="F53" s="513"/>
      <c r="G53" s="328"/>
      <c r="H53" s="329"/>
      <c r="I53" s="330"/>
      <c r="J53" s="328"/>
      <c r="K53" s="329"/>
      <c r="L53" s="307"/>
      <c r="M53" s="516"/>
      <c r="N53" s="516"/>
      <c r="O53" s="516"/>
      <c r="P53" s="516"/>
      <c r="Q53" s="516"/>
      <c r="R53" s="516"/>
      <c r="S53" s="516"/>
      <c r="T53" s="516"/>
      <c r="U53" s="519"/>
      <c r="V53" s="507"/>
      <c r="W53" s="508"/>
      <c r="X53" s="508"/>
      <c r="Y53" s="508"/>
      <c r="Z53" s="508"/>
      <c r="AA53" s="508"/>
      <c r="AB53" s="508"/>
      <c r="AC53" s="508"/>
      <c r="AD53" s="509"/>
    </row>
    <row r="54" spans="1:30">
      <c r="A54" s="520"/>
      <c r="B54" s="520"/>
      <c r="C54" s="520"/>
      <c r="D54" s="520"/>
      <c r="E54" s="520"/>
      <c r="F54" s="521"/>
      <c r="G54" s="323"/>
      <c r="H54" s="511"/>
      <c r="I54" s="327"/>
      <c r="J54" s="326"/>
      <c r="K54" s="511"/>
      <c r="L54" s="287"/>
      <c r="M54" s="514"/>
      <c r="N54" s="514"/>
      <c r="O54" s="514"/>
      <c r="P54" s="514"/>
      <c r="Q54" s="514"/>
      <c r="R54" s="514"/>
      <c r="S54" s="514"/>
      <c r="T54" s="514"/>
      <c r="U54" s="517"/>
      <c r="V54" s="501"/>
      <c r="W54" s="502"/>
      <c r="X54" s="502"/>
      <c r="Y54" s="502"/>
      <c r="Z54" s="502"/>
      <c r="AA54" s="502"/>
      <c r="AB54" s="502"/>
      <c r="AC54" s="502"/>
      <c r="AD54" s="503"/>
    </row>
    <row r="55" spans="1:30">
      <c r="A55" s="512"/>
      <c r="B55" s="512"/>
      <c r="C55" s="512"/>
      <c r="D55" s="512"/>
      <c r="E55" s="512"/>
      <c r="F55" s="513"/>
      <c r="G55" s="326"/>
      <c r="H55" s="511"/>
      <c r="I55" s="327"/>
      <c r="J55" s="326"/>
      <c r="K55" s="511"/>
      <c r="L55" s="287"/>
      <c r="M55" s="515"/>
      <c r="N55" s="515"/>
      <c r="O55" s="515"/>
      <c r="P55" s="515"/>
      <c r="Q55" s="515"/>
      <c r="R55" s="515"/>
      <c r="S55" s="515"/>
      <c r="T55" s="515"/>
      <c r="U55" s="518"/>
      <c r="V55" s="504"/>
      <c r="W55" s="505"/>
      <c r="X55" s="505"/>
      <c r="Y55" s="505"/>
      <c r="Z55" s="505"/>
      <c r="AA55" s="505"/>
      <c r="AB55" s="505"/>
      <c r="AC55" s="505"/>
      <c r="AD55" s="506"/>
    </row>
    <row r="56" spans="1:30">
      <c r="A56" s="512"/>
      <c r="B56" s="512"/>
      <c r="C56" s="512"/>
      <c r="D56" s="512"/>
      <c r="E56" s="512"/>
      <c r="F56" s="513"/>
      <c r="G56" s="326"/>
      <c r="H56" s="510">
        <v>100</v>
      </c>
      <c r="I56" s="327"/>
      <c r="J56" s="326"/>
      <c r="K56" s="510">
        <v>100</v>
      </c>
      <c r="L56" s="287"/>
      <c r="M56" s="515"/>
      <c r="N56" s="515"/>
      <c r="O56" s="515"/>
      <c r="P56" s="515"/>
      <c r="Q56" s="515"/>
      <c r="R56" s="515"/>
      <c r="S56" s="515"/>
      <c r="T56" s="515"/>
      <c r="U56" s="518"/>
      <c r="V56" s="504"/>
      <c r="W56" s="505"/>
      <c r="X56" s="505"/>
      <c r="Y56" s="505"/>
      <c r="Z56" s="505"/>
      <c r="AA56" s="505"/>
      <c r="AB56" s="505"/>
      <c r="AC56" s="505"/>
      <c r="AD56" s="506"/>
    </row>
    <row r="57" spans="1:30">
      <c r="A57" s="512"/>
      <c r="B57" s="512"/>
      <c r="C57" s="512"/>
      <c r="D57" s="512"/>
      <c r="E57" s="512"/>
      <c r="F57" s="513"/>
      <c r="G57" s="326"/>
      <c r="H57" s="511"/>
      <c r="I57" s="327"/>
      <c r="J57" s="326"/>
      <c r="K57" s="511"/>
      <c r="L57" s="287"/>
      <c r="M57" s="515"/>
      <c r="N57" s="515"/>
      <c r="O57" s="515"/>
      <c r="P57" s="515"/>
      <c r="Q57" s="515"/>
      <c r="R57" s="515"/>
      <c r="S57" s="515"/>
      <c r="T57" s="515"/>
      <c r="U57" s="518"/>
      <c r="V57" s="504"/>
      <c r="W57" s="505"/>
      <c r="X57" s="505"/>
      <c r="Y57" s="505"/>
      <c r="Z57" s="505"/>
      <c r="AA57" s="505"/>
      <c r="AB57" s="505"/>
      <c r="AC57" s="505"/>
      <c r="AD57" s="506"/>
    </row>
    <row r="58" spans="1:30">
      <c r="A58" s="512"/>
      <c r="B58" s="512"/>
      <c r="C58" s="512"/>
      <c r="D58" s="512"/>
      <c r="E58" s="512"/>
      <c r="F58" s="513"/>
      <c r="G58" s="328"/>
      <c r="H58" s="329"/>
      <c r="I58" s="330"/>
      <c r="J58" s="328"/>
      <c r="K58" s="329"/>
      <c r="L58" s="307"/>
      <c r="M58" s="516"/>
      <c r="N58" s="516"/>
      <c r="O58" s="516"/>
      <c r="P58" s="516"/>
      <c r="Q58" s="516"/>
      <c r="R58" s="516"/>
      <c r="S58" s="516"/>
      <c r="T58" s="516"/>
      <c r="U58" s="519"/>
      <c r="V58" s="507"/>
      <c r="W58" s="508"/>
      <c r="X58" s="508"/>
      <c r="Y58" s="508"/>
      <c r="Z58" s="508"/>
      <c r="AA58" s="508"/>
      <c r="AB58" s="508"/>
      <c r="AC58" s="508"/>
      <c r="AD58" s="509"/>
    </row>
    <row r="59" spans="1:30">
      <c r="A59" s="520"/>
      <c r="B59" s="520"/>
      <c r="C59" s="520"/>
      <c r="D59" s="520"/>
      <c r="E59" s="520"/>
      <c r="F59" s="521"/>
      <c r="G59" s="323"/>
      <c r="H59" s="511"/>
      <c r="I59" s="327"/>
      <c r="J59" s="326"/>
      <c r="K59" s="511"/>
      <c r="L59" s="287"/>
      <c r="M59" s="514"/>
      <c r="N59" s="514"/>
      <c r="O59" s="514"/>
      <c r="P59" s="514"/>
      <c r="Q59" s="514"/>
      <c r="R59" s="514"/>
      <c r="S59" s="514"/>
      <c r="T59" s="514"/>
      <c r="U59" s="517"/>
      <c r="V59" s="501"/>
      <c r="W59" s="502"/>
      <c r="X59" s="502"/>
      <c r="Y59" s="502"/>
      <c r="Z59" s="502"/>
      <c r="AA59" s="502"/>
      <c r="AB59" s="502"/>
      <c r="AC59" s="502"/>
      <c r="AD59" s="503"/>
    </row>
    <row r="60" spans="1:30">
      <c r="A60" s="512"/>
      <c r="B60" s="512"/>
      <c r="C60" s="512"/>
      <c r="D60" s="512"/>
      <c r="E60" s="512"/>
      <c r="F60" s="513"/>
      <c r="G60" s="326"/>
      <c r="H60" s="511"/>
      <c r="I60" s="327"/>
      <c r="J60" s="326"/>
      <c r="K60" s="511"/>
      <c r="L60" s="287"/>
      <c r="M60" s="515"/>
      <c r="N60" s="515"/>
      <c r="O60" s="515"/>
      <c r="P60" s="515"/>
      <c r="Q60" s="515"/>
      <c r="R60" s="515"/>
      <c r="S60" s="515"/>
      <c r="T60" s="515"/>
      <c r="U60" s="518"/>
      <c r="V60" s="504"/>
      <c r="W60" s="505"/>
      <c r="X60" s="505"/>
      <c r="Y60" s="505"/>
      <c r="Z60" s="505"/>
      <c r="AA60" s="505"/>
      <c r="AB60" s="505"/>
      <c r="AC60" s="505"/>
      <c r="AD60" s="506"/>
    </row>
    <row r="61" spans="1:30">
      <c r="A61" s="512"/>
      <c r="B61" s="512"/>
      <c r="C61" s="512"/>
      <c r="D61" s="512"/>
      <c r="E61" s="512"/>
      <c r="F61" s="513"/>
      <c r="G61" s="326"/>
      <c r="H61" s="510">
        <v>100</v>
      </c>
      <c r="I61" s="327"/>
      <c r="J61" s="326"/>
      <c r="K61" s="510">
        <v>100</v>
      </c>
      <c r="L61" s="287"/>
      <c r="M61" s="515"/>
      <c r="N61" s="515"/>
      <c r="O61" s="515"/>
      <c r="P61" s="515"/>
      <c r="Q61" s="515"/>
      <c r="R61" s="515"/>
      <c r="S61" s="515"/>
      <c r="T61" s="515"/>
      <c r="U61" s="518"/>
      <c r="V61" s="504"/>
      <c r="W61" s="505"/>
      <c r="X61" s="505"/>
      <c r="Y61" s="505"/>
      <c r="Z61" s="505"/>
      <c r="AA61" s="505"/>
      <c r="AB61" s="505"/>
      <c r="AC61" s="505"/>
      <c r="AD61" s="506"/>
    </row>
    <row r="62" spans="1:30">
      <c r="A62" s="512"/>
      <c r="B62" s="512"/>
      <c r="C62" s="512"/>
      <c r="D62" s="512"/>
      <c r="E62" s="512"/>
      <c r="F62" s="513"/>
      <c r="G62" s="326"/>
      <c r="H62" s="511"/>
      <c r="I62" s="327"/>
      <c r="J62" s="326"/>
      <c r="K62" s="511"/>
      <c r="L62" s="287"/>
      <c r="M62" s="515"/>
      <c r="N62" s="515"/>
      <c r="O62" s="515"/>
      <c r="P62" s="515"/>
      <c r="Q62" s="515"/>
      <c r="R62" s="515"/>
      <c r="S62" s="515"/>
      <c r="T62" s="515"/>
      <c r="U62" s="518"/>
      <c r="V62" s="504"/>
      <c r="W62" s="505"/>
      <c r="X62" s="505"/>
      <c r="Y62" s="505"/>
      <c r="Z62" s="505"/>
      <c r="AA62" s="505"/>
      <c r="AB62" s="505"/>
      <c r="AC62" s="505"/>
      <c r="AD62" s="506"/>
    </row>
    <row r="63" spans="1:30">
      <c r="A63" s="512"/>
      <c r="B63" s="512"/>
      <c r="C63" s="512"/>
      <c r="D63" s="512"/>
      <c r="E63" s="512"/>
      <c r="F63" s="513"/>
      <c r="G63" s="328"/>
      <c r="H63" s="329"/>
      <c r="I63" s="330"/>
      <c r="J63" s="328"/>
      <c r="K63" s="329"/>
      <c r="L63" s="307"/>
      <c r="M63" s="516"/>
      <c r="N63" s="516"/>
      <c r="O63" s="516"/>
      <c r="P63" s="516"/>
      <c r="Q63" s="516"/>
      <c r="R63" s="516"/>
      <c r="S63" s="516"/>
      <c r="T63" s="516"/>
      <c r="U63" s="519"/>
      <c r="V63" s="507"/>
      <c r="W63" s="508"/>
      <c r="X63" s="508"/>
      <c r="Y63" s="508"/>
      <c r="Z63" s="508"/>
      <c r="AA63" s="508"/>
      <c r="AB63" s="508"/>
      <c r="AC63" s="508"/>
      <c r="AD63" s="509"/>
    </row>
  </sheetData>
  <mergeCells count="231">
    <mergeCell ref="J12:L13"/>
    <mergeCell ref="M12:M13"/>
    <mergeCell ref="N12:N13"/>
    <mergeCell ref="O12:O13"/>
    <mergeCell ref="W4:X4"/>
    <mergeCell ref="U6:AC6"/>
    <mergeCell ref="R7:S9"/>
    <mergeCell ref="U7:AA9"/>
    <mergeCell ref="A11:F12"/>
    <mergeCell ref="G11:I11"/>
    <mergeCell ref="J11:L11"/>
    <mergeCell ref="P11:S11"/>
    <mergeCell ref="V11:AD13"/>
    <mergeCell ref="G12:I13"/>
    <mergeCell ref="R12:R13"/>
    <mergeCell ref="S12:S13"/>
    <mergeCell ref="T12:T13"/>
    <mergeCell ref="U12:U13"/>
    <mergeCell ref="A13:F13"/>
    <mergeCell ref="P12:P13"/>
    <mergeCell ref="Q12:Q13"/>
    <mergeCell ref="U14:U18"/>
    <mergeCell ref="V14:AD18"/>
    <mergeCell ref="H16:H17"/>
    <mergeCell ref="K16:K17"/>
    <mergeCell ref="A17:A18"/>
    <mergeCell ref="B17:B18"/>
    <mergeCell ref="C17:C18"/>
    <mergeCell ref="D17:D18"/>
    <mergeCell ref="E17:E18"/>
    <mergeCell ref="F17:F18"/>
    <mergeCell ref="O14:O18"/>
    <mergeCell ref="P14:P18"/>
    <mergeCell ref="Q14:Q18"/>
    <mergeCell ref="R14:R18"/>
    <mergeCell ref="S14:S18"/>
    <mergeCell ref="T14:T18"/>
    <mergeCell ref="A14:F16"/>
    <mergeCell ref="H14:H15"/>
    <mergeCell ref="K14:K15"/>
    <mergeCell ref="M14:M18"/>
    <mergeCell ref="N14:N18"/>
    <mergeCell ref="V19:AD23"/>
    <mergeCell ref="H21:H22"/>
    <mergeCell ref="K21:K22"/>
    <mergeCell ref="A22:A23"/>
    <mergeCell ref="B22:B23"/>
    <mergeCell ref="C22:C23"/>
    <mergeCell ref="D22:D23"/>
    <mergeCell ref="E22:E23"/>
    <mergeCell ref="F22:F23"/>
    <mergeCell ref="P19:P23"/>
    <mergeCell ref="Q19:Q23"/>
    <mergeCell ref="R19:R23"/>
    <mergeCell ref="S19:S23"/>
    <mergeCell ref="T19:T23"/>
    <mergeCell ref="U19:U23"/>
    <mergeCell ref="A19:F21"/>
    <mergeCell ref="H19:H20"/>
    <mergeCell ref="K19:K20"/>
    <mergeCell ref="M19:M23"/>
    <mergeCell ref="N19:N23"/>
    <mergeCell ref="O19:O23"/>
    <mergeCell ref="V24:AD28"/>
    <mergeCell ref="H26:H27"/>
    <mergeCell ref="K26:K27"/>
    <mergeCell ref="A27:A28"/>
    <mergeCell ref="B27:B28"/>
    <mergeCell ref="C27:C28"/>
    <mergeCell ref="D27:D28"/>
    <mergeCell ref="E27:E28"/>
    <mergeCell ref="F27:F28"/>
    <mergeCell ref="P24:P28"/>
    <mergeCell ref="Q24:Q28"/>
    <mergeCell ref="R24:R28"/>
    <mergeCell ref="S24:S28"/>
    <mergeCell ref="T24:T28"/>
    <mergeCell ref="U24:U28"/>
    <mergeCell ref="A24:F26"/>
    <mergeCell ref="H24:H25"/>
    <mergeCell ref="K24:K25"/>
    <mergeCell ref="M24:M28"/>
    <mergeCell ref="N24:N28"/>
    <mergeCell ref="O24:O28"/>
    <mergeCell ref="V29:AD33"/>
    <mergeCell ref="H31:H32"/>
    <mergeCell ref="K31:K32"/>
    <mergeCell ref="A32:A33"/>
    <mergeCell ref="B32:B33"/>
    <mergeCell ref="C32:C33"/>
    <mergeCell ref="D32:D33"/>
    <mergeCell ref="E32:E33"/>
    <mergeCell ref="F32:F33"/>
    <mergeCell ref="P29:P33"/>
    <mergeCell ref="Q29:Q33"/>
    <mergeCell ref="R29:R33"/>
    <mergeCell ref="S29:S33"/>
    <mergeCell ref="T29:T33"/>
    <mergeCell ref="U29:U33"/>
    <mergeCell ref="A29:F31"/>
    <mergeCell ref="H29:H30"/>
    <mergeCell ref="K29:K30"/>
    <mergeCell ref="M29:M33"/>
    <mergeCell ref="N29:N33"/>
    <mergeCell ref="O29:O33"/>
    <mergeCell ref="V34:AD38"/>
    <mergeCell ref="H36:H37"/>
    <mergeCell ref="K36:K37"/>
    <mergeCell ref="A37:A38"/>
    <mergeCell ref="B37:B38"/>
    <mergeCell ref="C37:C38"/>
    <mergeCell ref="D37:D38"/>
    <mergeCell ref="E37:E38"/>
    <mergeCell ref="F37:F38"/>
    <mergeCell ref="P34:P38"/>
    <mergeCell ref="Q34:Q38"/>
    <mergeCell ref="R34:R38"/>
    <mergeCell ref="S34:S38"/>
    <mergeCell ref="T34:T38"/>
    <mergeCell ref="U34:U38"/>
    <mergeCell ref="A34:F36"/>
    <mergeCell ref="H34:H35"/>
    <mergeCell ref="K34:K35"/>
    <mergeCell ref="M34:M38"/>
    <mergeCell ref="N34:N38"/>
    <mergeCell ref="O34:O38"/>
    <mergeCell ref="V39:AD43"/>
    <mergeCell ref="H41:H42"/>
    <mergeCell ref="K41:K42"/>
    <mergeCell ref="A42:A43"/>
    <mergeCell ref="B42:B43"/>
    <mergeCell ref="C42:C43"/>
    <mergeCell ref="D42:D43"/>
    <mergeCell ref="E42:E43"/>
    <mergeCell ref="F42:F43"/>
    <mergeCell ref="P39:P43"/>
    <mergeCell ref="Q39:Q43"/>
    <mergeCell ref="R39:R43"/>
    <mergeCell ref="S39:S43"/>
    <mergeCell ref="T39:T43"/>
    <mergeCell ref="U39:U43"/>
    <mergeCell ref="A39:F41"/>
    <mergeCell ref="H39:H40"/>
    <mergeCell ref="K39:K40"/>
    <mergeCell ref="M39:M43"/>
    <mergeCell ref="N39:N43"/>
    <mergeCell ref="O39:O43"/>
    <mergeCell ref="V44:AD48"/>
    <mergeCell ref="H46:H47"/>
    <mergeCell ref="K46:K47"/>
    <mergeCell ref="A47:A48"/>
    <mergeCell ref="B47:B48"/>
    <mergeCell ref="C47:C48"/>
    <mergeCell ref="D47:D48"/>
    <mergeCell ref="E47:E48"/>
    <mergeCell ref="F47:F48"/>
    <mergeCell ref="P44:P48"/>
    <mergeCell ref="Q44:Q48"/>
    <mergeCell ref="R44:R48"/>
    <mergeCell ref="S44:S48"/>
    <mergeCell ref="T44:T48"/>
    <mergeCell ref="U44:U48"/>
    <mergeCell ref="A44:F46"/>
    <mergeCell ref="H44:H45"/>
    <mergeCell ref="K44:K45"/>
    <mergeCell ref="M44:M48"/>
    <mergeCell ref="N44:N48"/>
    <mergeCell ref="O44:O48"/>
    <mergeCell ref="V49:AD53"/>
    <mergeCell ref="H51:H52"/>
    <mergeCell ref="K51:K52"/>
    <mergeCell ref="A52:A53"/>
    <mergeCell ref="B52:B53"/>
    <mergeCell ref="C52:C53"/>
    <mergeCell ref="D52:D53"/>
    <mergeCell ref="E52:E53"/>
    <mergeCell ref="F52:F53"/>
    <mergeCell ref="P49:P53"/>
    <mergeCell ref="Q49:Q53"/>
    <mergeCell ref="R49:R53"/>
    <mergeCell ref="S49:S53"/>
    <mergeCell ref="T49:T53"/>
    <mergeCell ref="U49:U53"/>
    <mergeCell ref="A49:F51"/>
    <mergeCell ref="H49:H50"/>
    <mergeCell ref="K49:K50"/>
    <mergeCell ref="M49:M53"/>
    <mergeCell ref="N49:N53"/>
    <mergeCell ref="O49:O53"/>
    <mergeCell ref="V54:AD58"/>
    <mergeCell ref="H56:H57"/>
    <mergeCell ref="K56:K57"/>
    <mergeCell ref="A57:A58"/>
    <mergeCell ref="B57:B58"/>
    <mergeCell ref="C57:C58"/>
    <mergeCell ref="D57:D58"/>
    <mergeCell ref="E57:E58"/>
    <mergeCell ref="F57:F58"/>
    <mergeCell ref="P54:P58"/>
    <mergeCell ref="Q54:Q58"/>
    <mergeCell ref="R54:R58"/>
    <mergeCell ref="S54:S58"/>
    <mergeCell ref="T54:T58"/>
    <mergeCell ref="U54:U58"/>
    <mergeCell ref="A54:F56"/>
    <mergeCell ref="H54:H55"/>
    <mergeCell ref="K54:K55"/>
    <mergeCell ref="M54:M58"/>
    <mergeCell ref="N54:N58"/>
    <mergeCell ref="O54:O58"/>
    <mergeCell ref="V59:AD63"/>
    <mergeCell ref="H61:H62"/>
    <mergeCell ref="K61:K62"/>
    <mergeCell ref="A62:A63"/>
    <mergeCell ref="B62:B63"/>
    <mergeCell ref="C62:C63"/>
    <mergeCell ref="D62:D63"/>
    <mergeCell ref="E62:E63"/>
    <mergeCell ref="F62:F63"/>
    <mergeCell ref="P59:P63"/>
    <mergeCell ref="Q59:Q63"/>
    <mergeCell ref="R59:R63"/>
    <mergeCell ref="S59:S63"/>
    <mergeCell ref="T59:T63"/>
    <mergeCell ref="U59:U63"/>
    <mergeCell ref="A59:F61"/>
    <mergeCell ref="H59:H60"/>
    <mergeCell ref="K59:K60"/>
    <mergeCell ref="M59:M63"/>
    <mergeCell ref="N59:N63"/>
    <mergeCell ref="O59:O63"/>
  </mergeCells>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EL46"/>
  <sheetViews>
    <sheetView workbookViewId="0"/>
  </sheetViews>
  <sheetFormatPr defaultRowHeight="12"/>
  <cols>
    <col min="1" max="129" width="1.5703125" customWidth="1"/>
    <col min="130" max="141" width="1.42578125" customWidth="1"/>
  </cols>
  <sheetData>
    <row r="1" spans="1:142">
      <c r="A1" s="28" t="s">
        <v>362</v>
      </c>
    </row>
    <row r="2" spans="1:142" ht="17.25">
      <c r="B2" s="272"/>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t="s">
        <v>441</v>
      </c>
      <c r="AP2" s="272"/>
      <c r="AQ2" s="272"/>
      <c r="AR2" s="272"/>
      <c r="AS2" s="272"/>
      <c r="AU2" s="272"/>
      <c r="AV2" s="272"/>
      <c r="AW2" s="272"/>
      <c r="AX2" s="272"/>
      <c r="AY2" s="272"/>
      <c r="AZ2" s="272"/>
      <c r="BA2" s="272"/>
      <c r="BB2" s="272"/>
      <c r="BC2" s="272"/>
      <c r="BD2" s="272"/>
      <c r="BE2" s="272"/>
      <c r="BF2" s="272"/>
      <c r="BG2" s="272"/>
      <c r="BH2" s="272"/>
      <c r="BI2" s="272"/>
      <c r="BJ2" s="272"/>
      <c r="BK2" s="272"/>
      <c r="BL2" s="272"/>
      <c r="BM2" s="272"/>
      <c r="BN2" s="272"/>
      <c r="BO2" s="272"/>
      <c r="BP2" s="272"/>
      <c r="BQ2" s="272"/>
      <c r="BR2" s="272"/>
      <c r="BS2" s="272"/>
      <c r="BT2" s="272"/>
      <c r="BU2" s="272"/>
      <c r="BV2" s="272"/>
      <c r="BW2" s="272"/>
      <c r="BX2" s="272"/>
      <c r="BY2" s="272"/>
      <c r="BZ2" s="272"/>
      <c r="CA2" s="272"/>
      <c r="CB2" s="272"/>
      <c r="CC2" s="272"/>
      <c r="CD2" s="272"/>
      <c r="CE2" s="272"/>
      <c r="CF2" s="272"/>
      <c r="CG2" s="272"/>
      <c r="CH2" s="272"/>
      <c r="CI2" s="272"/>
      <c r="CJ2" s="272"/>
      <c r="CK2" s="272"/>
      <c r="CL2" s="272"/>
      <c r="CM2" s="272"/>
      <c r="CN2" s="272"/>
      <c r="CO2" s="272"/>
      <c r="CP2" s="272"/>
      <c r="CQ2" s="272"/>
      <c r="CR2" s="272"/>
      <c r="CS2" s="272"/>
      <c r="CT2" s="272"/>
      <c r="CU2" s="272"/>
      <c r="CV2" s="272"/>
      <c r="CW2" s="272"/>
      <c r="CX2" s="272"/>
      <c r="CY2" s="272"/>
      <c r="CZ2" s="272"/>
      <c r="DA2" s="272"/>
      <c r="DB2" s="272"/>
      <c r="DC2" s="272"/>
      <c r="DD2" s="272"/>
      <c r="DE2" s="272"/>
      <c r="DF2" s="272"/>
      <c r="DG2" s="272"/>
      <c r="DH2" s="272"/>
      <c r="DI2" s="272"/>
      <c r="DJ2" s="272"/>
      <c r="DK2" s="272"/>
      <c r="DL2" s="272"/>
      <c r="DM2" s="272"/>
      <c r="DN2" s="272"/>
      <c r="DO2" s="272"/>
      <c r="DP2" s="272"/>
      <c r="DQ2" s="272"/>
      <c r="DR2" s="272"/>
      <c r="DS2" s="272"/>
      <c r="DT2" s="272"/>
      <c r="DU2" s="272"/>
      <c r="DV2" s="272"/>
      <c r="DW2" s="272"/>
      <c r="DX2" s="272"/>
      <c r="DY2" s="272"/>
    </row>
    <row r="3" spans="1:142" ht="14.25" customHeight="1">
      <c r="A3" s="272"/>
      <c r="B3" s="272"/>
      <c r="C3" s="272"/>
      <c r="D3" s="272"/>
      <c r="E3" s="272"/>
      <c r="F3" s="272"/>
      <c r="G3" s="272"/>
      <c r="H3" s="272"/>
      <c r="I3" s="272"/>
      <c r="J3" s="272"/>
      <c r="K3" s="272"/>
      <c r="L3" s="272"/>
      <c r="M3" s="272"/>
      <c r="N3" s="272"/>
      <c r="O3" s="272"/>
      <c r="P3" s="272"/>
      <c r="Q3" s="272"/>
      <c r="R3" s="272"/>
      <c r="S3" s="272"/>
      <c r="T3" s="272"/>
      <c r="U3" s="272"/>
      <c r="V3" s="272"/>
      <c r="W3" s="272"/>
      <c r="X3" s="272"/>
      <c r="Y3" s="273"/>
      <c r="Z3" s="273"/>
      <c r="AA3" s="273"/>
      <c r="AB3" s="273"/>
      <c r="AC3" s="273"/>
      <c r="AD3" s="273"/>
      <c r="AE3" s="273"/>
      <c r="AF3" s="273"/>
      <c r="AG3" s="273"/>
      <c r="AH3" s="273"/>
      <c r="AI3" s="273"/>
      <c r="AJ3" s="273"/>
      <c r="AK3" s="273"/>
      <c r="AL3" s="273"/>
      <c r="AM3" s="273"/>
      <c r="AN3" s="273"/>
      <c r="AO3" s="273"/>
      <c r="AP3" s="273"/>
      <c r="AQ3" s="273"/>
      <c r="AR3" s="273"/>
      <c r="AS3" s="273"/>
      <c r="AT3" s="273"/>
      <c r="AU3" s="273"/>
      <c r="AV3" s="273"/>
      <c r="AW3" s="273"/>
      <c r="AX3" s="273"/>
      <c r="AY3" s="273"/>
      <c r="AZ3" s="273"/>
      <c r="BA3" s="273"/>
      <c r="BB3" s="273"/>
      <c r="BC3" s="273"/>
      <c r="BD3" s="273"/>
      <c r="BE3" s="273"/>
      <c r="BF3" s="273"/>
      <c r="BG3" s="273"/>
      <c r="BH3" s="273"/>
      <c r="BI3" s="273"/>
      <c r="BJ3" s="273"/>
      <c r="BK3" s="273"/>
      <c r="BL3" s="273"/>
      <c r="BM3" s="273"/>
      <c r="BN3" s="273"/>
      <c r="BO3" s="273"/>
      <c r="BP3" s="273"/>
      <c r="BQ3" s="273"/>
      <c r="BR3" s="273"/>
      <c r="BS3" s="273"/>
      <c r="BT3" s="273"/>
      <c r="BU3" s="273"/>
      <c r="BV3" s="273"/>
      <c r="BW3" s="273"/>
      <c r="BX3" s="273"/>
      <c r="BY3" s="273"/>
      <c r="BZ3" s="273"/>
      <c r="CA3" s="273"/>
      <c r="CB3" s="273"/>
      <c r="CC3" s="273"/>
      <c r="CD3" s="273"/>
      <c r="CE3" s="273"/>
      <c r="CF3" s="273"/>
      <c r="CG3" s="273"/>
      <c r="CH3" s="273"/>
      <c r="CI3" s="273"/>
      <c r="CJ3" s="273"/>
      <c r="CK3" s="273"/>
      <c r="CM3" s="274"/>
      <c r="CN3" s="275"/>
      <c r="CO3" s="272"/>
      <c r="CP3" s="272"/>
      <c r="CQ3" s="272"/>
      <c r="CR3" s="272"/>
      <c r="CS3" s="272"/>
      <c r="CT3" s="272"/>
      <c r="CU3" s="272"/>
      <c r="CV3" s="272"/>
      <c r="CW3" s="272"/>
      <c r="CX3" s="272"/>
      <c r="CY3" s="272"/>
      <c r="CZ3" s="272"/>
      <c r="DA3" s="272"/>
      <c r="DB3" s="272"/>
      <c r="DC3" s="272"/>
      <c r="DD3" s="272"/>
      <c r="DE3" s="272"/>
      <c r="DF3" s="272"/>
      <c r="DG3" s="272"/>
      <c r="DH3" s="272"/>
      <c r="DI3" s="272"/>
      <c r="DJ3" s="272"/>
      <c r="EL3" t="s">
        <v>363</v>
      </c>
    </row>
    <row r="4" spans="1:142" s="28" customFormat="1" ht="13.5" customHeight="1">
      <c r="A4" s="586" t="s">
        <v>364</v>
      </c>
      <c r="B4" s="587"/>
      <c r="C4" s="587"/>
      <c r="D4" s="587"/>
      <c r="E4" s="587"/>
      <c r="F4" s="587"/>
      <c r="G4" s="587"/>
      <c r="H4" s="587"/>
      <c r="I4" s="587"/>
      <c r="J4" s="587"/>
      <c r="K4" s="587"/>
      <c r="L4" s="587"/>
      <c r="M4" s="587"/>
      <c r="N4" s="588"/>
      <c r="O4" s="513"/>
      <c r="P4" s="537"/>
      <c r="Q4" s="537"/>
      <c r="R4" s="537"/>
      <c r="S4" s="537"/>
      <c r="T4" s="537"/>
      <c r="U4" s="537"/>
      <c r="V4" s="537"/>
      <c r="W4" s="537"/>
      <c r="X4" s="537"/>
      <c r="Y4" s="537"/>
      <c r="Z4" s="537"/>
      <c r="AA4" s="537"/>
      <c r="AB4" s="537"/>
      <c r="AC4" s="537"/>
      <c r="AD4" s="537"/>
      <c r="AE4" s="537"/>
      <c r="AF4" s="583"/>
      <c r="AK4" s="276" t="s">
        <v>365</v>
      </c>
      <c r="DB4" s="544" t="s">
        <v>366</v>
      </c>
      <c r="DC4" s="544"/>
      <c r="DD4" s="544"/>
      <c r="DE4" s="544"/>
      <c r="DF4" s="544"/>
      <c r="DG4" s="544"/>
      <c r="DH4" s="544"/>
      <c r="DI4" s="544"/>
      <c r="DJ4" s="544"/>
      <c r="DK4" s="544"/>
      <c r="DL4" s="544"/>
      <c r="DM4" s="544"/>
      <c r="DN4" s="544"/>
      <c r="DO4" s="544"/>
      <c r="DP4" s="544"/>
      <c r="DQ4" s="544"/>
      <c r="DR4" s="544"/>
      <c r="DS4" s="544"/>
      <c r="DT4" s="544"/>
      <c r="DU4" s="544"/>
      <c r="DV4" s="544"/>
      <c r="DW4" s="544"/>
      <c r="DX4" s="584" t="s">
        <v>367</v>
      </c>
      <c r="DY4" s="584"/>
      <c r="EL4" s="28" t="s">
        <v>368</v>
      </c>
    </row>
    <row r="5" spans="1:142" s="28" customFormat="1" ht="13.5" customHeight="1">
      <c r="A5" s="586" t="s">
        <v>369</v>
      </c>
      <c r="B5" s="587"/>
      <c r="C5" s="587"/>
      <c r="D5" s="587"/>
      <c r="E5" s="587"/>
      <c r="F5" s="587"/>
      <c r="G5" s="587"/>
      <c r="H5" s="587"/>
      <c r="I5" s="587"/>
      <c r="J5" s="587"/>
      <c r="K5" s="587"/>
      <c r="L5" s="587"/>
      <c r="M5" s="587"/>
      <c r="N5" s="588"/>
      <c r="O5" s="513"/>
      <c r="P5" s="537"/>
      <c r="Q5" s="537"/>
      <c r="R5" s="589"/>
      <c r="S5" s="537"/>
      <c r="T5" s="590"/>
      <c r="U5" s="582"/>
      <c r="V5" s="582"/>
      <c r="W5" s="582"/>
      <c r="X5" s="582"/>
      <c r="Y5" s="582"/>
      <c r="Z5" s="582"/>
      <c r="AA5" s="582"/>
      <c r="AB5" s="582"/>
      <c r="AC5" s="582"/>
      <c r="AD5" s="583"/>
      <c r="AE5" s="512"/>
      <c r="AF5" s="512"/>
      <c r="DB5" s="544" t="s">
        <v>370</v>
      </c>
      <c r="DC5" s="544"/>
      <c r="DD5" s="544"/>
      <c r="DE5" s="544"/>
      <c r="DF5" s="544"/>
      <c r="DG5" s="544"/>
      <c r="DH5" s="544"/>
      <c r="DI5" s="544"/>
      <c r="DJ5" s="544"/>
      <c r="DK5" s="544"/>
      <c r="DL5" s="544"/>
      <c r="DM5" s="544"/>
      <c r="DN5" s="544"/>
      <c r="DO5" s="544"/>
      <c r="DP5" s="544"/>
      <c r="DQ5" s="544"/>
      <c r="DR5" s="544"/>
      <c r="DS5" s="544"/>
      <c r="DT5" s="544"/>
      <c r="DU5" s="544"/>
      <c r="DV5" s="544"/>
      <c r="DW5" s="544"/>
      <c r="DX5" s="584" t="s">
        <v>367</v>
      </c>
      <c r="DY5" s="584"/>
    </row>
    <row r="6" spans="1:142" s="28" customFormat="1" ht="13.5" customHeight="1"/>
    <row r="7" spans="1:142" s="28" customFormat="1" ht="13.5" customHeight="1">
      <c r="A7" s="527" t="s">
        <v>371</v>
      </c>
      <c r="B7" s="527"/>
      <c r="C7" s="562"/>
      <c r="D7" s="563" t="s">
        <v>372</v>
      </c>
      <c r="E7" s="563"/>
      <c r="F7" s="563"/>
      <c r="G7" s="563"/>
      <c r="H7" s="563"/>
      <c r="I7" s="563"/>
      <c r="J7" s="563"/>
      <c r="K7" s="563"/>
      <c r="L7" s="563"/>
      <c r="M7" s="563"/>
      <c r="N7" s="563"/>
      <c r="O7" s="563"/>
      <c r="P7" s="563"/>
      <c r="Q7" s="563"/>
      <c r="R7" s="563"/>
      <c r="S7" s="563"/>
      <c r="T7" s="563"/>
      <c r="U7" s="563"/>
      <c r="V7" s="564" t="s">
        <v>127</v>
      </c>
      <c r="W7" s="564"/>
      <c r="X7" s="564"/>
      <c r="Y7" s="564"/>
      <c r="Z7" s="585" t="s">
        <v>373</v>
      </c>
      <c r="AA7" s="585"/>
      <c r="AB7" s="585"/>
      <c r="AC7" s="585"/>
      <c r="AD7" s="585"/>
      <c r="AE7" s="585"/>
      <c r="AF7" s="585"/>
      <c r="AG7" s="585"/>
      <c r="AH7" s="585"/>
      <c r="AI7" s="585"/>
      <c r="AJ7" s="585"/>
      <c r="AK7" s="585"/>
      <c r="AL7" s="585"/>
      <c r="AM7" s="585"/>
      <c r="AN7" s="565" t="s">
        <v>374</v>
      </c>
      <c r="AO7" s="566"/>
      <c r="AP7" s="566"/>
      <c r="AQ7" s="566"/>
      <c r="AR7" s="566"/>
      <c r="AS7" s="566"/>
      <c r="AT7" s="566"/>
      <c r="AU7" s="566"/>
      <c r="AV7" s="566"/>
      <c r="AW7" s="566"/>
      <c r="AX7" s="566"/>
      <c r="AY7" s="566"/>
      <c r="AZ7" s="566"/>
      <c r="BA7" s="567"/>
      <c r="BB7" s="565" t="s">
        <v>375</v>
      </c>
      <c r="BC7" s="566"/>
      <c r="BD7" s="566"/>
      <c r="BE7" s="566"/>
      <c r="BF7" s="566"/>
      <c r="BG7" s="566"/>
      <c r="BH7" s="566"/>
      <c r="BI7" s="566"/>
      <c r="BJ7" s="566"/>
      <c r="BK7" s="566"/>
      <c r="BL7" s="566"/>
      <c r="BM7" s="566"/>
      <c r="BN7" s="566"/>
      <c r="BO7" s="567"/>
      <c r="BP7" s="565" t="s">
        <v>128</v>
      </c>
      <c r="BQ7" s="566"/>
      <c r="BR7" s="566"/>
      <c r="BS7" s="566"/>
      <c r="BT7" s="566"/>
      <c r="BU7" s="566"/>
      <c r="BV7" s="566"/>
      <c r="BW7" s="566"/>
      <c r="BX7" s="566"/>
      <c r="BY7" s="566"/>
      <c r="BZ7" s="566"/>
      <c r="CA7" s="566"/>
      <c r="CB7" s="566"/>
      <c r="CC7" s="567"/>
      <c r="CD7" s="565" t="s">
        <v>21</v>
      </c>
      <c r="CE7" s="566"/>
      <c r="CF7" s="566"/>
      <c r="CG7" s="566"/>
      <c r="CH7" s="566"/>
      <c r="CI7" s="566"/>
      <c r="CJ7" s="566"/>
      <c r="CK7" s="566"/>
      <c r="CL7" s="566"/>
      <c r="CM7" s="566"/>
      <c r="CN7" s="566"/>
      <c r="CO7" s="566"/>
      <c r="CP7" s="566"/>
      <c r="CQ7" s="567"/>
      <c r="CR7" s="571" t="s">
        <v>376</v>
      </c>
      <c r="CS7" s="572"/>
      <c r="CT7" s="572"/>
      <c r="CU7" s="572"/>
      <c r="CV7" s="572"/>
      <c r="CW7" s="572"/>
      <c r="CX7" s="572"/>
      <c r="CY7" s="572"/>
      <c r="CZ7" s="572"/>
      <c r="DA7" s="572"/>
      <c r="DB7" s="572"/>
      <c r="DC7" s="572"/>
      <c r="DD7" s="572"/>
      <c r="DE7" s="573"/>
      <c r="DF7" s="571" t="s">
        <v>377</v>
      </c>
      <c r="DG7" s="572"/>
      <c r="DH7" s="572"/>
      <c r="DI7" s="572"/>
      <c r="DJ7" s="572"/>
      <c r="DK7" s="572"/>
      <c r="DL7" s="572"/>
      <c r="DM7" s="572"/>
      <c r="DN7" s="572"/>
      <c r="DO7" s="572"/>
      <c r="DP7" s="572"/>
      <c r="DQ7" s="572"/>
      <c r="DR7" s="572"/>
      <c r="DS7" s="573"/>
      <c r="DT7" s="577" t="s">
        <v>378</v>
      </c>
      <c r="DU7" s="578"/>
      <c r="DV7" s="578"/>
      <c r="DW7" s="578"/>
      <c r="DX7" s="578"/>
      <c r="DY7" s="579"/>
    </row>
    <row r="8" spans="1:142" s="28" customFormat="1" ht="13.5" customHeight="1">
      <c r="A8" s="527"/>
      <c r="B8" s="527"/>
      <c r="C8" s="562"/>
      <c r="D8" s="561" t="s">
        <v>379</v>
      </c>
      <c r="E8" s="561"/>
      <c r="F8" s="561"/>
      <c r="G8" s="561"/>
      <c r="H8" s="561"/>
      <c r="I8" s="561"/>
      <c r="J8" s="561"/>
      <c r="K8" s="561"/>
      <c r="L8" s="561"/>
      <c r="M8" s="561"/>
      <c r="N8" s="561"/>
      <c r="O8" s="561"/>
      <c r="P8" s="561"/>
      <c r="Q8" s="561"/>
      <c r="R8" s="561"/>
      <c r="S8" s="561"/>
      <c r="T8" s="561"/>
      <c r="U8" s="561"/>
      <c r="V8" s="520" t="s">
        <v>380</v>
      </c>
      <c r="W8" s="520"/>
      <c r="X8" s="520"/>
      <c r="Y8" s="520"/>
      <c r="Z8" s="585"/>
      <c r="AA8" s="585"/>
      <c r="AB8" s="585"/>
      <c r="AC8" s="585"/>
      <c r="AD8" s="585"/>
      <c r="AE8" s="585"/>
      <c r="AF8" s="585"/>
      <c r="AG8" s="585"/>
      <c r="AH8" s="585"/>
      <c r="AI8" s="585"/>
      <c r="AJ8" s="585"/>
      <c r="AK8" s="585"/>
      <c r="AL8" s="585"/>
      <c r="AM8" s="585"/>
      <c r="AN8" s="568"/>
      <c r="AO8" s="569"/>
      <c r="AP8" s="569"/>
      <c r="AQ8" s="569"/>
      <c r="AR8" s="569"/>
      <c r="AS8" s="569"/>
      <c r="AT8" s="569"/>
      <c r="AU8" s="569"/>
      <c r="AV8" s="569"/>
      <c r="AW8" s="569"/>
      <c r="AX8" s="569"/>
      <c r="AY8" s="569"/>
      <c r="AZ8" s="569"/>
      <c r="BA8" s="570"/>
      <c r="BB8" s="568"/>
      <c r="BC8" s="569"/>
      <c r="BD8" s="569"/>
      <c r="BE8" s="569"/>
      <c r="BF8" s="569"/>
      <c r="BG8" s="569"/>
      <c r="BH8" s="569"/>
      <c r="BI8" s="569"/>
      <c r="BJ8" s="569"/>
      <c r="BK8" s="569"/>
      <c r="BL8" s="569"/>
      <c r="BM8" s="569"/>
      <c r="BN8" s="569"/>
      <c r="BO8" s="570"/>
      <c r="BP8" s="568"/>
      <c r="BQ8" s="569"/>
      <c r="BR8" s="569"/>
      <c r="BS8" s="569"/>
      <c r="BT8" s="569"/>
      <c r="BU8" s="569"/>
      <c r="BV8" s="569"/>
      <c r="BW8" s="569"/>
      <c r="BX8" s="569"/>
      <c r="BY8" s="569"/>
      <c r="BZ8" s="569"/>
      <c r="CA8" s="569"/>
      <c r="CB8" s="569"/>
      <c r="CC8" s="570"/>
      <c r="CD8" s="568"/>
      <c r="CE8" s="569"/>
      <c r="CF8" s="569"/>
      <c r="CG8" s="569"/>
      <c r="CH8" s="569"/>
      <c r="CI8" s="569"/>
      <c r="CJ8" s="569"/>
      <c r="CK8" s="569"/>
      <c r="CL8" s="569"/>
      <c r="CM8" s="569"/>
      <c r="CN8" s="569"/>
      <c r="CO8" s="569"/>
      <c r="CP8" s="569"/>
      <c r="CQ8" s="570"/>
      <c r="CR8" s="574"/>
      <c r="CS8" s="575"/>
      <c r="CT8" s="575"/>
      <c r="CU8" s="575"/>
      <c r="CV8" s="575"/>
      <c r="CW8" s="575"/>
      <c r="CX8" s="575"/>
      <c r="CY8" s="575"/>
      <c r="CZ8" s="575"/>
      <c r="DA8" s="575"/>
      <c r="DB8" s="575"/>
      <c r="DC8" s="575"/>
      <c r="DD8" s="575"/>
      <c r="DE8" s="576"/>
      <c r="DF8" s="574"/>
      <c r="DG8" s="575"/>
      <c r="DH8" s="575"/>
      <c r="DI8" s="575"/>
      <c r="DJ8" s="575"/>
      <c r="DK8" s="575"/>
      <c r="DL8" s="575"/>
      <c r="DM8" s="575"/>
      <c r="DN8" s="575"/>
      <c r="DO8" s="575"/>
      <c r="DP8" s="575"/>
      <c r="DQ8" s="575"/>
      <c r="DR8" s="575"/>
      <c r="DS8" s="576"/>
      <c r="DT8" s="516"/>
      <c r="DU8" s="580"/>
      <c r="DV8" s="580"/>
      <c r="DW8" s="580"/>
      <c r="DX8" s="580"/>
      <c r="DY8" s="581"/>
    </row>
    <row r="9" spans="1:142" s="28" customFormat="1" ht="13.5" customHeight="1">
      <c r="A9" s="547"/>
      <c r="B9" s="548"/>
      <c r="C9" s="549"/>
      <c r="D9" s="556"/>
      <c r="E9" s="556"/>
      <c r="F9" s="556"/>
      <c r="G9" s="556"/>
      <c r="H9" s="556"/>
      <c r="I9" s="556"/>
      <c r="J9" s="556"/>
      <c r="K9" s="556"/>
      <c r="L9" s="556"/>
      <c r="M9" s="556"/>
      <c r="N9" s="556"/>
      <c r="O9" s="556"/>
      <c r="P9" s="556"/>
      <c r="Q9" s="556"/>
      <c r="R9" s="556"/>
      <c r="S9" s="556"/>
      <c r="T9" s="556"/>
      <c r="U9" s="556"/>
      <c r="V9" s="277"/>
      <c r="W9" s="278"/>
      <c r="X9" s="278"/>
      <c r="Y9" s="279"/>
      <c r="Z9" s="247"/>
      <c r="AA9" s="247"/>
      <c r="AB9" s="247"/>
      <c r="AC9" s="247"/>
      <c r="AD9" s="280"/>
      <c r="AE9" s="280"/>
      <c r="AF9" s="280"/>
      <c r="AG9" s="280"/>
      <c r="AH9" s="280"/>
      <c r="AI9" s="280"/>
      <c r="AJ9" s="280"/>
      <c r="AK9" s="281"/>
      <c r="AL9" s="281"/>
      <c r="AM9" s="282"/>
      <c r="AN9" s="281"/>
      <c r="AO9" s="283" t="s">
        <v>381</v>
      </c>
      <c r="AP9" s="283"/>
      <c r="AQ9" s="283"/>
      <c r="AR9" s="283"/>
      <c r="AS9" s="283"/>
      <c r="AT9" s="283"/>
      <c r="AU9" s="284"/>
      <c r="AV9" s="280"/>
      <c r="AW9" s="280"/>
      <c r="AX9" s="280"/>
      <c r="AY9" s="280"/>
      <c r="AZ9" s="281"/>
      <c r="BA9" s="285"/>
      <c r="BB9" s="281"/>
      <c r="BC9" s="283" t="s">
        <v>382</v>
      </c>
      <c r="BD9" s="283"/>
      <c r="BE9" s="283"/>
      <c r="BF9" s="283"/>
      <c r="BG9" s="283"/>
      <c r="BH9" s="283"/>
      <c r="BI9" s="284"/>
      <c r="BJ9" s="280"/>
      <c r="BK9" s="280"/>
      <c r="BL9" s="280"/>
      <c r="BM9" s="280"/>
      <c r="BN9" s="281"/>
      <c r="BO9" s="285"/>
      <c r="BP9" s="281"/>
      <c r="BQ9" s="283"/>
      <c r="BR9" s="283"/>
      <c r="BS9" s="283"/>
      <c r="BT9" s="283"/>
      <c r="BU9" s="283"/>
      <c r="BV9" s="283"/>
      <c r="BW9" s="284"/>
      <c r="BX9" s="280"/>
      <c r="BY9" s="280"/>
      <c r="BZ9" s="280"/>
      <c r="CA9" s="280"/>
      <c r="CB9" s="281"/>
      <c r="CC9" s="285"/>
      <c r="CD9" s="281"/>
      <c r="CE9" s="283"/>
      <c r="CF9" s="283"/>
      <c r="CG9" s="283"/>
      <c r="CH9" s="283"/>
      <c r="CI9" s="283"/>
      <c r="CJ9" s="283"/>
      <c r="CK9" s="284"/>
      <c r="CL9" s="280"/>
      <c r="CM9" s="280"/>
      <c r="CN9" s="280"/>
      <c r="CO9" s="280"/>
      <c r="CP9" s="281"/>
      <c r="CQ9" s="285"/>
      <c r="CR9" s="281"/>
      <c r="CS9" s="283"/>
      <c r="CT9" s="283"/>
      <c r="CU9" s="283"/>
      <c r="CV9" s="283"/>
      <c r="CW9" s="283"/>
      <c r="CX9" s="283"/>
      <c r="CY9" s="284"/>
      <c r="CZ9" s="280"/>
      <c r="DA9" s="280"/>
      <c r="DB9" s="280"/>
      <c r="DC9" s="280"/>
      <c r="DD9" s="281"/>
      <c r="DE9" s="285"/>
      <c r="DF9" s="281"/>
      <c r="DG9" s="283"/>
      <c r="DH9" s="283"/>
      <c r="DI9" s="283"/>
      <c r="DJ9" s="283"/>
      <c r="DK9" s="283"/>
      <c r="DL9" s="283"/>
      <c r="DM9" s="284"/>
      <c r="DN9" s="280"/>
      <c r="DO9" s="280"/>
      <c r="DP9" s="280"/>
      <c r="DQ9" s="280"/>
      <c r="DR9" s="281"/>
      <c r="DS9" s="285"/>
      <c r="DT9" s="286"/>
      <c r="DU9" s="280"/>
      <c r="DV9" s="247"/>
      <c r="DW9" s="247"/>
      <c r="DX9" s="247"/>
      <c r="DY9" s="287"/>
    </row>
    <row r="10" spans="1:142" s="28" customFormat="1" ht="13.5" customHeight="1">
      <c r="A10" s="550"/>
      <c r="B10" s="551"/>
      <c r="C10" s="552"/>
      <c r="D10" s="557"/>
      <c r="E10" s="557"/>
      <c r="F10" s="557"/>
      <c r="G10" s="557"/>
      <c r="H10" s="557"/>
      <c r="I10" s="557"/>
      <c r="J10" s="557"/>
      <c r="K10" s="557"/>
      <c r="L10" s="557"/>
      <c r="M10" s="557"/>
      <c r="N10" s="557"/>
      <c r="O10" s="557"/>
      <c r="P10" s="557"/>
      <c r="Q10" s="557"/>
      <c r="R10" s="557"/>
      <c r="S10" s="557"/>
      <c r="T10" s="557"/>
      <c r="U10" s="557"/>
      <c r="V10" s="277"/>
      <c r="W10" s="278"/>
      <c r="X10" s="278"/>
      <c r="Y10" s="279"/>
      <c r="Z10" s="538" t="s">
        <v>383</v>
      </c>
      <c r="AA10" s="538"/>
      <c r="AB10" s="538"/>
      <c r="AC10" s="538"/>
      <c r="AD10" s="539" t="s">
        <v>384</v>
      </c>
      <c r="AE10" s="539"/>
      <c r="AF10" s="538"/>
      <c r="AG10" s="538"/>
      <c r="AH10" s="539" t="s">
        <v>385</v>
      </c>
      <c r="AI10" s="539"/>
      <c r="AJ10" s="538"/>
      <c r="AK10" s="538"/>
      <c r="AL10" s="539" t="s">
        <v>386</v>
      </c>
      <c r="AM10" s="540"/>
      <c r="AN10" s="538"/>
      <c r="AO10" s="538"/>
      <c r="AP10" s="539" t="s">
        <v>384</v>
      </c>
      <c r="AQ10" s="539"/>
      <c r="AR10" s="538"/>
      <c r="AS10" s="538"/>
      <c r="AT10" s="539" t="s">
        <v>385</v>
      </c>
      <c r="AU10" s="539"/>
      <c r="AV10" s="538"/>
      <c r="AW10" s="538"/>
      <c r="AX10" s="539" t="s">
        <v>386</v>
      </c>
      <c r="AY10" s="539"/>
      <c r="AZ10" s="539" t="s">
        <v>387</v>
      </c>
      <c r="BA10" s="540"/>
      <c r="BB10" s="288"/>
      <c r="BC10" s="289"/>
      <c r="BD10" s="290"/>
      <c r="BE10" s="290"/>
      <c r="BF10" s="539" t="s">
        <v>384</v>
      </c>
      <c r="BG10" s="539"/>
      <c r="BH10" s="538"/>
      <c r="BI10" s="538"/>
      <c r="BJ10" s="539" t="s">
        <v>385</v>
      </c>
      <c r="BK10" s="539"/>
      <c r="BL10" s="538"/>
      <c r="BM10" s="538"/>
      <c r="BN10" s="539" t="s">
        <v>386</v>
      </c>
      <c r="BO10" s="540"/>
      <c r="BP10" s="288"/>
      <c r="BQ10" s="289"/>
      <c r="BR10" s="290"/>
      <c r="BS10" s="290"/>
      <c r="BT10" s="290"/>
      <c r="BU10" s="290"/>
      <c r="BV10" s="289"/>
      <c r="BW10" s="289"/>
      <c r="BX10" s="290"/>
      <c r="BY10" s="290"/>
      <c r="BZ10" s="289"/>
      <c r="CA10" s="289"/>
      <c r="CB10" s="290"/>
      <c r="CC10" s="291"/>
      <c r="CD10" s="538" t="s">
        <v>383</v>
      </c>
      <c r="CE10" s="538"/>
      <c r="CF10" s="538"/>
      <c r="CG10" s="538"/>
      <c r="CH10" s="539" t="s">
        <v>384</v>
      </c>
      <c r="CI10" s="539"/>
      <c r="CJ10" s="538"/>
      <c r="CK10" s="538"/>
      <c r="CL10" s="539" t="s">
        <v>385</v>
      </c>
      <c r="CM10" s="539"/>
      <c r="CN10" s="538"/>
      <c r="CO10" s="538"/>
      <c r="CP10" s="539" t="s">
        <v>386</v>
      </c>
      <c r="CQ10" s="540"/>
      <c r="CR10" s="288"/>
      <c r="CS10" s="289"/>
      <c r="CT10" s="289"/>
      <c r="CU10" s="289"/>
      <c r="CV10" s="290"/>
      <c r="CW10" s="290"/>
      <c r="CX10" s="289"/>
      <c r="CY10" s="289"/>
      <c r="CZ10" s="290"/>
      <c r="DA10" s="290"/>
      <c r="DB10" s="289"/>
      <c r="DC10" s="289"/>
      <c r="DD10" s="290"/>
      <c r="DE10" s="291"/>
      <c r="DF10" s="288"/>
      <c r="DG10" s="289"/>
      <c r="DH10" s="289"/>
      <c r="DI10" s="289"/>
      <c r="DJ10" s="290"/>
      <c r="DK10" s="290"/>
      <c r="DL10" s="289"/>
      <c r="DM10" s="289"/>
      <c r="DN10" s="290"/>
      <c r="DO10" s="290"/>
      <c r="DP10" s="289"/>
      <c r="DQ10" s="289"/>
      <c r="DR10" s="290"/>
      <c r="DS10" s="291"/>
      <c r="DT10" s="545" t="s">
        <v>388</v>
      </c>
      <c r="DU10" s="539"/>
      <c r="DV10" s="539"/>
      <c r="DW10" s="539"/>
      <c r="DX10" s="539"/>
      <c r="DY10" s="540"/>
    </row>
    <row r="11" spans="1:142" s="28" customFormat="1" ht="13.5" customHeight="1">
      <c r="A11" s="550"/>
      <c r="B11" s="551"/>
      <c r="C11" s="552"/>
      <c r="D11" s="557"/>
      <c r="E11" s="557"/>
      <c r="F11" s="557"/>
      <c r="G11" s="557"/>
      <c r="H11" s="557"/>
      <c r="I11" s="557"/>
      <c r="J11" s="557"/>
      <c r="K11" s="557"/>
      <c r="L11" s="557"/>
      <c r="M11" s="557"/>
      <c r="N11" s="557"/>
      <c r="O11" s="557"/>
      <c r="P11" s="557"/>
      <c r="Q11" s="557"/>
      <c r="R11" s="557"/>
      <c r="S11" s="557"/>
      <c r="T11" s="557"/>
      <c r="U11" s="557"/>
      <c r="V11" s="523" t="s">
        <v>389</v>
      </c>
      <c r="W11" s="511"/>
      <c r="X11" s="511"/>
      <c r="Y11" s="524"/>
      <c r="Z11" s="538" t="s">
        <v>390</v>
      </c>
      <c r="AA11" s="538"/>
      <c r="AB11" s="538"/>
      <c r="AC11" s="538"/>
      <c r="AD11" s="539" t="s">
        <v>384</v>
      </c>
      <c r="AE11" s="539"/>
      <c r="AF11" s="538"/>
      <c r="AG11" s="538"/>
      <c r="AH11" s="539" t="s">
        <v>385</v>
      </c>
      <c r="AI11" s="539"/>
      <c r="AJ11" s="538"/>
      <c r="AK11" s="538"/>
      <c r="AL11" s="539" t="s">
        <v>386</v>
      </c>
      <c r="AM11" s="540"/>
      <c r="AN11" s="278"/>
      <c r="AO11" s="278"/>
      <c r="AP11" s="538"/>
      <c r="AQ11" s="538"/>
      <c r="AR11" s="539" t="s">
        <v>384</v>
      </c>
      <c r="AS11" s="539"/>
      <c r="AT11" s="538"/>
      <c r="AU11" s="538"/>
      <c r="AV11" s="539" t="s">
        <v>385</v>
      </c>
      <c r="AW11" s="539"/>
      <c r="AX11" s="538"/>
      <c r="AY11" s="538"/>
      <c r="AZ11" s="539" t="s">
        <v>386</v>
      </c>
      <c r="BA11" s="540"/>
      <c r="BB11" s="278"/>
      <c r="BC11" s="278" t="s">
        <v>391</v>
      </c>
      <c r="BD11" s="289"/>
      <c r="BE11" s="289"/>
      <c r="BF11" s="290"/>
      <c r="BG11" s="290"/>
      <c r="BH11" s="289"/>
      <c r="BI11" s="289"/>
      <c r="BJ11" s="290"/>
      <c r="BK11" s="290"/>
      <c r="BL11" s="289"/>
      <c r="BM11" s="289"/>
      <c r="BN11" s="290"/>
      <c r="BO11" s="291"/>
      <c r="BP11" s="288"/>
      <c r="BQ11" s="289"/>
      <c r="BR11" s="289"/>
      <c r="BS11" s="289"/>
      <c r="BT11" s="290"/>
      <c r="BU11" s="290"/>
      <c r="BV11" s="289"/>
      <c r="BW11" s="289"/>
      <c r="BX11" s="290"/>
      <c r="BY11" s="290"/>
      <c r="BZ11" s="289"/>
      <c r="CA11" s="289"/>
      <c r="CB11" s="290"/>
      <c r="CC11" s="291"/>
      <c r="CD11" s="288"/>
      <c r="CE11" s="289"/>
      <c r="CF11" s="289"/>
      <c r="CG11" s="289"/>
      <c r="CH11" s="290"/>
      <c r="CI11" s="290"/>
      <c r="CJ11" s="538" t="s">
        <v>387</v>
      </c>
      <c r="CK11" s="538"/>
      <c r="CL11" s="290"/>
      <c r="CM11" s="290"/>
      <c r="CN11" s="289"/>
      <c r="CO11" s="289"/>
      <c r="CP11" s="290"/>
      <c r="CQ11" s="291"/>
      <c r="CR11" s="288"/>
      <c r="CS11" s="289"/>
      <c r="CT11" s="289"/>
      <c r="CU11" s="289"/>
      <c r="CV11" s="290"/>
      <c r="CW11" s="290"/>
      <c r="CX11" s="289"/>
      <c r="CY11" s="289"/>
      <c r="CZ11" s="290"/>
      <c r="DA11" s="290"/>
      <c r="DB11" s="289"/>
      <c r="DC11" s="289"/>
      <c r="DD11" s="290"/>
      <c r="DE11" s="291"/>
      <c r="DF11" s="288"/>
      <c r="DG11" s="289"/>
      <c r="DH11" s="289"/>
      <c r="DI11" s="289"/>
      <c r="DJ11" s="290"/>
      <c r="DK11" s="290"/>
      <c r="DL11" s="289"/>
      <c r="DM11" s="289"/>
      <c r="DN11" s="290"/>
      <c r="DO11" s="290"/>
      <c r="DP11" s="289"/>
      <c r="DQ11" s="289"/>
      <c r="DR11" s="290"/>
      <c r="DS11" s="291"/>
      <c r="DT11" s="292"/>
      <c r="DU11" s="290"/>
      <c r="DV11" s="247"/>
      <c r="DW11" s="247"/>
      <c r="DX11" s="247"/>
      <c r="DY11" s="287"/>
    </row>
    <row r="12" spans="1:142" s="28" customFormat="1" ht="13.5" customHeight="1">
      <c r="A12" s="550"/>
      <c r="B12" s="551"/>
      <c r="C12" s="552"/>
      <c r="D12" s="557"/>
      <c r="E12" s="557"/>
      <c r="F12" s="557"/>
      <c r="G12" s="557"/>
      <c r="H12" s="557"/>
      <c r="I12" s="557"/>
      <c r="J12" s="557"/>
      <c r="K12" s="557"/>
      <c r="L12" s="557"/>
      <c r="M12" s="557"/>
      <c r="N12" s="557"/>
      <c r="O12" s="557"/>
      <c r="P12" s="557"/>
      <c r="Q12" s="557"/>
      <c r="R12" s="557"/>
      <c r="S12" s="557"/>
      <c r="T12" s="557"/>
      <c r="U12" s="557"/>
      <c r="V12" s="523"/>
      <c r="W12" s="511"/>
      <c r="X12" s="511"/>
      <c r="Y12" s="524"/>
      <c r="Z12" s="538"/>
      <c r="AA12" s="538"/>
      <c r="AB12" s="293"/>
      <c r="AC12" s="293"/>
      <c r="AD12" s="294"/>
      <c r="AE12" s="294"/>
      <c r="AF12" s="294"/>
      <c r="AG12" s="294"/>
      <c r="AH12" s="294"/>
      <c r="AI12" s="294"/>
      <c r="AJ12" s="294"/>
      <c r="AK12" s="294"/>
      <c r="AL12" s="294"/>
      <c r="AM12" s="279"/>
      <c r="AN12" s="538"/>
      <c r="AO12" s="538"/>
      <c r="AP12" s="539" t="s">
        <v>384</v>
      </c>
      <c r="AQ12" s="539"/>
      <c r="AR12" s="538"/>
      <c r="AS12" s="538"/>
      <c r="AT12" s="539" t="s">
        <v>385</v>
      </c>
      <c r="AU12" s="539"/>
      <c r="AV12" s="538"/>
      <c r="AW12" s="538"/>
      <c r="AX12" s="539" t="s">
        <v>386</v>
      </c>
      <c r="AY12" s="539"/>
      <c r="AZ12" s="539" t="s">
        <v>387</v>
      </c>
      <c r="BA12" s="540"/>
      <c r="BB12" s="546"/>
      <c r="BC12" s="538"/>
      <c r="BD12" s="538"/>
      <c r="BE12" s="538"/>
      <c r="BF12" s="538"/>
      <c r="BG12" s="538"/>
      <c r="BH12" s="538"/>
      <c r="BI12" s="538"/>
      <c r="BJ12" s="538"/>
      <c r="BK12" s="538"/>
      <c r="BL12" s="539" t="s">
        <v>392</v>
      </c>
      <c r="BM12" s="539"/>
      <c r="BN12" s="539"/>
      <c r="BO12" s="540"/>
      <c r="BP12" s="538" t="s">
        <v>383</v>
      </c>
      <c r="BQ12" s="538"/>
      <c r="BR12" s="538"/>
      <c r="BS12" s="538"/>
      <c r="BT12" s="539" t="s">
        <v>384</v>
      </c>
      <c r="BU12" s="539"/>
      <c r="BV12" s="538"/>
      <c r="BW12" s="538"/>
      <c r="BX12" s="539" t="s">
        <v>385</v>
      </c>
      <c r="BY12" s="539"/>
      <c r="BZ12" s="538"/>
      <c r="CA12" s="538"/>
      <c r="CB12" s="539" t="s">
        <v>386</v>
      </c>
      <c r="CC12" s="540"/>
      <c r="CD12" s="538" t="s">
        <v>390</v>
      </c>
      <c r="CE12" s="538"/>
      <c r="CF12" s="538"/>
      <c r="CG12" s="538"/>
      <c r="CH12" s="539" t="s">
        <v>384</v>
      </c>
      <c r="CI12" s="539"/>
      <c r="CJ12" s="538"/>
      <c r="CK12" s="538"/>
      <c r="CL12" s="539" t="s">
        <v>385</v>
      </c>
      <c r="CM12" s="539"/>
      <c r="CN12" s="538"/>
      <c r="CO12" s="538"/>
      <c r="CP12" s="539" t="s">
        <v>386</v>
      </c>
      <c r="CQ12" s="540"/>
      <c r="CR12" s="538" t="s">
        <v>383</v>
      </c>
      <c r="CS12" s="538"/>
      <c r="CT12" s="538"/>
      <c r="CU12" s="538"/>
      <c r="CV12" s="539" t="s">
        <v>384</v>
      </c>
      <c r="CW12" s="539"/>
      <c r="CX12" s="538"/>
      <c r="CY12" s="538"/>
      <c r="CZ12" s="539" t="s">
        <v>385</v>
      </c>
      <c r="DA12" s="539"/>
      <c r="DB12" s="538"/>
      <c r="DC12" s="538"/>
      <c r="DD12" s="539" t="s">
        <v>386</v>
      </c>
      <c r="DE12" s="540"/>
      <c r="DF12" s="288"/>
      <c r="DG12" s="289"/>
      <c r="DH12" s="538"/>
      <c r="DI12" s="538"/>
      <c r="DJ12" s="539" t="s">
        <v>384</v>
      </c>
      <c r="DK12" s="539"/>
      <c r="DL12" s="538"/>
      <c r="DM12" s="538"/>
      <c r="DN12" s="539" t="s">
        <v>385</v>
      </c>
      <c r="DO12" s="539"/>
      <c r="DP12" s="538"/>
      <c r="DQ12" s="538"/>
      <c r="DR12" s="539" t="s">
        <v>386</v>
      </c>
      <c r="DS12" s="540"/>
      <c r="DT12" s="295"/>
      <c r="DU12" s="294"/>
      <c r="DV12" s="247"/>
      <c r="DW12" s="247"/>
      <c r="DX12" s="247"/>
      <c r="DY12" s="287"/>
    </row>
    <row r="13" spans="1:142" s="28" customFormat="1" ht="13.5" customHeight="1">
      <c r="A13" s="550"/>
      <c r="B13" s="551"/>
      <c r="C13" s="552"/>
      <c r="D13" s="557"/>
      <c r="E13" s="557"/>
      <c r="F13" s="557"/>
      <c r="G13" s="557"/>
      <c r="H13" s="557"/>
      <c r="I13" s="557"/>
      <c r="J13" s="557"/>
      <c r="K13" s="557"/>
      <c r="L13" s="557"/>
      <c r="M13" s="557"/>
      <c r="N13" s="557"/>
      <c r="O13" s="557"/>
      <c r="P13" s="557"/>
      <c r="Q13" s="557"/>
      <c r="R13" s="557"/>
      <c r="S13" s="557"/>
      <c r="T13" s="557"/>
      <c r="U13" s="557"/>
      <c r="V13" s="523" t="s">
        <v>393</v>
      </c>
      <c r="W13" s="511"/>
      <c r="X13" s="511"/>
      <c r="Y13" s="524"/>
      <c r="Z13" s="538" t="s">
        <v>383</v>
      </c>
      <c r="AA13" s="538"/>
      <c r="AB13" s="538"/>
      <c r="AC13" s="538"/>
      <c r="AD13" s="539" t="s">
        <v>384</v>
      </c>
      <c r="AE13" s="539"/>
      <c r="AF13" s="538"/>
      <c r="AG13" s="538"/>
      <c r="AH13" s="539" t="s">
        <v>385</v>
      </c>
      <c r="AI13" s="539"/>
      <c r="AJ13" s="538"/>
      <c r="AK13" s="538"/>
      <c r="AL13" s="539" t="s">
        <v>386</v>
      </c>
      <c r="AM13" s="540"/>
      <c r="AN13" s="278"/>
      <c r="AO13" s="278"/>
      <c r="AP13" s="538"/>
      <c r="AQ13" s="538"/>
      <c r="AR13" s="539" t="s">
        <v>384</v>
      </c>
      <c r="AS13" s="539"/>
      <c r="AT13" s="538"/>
      <c r="AU13" s="538"/>
      <c r="AV13" s="539" t="s">
        <v>385</v>
      </c>
      <c r="AW13" s="539"/>
      <c r="AX13" s="538"/>
      <c r="AY13" s="538"/>
      <c r="AZ13" s="539" t="s">
        <v>386</v>
      </c>
      <c r="BA13" s="540"/>
      <c r="BB13" s="538"/>
      <c r="BC13" s="538"/>
      <c r="BD13" s="539" t="s">
        <v>384</v>
      </c>
      <c r="BE13" s="539"/>
      <c r="BF13" s="538"/>
      <c r="BG13" s="538"/>
      <c r="BH13" s="539" t="s">
        <v>385</v>
      </c>
      <c r="BI13" s="539"/>
      <c r="BJ13" s="538"/>
      <c r="BK13" s="538"/>
      <c r="BL13" s="539" t="s">
        <v>386</v>
      </c>
      <c r="BM13" s="539"/>
      <c r="BN13" s="539" t="s">
        <v>387</v>
      </c>
      <c r="BO13" s="540"/>
      <c r="BP13" s="288"/>
      <c r="BQ13" s="289"/>
      <c r="BR13" s="290"/>
      <c r="BS13" s="290"/>
      <c r="BT13" s="289"/>
      <c r="BU13" s="289"/>
      <c r="BV13" s="539" t="s">
        <v>387</v>
      </c>
      <c r="BW13" s="539"/>
      <c r="BX13" s="289"/>
      <c r="BY13" s="289"/>
      <c r="BZ13" s="290"/>
      <c r="CA13" s="290"/>
      <c r="CB13" s="290"/>
      <c r="CC13" s="291"/>
      <c r="CD13" s="288"/>
      <c r="CE13" s="289"/>
      <c r="CF13" s="290"/>
      <c r="CG13" s="290"/>
      <c r="CH13" s="289"/>
      <c r="CI13" s="289"/>
      <c r="CJ13" s="290"/>
      <c r="CK13" s="290"/>
      <c r="CL13" s="289"/>
      <c r="CM13" s="289"/>
      <c r="CN13" s="290"/>
      <c r="CO13" s="290"/>
      <c r="CP13" s="290"/>
      <c r="CQ13" s="291"/>
      <c r="CR13" s="288"/>
      <c r="CS13" s="289"/>
      <c r="CT13" s="290"/>
      <c r="CU13" s="290"/>
      <c r="CV13" s="289"/>
      <c r="CW13" s="289"/>
      <c r="CX13" s="539" t="s">
        <v>387</v>
      </c>
      <c r="CY13" s="539"/>
      <c r="CZ13" s="289"/>
      <c r="DA13" s="289"/>
      <c r="DB13" s="290"/>
      <c r="DC13" s="290"/>
      <c r="DD13" s="290"/>
      <c r="DE13" s="291"/>
      <c r="DF13" s="288"/>
      <c r="DG13" s="289"/>
      <c r="DH13" s="290"/>
      <c r="DI13" s="290"/>
      <c r="DJ13" s="289"/>
      <c r="DK13" s="289"/>
      <c r="DL13" s="290"/>
      <c r="DM13" s="290"/>
      <c r="DN13" s="289"/>
      <c r="DO13" s="289"/>
      <c r="DP13" s="290"/>
      <c r="DQ13" s="290"/>
      <c r="DR13" s="290"/>
      <c r="DS13" s="291"/>
      <c r="DT13" s="292"/>
      <c r="DU13" s="290"/>
      <c r="DV13" s="247"/>
      <c r="DW13" s="247"/>
      <c r="DX13" s="247"/>
      <c r="DY13" s="287"/>
    </row>
    <row r="14" spans="1:142" s="28" customFormat="1" ht="13.5" customHeight="1">
      <c r="A14" s="550"/>
      <c r="B14" s="551"/>
      <c r="C14" s="552"/>
      <c r="D14" s="557"/>
      <c r="E14" s="557"/>
      <c r="F14" s="557"/>
      <c r="G14" s="557"/>
      <c r="H14" s="557"/>
      <c r="I14" s="557"/>
      <c r="J14" s="557"/>
      <c r="K14" s="557"/>
      <c r="L14" s="557"/>
      <c r="M14" s="557"/>
      <c r="N14" s="557"/>
      <c r="O14" s="557"/>
      <c r="P14" s="557"/>
      <c r="Q14" s="557"/>
      <c r="R14" s="557"/>
      <c r="S14" s="557"/>
      <c r="T14" s="557"/>
      <c r="U14" s="557"/>
      <c r="V14" s="523"/>
      <c r="W14" s="511"/>
      <c r="X14" s="511"/>
      <c r="Y14" s="524"/>
      <c r="Z14" s="538" t="s">
        <v>390</v>
      </c>
      <c r="AA14" s="538"/>
      <c r="AB14" s="538"/>
      <c r="AC14" s="538"/>
      <c r="AD14" s="539" t="s">
        <v>384</v>
      </c>
      <c r="AE14" s="539"/>
      <c r="AF14" s="538"/>
      <c r="AG14" s="538"/>
      <c r="AH14" s="539" t="s">
        <v>385</v>
      </c>
      <c r="AI14" s="539"/>
      <c r="AJ14" s="538"/>
      <c r="AK14" s="538"/>
      <c r="AL14" s="539" t="s">
        <v>386</v>
      </c>
      <c r="AM14" s="540"/>
      <c r="AN14" s="278"/>
      <c r="AO14" s="278" t="s">
        <v>391</v>
      </c>
      <c r="AP14" s="278"/>
      <c r="AQ14" s="278"/>
      <c r="AR14" s="278"/>
      <c r="AS14" s="278"/>
      <c r="AT14" s="294"/>
      <c r="AU14" s="294"/>
      <c r="AV14" s="278"/>
      <c r="AW14" s="278"/>
      <c r="AX14" s="278"/>
      <c r="AY14" s="278"/>
      <c r="AZ14" s="278"/>
      <c r="BA14" s="279"/>
      <c r="BB14" s="278"/>
      <c r="BC14" s="278"/>
      <c r="BD14" s="538"/>
      <c r="BE14" s="538"/>
      <c r="BF14" s="539" t="s">
        <v>384</v>
      </c>
      <c r="BG14" s="539"/>
      <c r="BH14" s="538"/>
      <c r="BI14" s="538"/>
      <c r="BJ14" s="539" t="s">
        <v>385</v>
      </c>
      <c r="BK14" s="539"/>
      <c r="BL14" s="538"/>
      <c r="BM14" s="538"/>
      <c r="BN14" s="539" t="s">
        <v>386</v>
      </c>
      <c r="BO14" s="540"/>
      <c r="BP14" s="278"/>
      <c r="BQ14" s="278"/>
      <c r="BR14" s="289"/>
      <c r="BS14" s="289"/>
      <c r="BT14" s="290"/>
      <c r="BU14" s="290"/>
      <c r="BV14" s="539"/>
      <c r="BW14" s="539"/>
      <c r="BX14" s="290"/>
      <c r="BY14" s="290"/>
      <c r="BZ14" s="289"/>
      <c r="CA14" s="289"/>
      <c r="CB14" s="290"/>
      <c r="CC14" s="291"/>
      <c r="CD14" s="278"/>
      <c r="CE14" s="278"/>
      <c r="CF14" s="289"/>
      <c r="CG14" s="289"/>
      <c r="CH14" s="290"/>
      <c r="CI14" s="290"/>
      <c r="CJ14" s="290"/>
      <c r="CK14" s="290"/>
      <c r="CL14" s="290"/>
      <c r="CM14" s="290"/>
      <c r="CN14" s="289"/>
      <c r="CO14" s="289"/>
      <c r="CP14" s="290"/>
      <c r="CQ14" s="291"/>
      <c r="CR14" s="278"/>
      <c r="CS14" s="278"/>
      <c r="CT14" s="289"/>
      <c r="CU14" s="289"/>
      <c r="CV14" s="290"/>
      <c r="CW14" s="290"/>
      <c r="CX14" s="539"/>
      <c r="CY14" s="539"/>
      <c r="CZ14" s="290"/>
      <c r="DA14" s="290"/>
      <c r="DB14" s="289"/>
      <c r="DC14" s="289"/>
      <c r="DD14" s="290"/>
      <c r="DE14" s="291"/>
      <c r="DF14" s="290"/>
      <c r="DG14" s="290"/>
      <c r="DH14" s="289"/>
      <c r="DI14" s="289"/>
      <c r="DJ14" s="290"/>
      <c r="DK14" s="290"/>
      <c r="DL14" s="290"/>
      <c r="DM14" s="290"/>
      <c r="DN14" s="539" t="s">
        <v>394</v>
      </c>
      <c r="DO14" s="539"/>
      <c r="DP14" s="289"/>
      <c r="DQ14" s="289"/>
      <c r="DR14" s="539" t="s">
        <v>395</v>
      </c>
      <c r="DS14" s="540"/>
      <c r="DT14" s="545" t="s">
        <v>396</v>
      </c>
      <c r="DU14" s="539"/>
      <c r="DV14" s="539"/>
      <c r="DW14" s="539"/>
      <c r="DX14" s="539"/>
      <c r="DY14" s="540"/>
    </row>
    <row r="15" spans="1:142" s="28" customFormat="1" ht="13.5" customHeight="1">
      <c r="A15" s="550"/>
      <c r="B15" s="551"/>
      <c r="C15" s="552"/>
      <c r="D15" s="557"/>
      <c r="E15" s="557"/>
      <c r="F15" s="557"/>
      <c r="G15" s="557"/>
      <c r="H15" s="557"/>
      <c r="I15" s="557"/>
      <c r="J15" s="557"/>
      <c r="K15" s="557"/>
      <c r="L15" s="557"/>
      <c r="M15" s="557"/>
      <c r="N15" s="557"/>
      <c r="O15" s="557"/>
      <c r="P15" s="557"/>
      <c r="Q15" s="557"/>
      <c r="R15" s="557"/>
      <c r="S15" s="557"/>
      <c r="T15" s="557"/>
      <c r="U15" s="557"/>
      <c r="V15" s="523" t="s">
        <v>397</v>
      </c>
      <c r="W15" s="511"/>
      <c r="X15" s="511"/>
      <c r="Y15" s="524"/>
      <c r="Z15" s="296"/>
      <c r="AA15" s="297"/>
      <c r="AB15" s="298"/>
      <c r="AC15" s="298"/>
      <c r="AD15" s="299"/>
      <c r="AE15" s="299"/>
      <c r="AF15" s="299"/>
      <c r="AG15" s="299"/>
      <c r="AH15" s="299"/>
      <c r="AI15" s="299"/>
      <c r="AJ15" s="299"/>
      <c r="AK15" s="300"/>
      <c r="AL15" s="300"/>
      <c r="AM15" s="301"/>
      <c r="AN15" s="538"/>
      <c r="AO15" s="538"/>
      <c r="AP15" s="539" t="s">
        <v>384</v>
      </c>
      <c r="AQ15" s="539"/>
      <c r="AR15" s="538"/>
      <c r="AS15" s="538"/>
      <c r="AT15" s="539" t="s">
        <v>385</v>
      </c>
      <c r="AU15" s="539"/>
      <c r="AV15" s="538"/>
      <c r="AW15" s="538"/>
      <c r="AX15" s="539" t="s">
        <v>386</v>
      </c>
      <c r="AY15" s="539"/>
      <c r="AZ15" s="539" t="s">
        <v>387</v>
      </c>
      <c r="BA15" s="540"/>
      <c r="BB15" s="546"/>
      <c r="BC15" s="538"/>
      <c r="BD15" s="538"/>
      <c r="BE15" s="538"/>
      <c r="BF15" s="538"/>
      <c r="BG15" s="538"/>
      <c r="BH15" s="538"/>
      <c r="BI15" s="538"/>
      <c r="BJ15" s="538"/>
      <c r="BK15" s="538"/>
      <c r="BL15" s="539" t="s">
        <v>392</v>
      </c>
      <c r="BM15" s="539"/>
      <c r="BN15" s="539"/>
      <c r="BO15" s="540"/>
      <c r="BP15" s="538" t="s">
        <v>390</v>
      </c>
      <c r="BQ15" s="538"/>
      <c r="BR15" s="538"/>
      <c r="BS15" s="538"/>
      <c r="BT15" s="539" t="s">
        <v>384</v>
      </c>
      <c r="BU15" s="539"/>
      <c r="BV15" s="538"/>
      <c r="BW15" s="538"/>
      <c r="BX15" s="539" t="s">
        <v>385</v>
      </c>
      <c r="BY15" s="539"/>
      <c r="BZ15" s="538"/>
      <c r="CA15" s="538"/>
      <c r="CB15" s="539" t="s">
        <v>386</v>
      </c>
      <c r="CC15" s="540"/>
      <c r="CD15" s="538" t="s">
        <v>383</v>
      </c>
      <c r="CE15" s="538"/>
      <c r="CF15" s="538"/>
      <c r="CG15" s="538"/>
      <c r="CH15" s="539" t="s">
        <v>384</v>
      </c>
      <c r="CI15" s="539"/>
      <c r="CJ15" s="538"/>
      <c r="CK15" s="538"/>
      <c r="CL15" s="539" t="s">
        <v>385</v>
      </c>
      <c r="CM15" s="539"/>
      <c r="CN15" s="538"/>
      <c r="CO15" s="538"/>
      <c r="CP15" s="539" t="s">
        <v>386</v>
      </c>
      <c r="CQ15" s="540"/>
      <c r="CR15" s="538" t="s">
        <v>390</v>
      </c>
      <c r="CS15" s="538"/>
      <c r="CT15" s="538"/>
      <c r="CU15" s="538"/>
      <c r="CV15" s="539" t="s">
        <v>384</v>
      </c>
      <c r="CW15" s="539"/>
      <c r="CX15" s="538"/>
      <c r="CY15" s="538"/>
      <c r="CZ15" s="539" t="s">
        <v>385</v>
      </c>
      <c r="DA15" s="539"/>
      <c r="DB15" s="538"/>
      <c r="DC15" s="538"/>
      <c r="DD15" s="539" t="s">
        <v>386</v>
      </c>
      <c r="DE15" s="540"/>
      <c r="DF15" s="288"/>
      <c r="DG15" s="289"/>
      <c r="DH15" s="289"/>
      <c r="DI15" s="289"/>
      <c r="DJ15" s="290"/>
      <c r="DK15" s="290"/>
      <c r="DL15" s="289"/>
      <c r="DM15" s="289"/>
      <c r="DN15" s="290"/>
      <c r="DO15" s="290"/>
      <c r="DP15" s="289"/>
      <c r="DQ15" s="289"/>
      <c r="DR15" s="290"/>
      <c r="DS15" s="291"/>
      <c r="DT15" s="545"/>
      <c r="DU15" s="539"/>
      <c r="DV15" s="539"/>
      <c r="DW15" s="539"/>
      <c r="DX15" s="539"/>
      <c r="DY15" s="540"/>
    </row>
    <row r="16" spans="1:142" s="28" customFormat="1" ht="13.5" customHeight="1">
      <c r="A16" s="550"/>
      <c r="B16" s="551"/>
      <c r="C16" s="552"/>
      <c r="D16" s="558"/>
      <c r="E16" s="558"/>
      <c r="F16" s="558"/>
      <c r="G16" s="558"/>
      <c r="H16" s="558"/>
      <c r="I16" s="558"/>
      <c r="J16" s="558"/>
      <c r="K16" s="558"/>
      <c r="L16" s="558"/>
      <c r="M16" s="558"/>
      <c r="N16" s="558"/>
      <c r="O16" s="558"/>
      <c r="P16" s="558"/>
      <c r="Q16" s="558"/>
      <c r="R16" s="558"/>
      <c r="S16" s="558"/>
      <c r="T16" s="558"/>
      <c r="U16" s="558"/>
      <c r="V16" s="523"/>
      <c r="W16" s="511"/>
      <c r="X16" s="511"/>
      <c r="Y16" s="524"/>
      <c r="Z16" s="302"/>
      <c r="AA16" s="302"/>
      <c r="AB16" s="289"/>
      <c r="AC16" s="289"/>
      <c r="AD16" s="278"/>
      <c r="AE16" s="278"/>
      <c r="AF16" s="278"/>
      <c r="AG16" s="278"/>
      <c r="AH16" s="278"/>
      <c r="AI16" s="278"/>
      <c r="AJ16" s="278"/>
      <c r="AK16" s="289"/>
      <c r="AL16" s="289"/>
      <c r="AM16" s="279"/>
      <c r="AN16" s="278"/>
      <c r="AO16" s="278"/>
      <c r="AP16" s="538"/>
      <c r="AQ16" s="538"/>
      <c r="AR16" s="539" t="s">
        <v>384</v>
      </c>
      <c r="AS16" s="539"/>
      <c r="AT16" s="538"/>
      <c r="AU16" s="538"/>
      <c r="AV16" s="539" t="s">
        <v>385</v>
      </c>
      <c r="AW16" s="539"/>
      <c r="AX16" s="538"/>
      <c r="AY16" s="538"/>
      <c r="AZ16" s="539" t="s">
        <v>386</v>
      </c>
      <c r="BA16" s="540"/>
      <c r="BB16" s="538"/>
      <c r="BC16" s="538"/>
      <c r="BD16" s="539" t="s">
        <v>384</v>
      </c>
      <c r="BE16" s="539"/>
      <c r="BF16" s="538"/>
      <c r="BG16" s="538"/>
      <c r="BH16" s="539" t="s">
        <v>385</v>
      </c>
      <c r="BI16" s="539"/>
      <c r="BJ16" s="538"/>
      <c r="BK16" s="538"/>
      <c r="BL16" s="539" t="s">
        <v>386</v>
      </c>
      <c r="BM16" s="539"/>
      <c r="BN16" s="539" t="s">
        <v>387</v>
      </c>
      <c r="BO16" s="540"/>
      <c r="BP16" s="288"/>
      <c r="BQ16" s="289"/>
      <c r="BR16" s="290"/>
      <c r="BS16" s="290"/>
      <c r="BT16" s="289"/>
      <c r="BU16" s="289"/>
      <c r="BV16" s="290"/>
      <c r="BW16" s="290"/>
      <c r="BX16" s="289"/>
      <c r="BY16" s="289"/>
      <c r="BZ16" s="290"/>
      <c r="CA16" s="290"/>
      <c r="CB16" s="290"/>
      <c r="CC16" s="291"/>
      <c r="CD16" s="288"/>
      <c r="CE16" s="289"/>
      <c r="CF16" s="289"/>
      <c r="CG16" s="289"/>
      <c r="CH16" s="290"/>
      <c r="CI16" s="290"/>
      <c r="CJ16" s="538" t="s">
        <v>387</v>
      </c>
      <c r="CK16" s="538"/>
      <c r="CL16" s="290"/>
      <c r="CM16" s="290"/>
      <c r="CN16" s="289"/>
      <c r="CO16" s="289"/>
      <c r="CP16" s="290"/>
      <c r="CQ16" s="291"/>
      <c r="CR16" s="288"/>
      <c r="CS16" s="289"/>
      <c r="CT16" s="289"/>
      <c r="CU16" s="289"/>
      <c r="CV16" s="290"/>
      <c r="CW16" s="290"/>
      <c r="CX16" s="289"/>
      <c r="CY16" s="289"/>
      <c r="CZ16" s="290"/>
      <c r="DA16" s="290"/>
      <c r="DB16" s="289"/>
      <c r="DC16" s="289"/>
      <c r="DD16" s="290"/>
      <c r="DE16" s="291"/>
      <c r="DF16" s="288"/>
      <c r="DG16" s="289"/>
      <c r="DH16" s="289"/>
      <c r="DI16" s="289"/>
      <c r="DJ16" s="290"/>
      <c r="DK16" s="290"/>
      <c r="DL16" s="289"/>
      <c r="DM16" s="289"/>
      <c r="DN16" s="290"/>
      <c r="DO16" s="290"/>
      <c r="DP16" s="289"/>
      <c r="DQ16" s="289"/>
      <c r="DR16" s="290"/>
      <c r="DS16" s="291"/>
      <c r="DT16" s="292"/>
      <c r="DU16" s="290"/>
      <c r="DV16" s="247"/>
      <c r="DW16" s="247"/>
      <c r="DX16" s="247"/>
      <c r="DY16" s="287"/>
    </row>
    <row r="17" spans="1:129" s="28" customFormat="1">
      <c r="A17" s="550"/>
      <c r="B17" s="551"/>
      <c r="C17" s="552"/>
      <c r="D17" s="532"/>
      <c r="E17" s="510"/>
      <c r="F17" s="510"/>
      <c r="G17" s="532"/>
      <c r="H17" s="510"/>
      <c r="I17" s="510"/>
      <c r="J17" s="532"/>
      <c r="K17" s="510"/>
      <c r="L17" s="510"/>
      <c r="M17" s="532"/>
      <c r="N17" s="510"/>
      <c r="O17" s="510"/>
      <c r="P17" s="532"/>
      <c r="Q17" s="510"/>
      <c r="R17" s="510"/>
      <c r="S17" s="532"/>
      <c r="T17" s="510"/>
      <c r="U17" s="510"/>
      <c r="V17" s="277"/>
      <c r="W17" s="278"/>
      <c r="X17" s="278"/>
      <c r="Y17" s="279"/>
      <c r="Z17" s="559" t="s">
        <v>398</v>
      </c>
      <c r="AA17" s="560"/>
      <c r="AB17" s="560"/>
      <c r="AC17" s="560"/>
      <c r="AD17" s="560"/>
      <c r="AE17" s="560"/>
      <c r="AF17" s="560"/>
      <c r="AG17" s="560"/>
      <c r="AH17" s="560"/>
      <c r="AI17" s="539"/>
      <c r="AJ17" s="539"/>
      <c r="AK17" s="539"/>
      <c r="AL17" s="539" t="s">
        <v>386</v>
      </c>
      <c r="AM17" s="540"/>
      <c r="AN17" s="278"/>
      <c r="AO17" s="278" t="s">
        <v>399</v>
      </c>
      <c r="AP17" s="278"/>
      <c r="AQ17" s="278"/>
      <c r="AR17" s="278"/>
      <c r="AS17" s="278"/>
      <c r="AT17" s="289"/>
      <c r="AU17" s="289"/>
      <c r="AV17" s="278"/>
      <c r="AW17" s="278"/>
      <c r="AX17" s="278"/>
      <c r="AY17" s="278"/>
      <c r="AZ17" s="278"/>
      <c r="BA17" s="279"/>
      <c r="BB17" s="278"/>
      <c r="BC17" s="278"/>
      <c r="BD17" s="538"/>
      <c r="BE17" s="538"/>
      <c r="BF17" s="539" t="s">
        <v>384</v>
      </c>
      <c r="BG17" s="539"/>
      <c r="BH17" s="538"/>
      <c r="BI17" s="538"/>
      <c r="BJ17" s="539" t="s">
        <v>385</v>
      </c>
      <c r="BK17" s="539"/>
      <c r="BL17" s="538"/>
      <c r="BM17" s="538"/>
      <c r="BN17" s="539" t="s">
        <v>386</v>
      </c>
      <c r="BO17" s="540"/>
      <c r="BP17" s="278"/>
      <c r="BQ17" s="278"/>
      <c r="BR17" s="289"/>
      <c r="BS17" s="289"/>
      <c r="BT17" s="290"/>
      <c r="BU17" s="290"/>
      <c r="BV17" s="289"/>
      <c r="BW17" s="289"/>
      <c r="BX17" s="290"/>
      <c r="BY17" s="290"/>
      <c r="BZ17" s="289"/>
      <c r="CA17" s="289"/>
      <c r="CB17" s="290"/>
      <c r="CC17" s="291"/>
      <c r="CD17" s="538" t="s">
        <v>390</v>
      </c>
      <c r="CE17" s="538"/>
      <c r="CF17" s="538"/>
      <c r="CG17" s="538"/>
      <c r="CH17" s="539" t="s">
        <v>384</v>
      </c>
      <c r="CI17" s="539"/>
      <c r="CJ17" s="538"/>
      <c r="CK17" s="538"/>
      <c r="CL17" s="539" t="s">
        <v>385</v>
      </c>
      <c r="CM17" s="539"/>
      <c r="CN17" s="538"/>
      <c r="CO17" s="538"/>
      <c r="CP17" s="539" t="s">
        <v>386</v>
      </c>
      <c r="CQ17" s="540"/>
      <c r="CR17" s="288"/>
      <c r="CS17" s="289"/>
      <c r="CT17" s="289"/>
      <c r="CU17" s="289"/>
      <c r="CV17" s="290"/>
      <c r="CW17" s="290"/>
      <c r="CX17" s="289"/>
      <c r="CY17" s="289"/>
      <c r="CZ17" s="290"/>
      <c r="DA17" s="290"/>
      <c r="DB17" s="289"/>
      <c r="DC17" s="289"/>
      <c r="DD17" s="290"/>
      <c r="DE17" s="291"/>
      <c r="DF17" s="288"/>
      <c r="DG17" s="289"/>
      <c r="DH17" s="289"/>
      <c r="DI17" s="289"/>
      <c r="DJ17" s="290"/>
      <c r="DK17" s="290"/>
      <c r="DL17" s="289"/>
      <c r="DM17" s="289"/>
      <c r="DN17" s="290"/>
      <c r="DO17" s="290"/>
      <c r="DP17" s="289"/>
      <c r="DQ17" s="289"/>
      <c r="DR17" s="290"/>
      <c r="DS17" s="291"/>
      <c r="DT17" s="292"/>
      <c r="DU17" s="290"/>
      <c r="DV17" s="247"/>
      <c r="DW17" s="247"/>
      <c r="DX17" s="247"/>
      <c r="DY17" s="287"/>
    </row>
    <row r="18" spans="1:129" s="28" customFormat="1">
      <c r="A18" s="553"/>
      <c r="B18" s="554"/>
      <c r="C18" s="555"/>
      <c r="D18" s="521"/>
      <c r="E18" s="525"/>
      <c r="F18" s="525"/>
      <c r="G18" s="521"/>
      <c r="H18" s="525"/>
      <c r="I18" s="525"/>
      <c r="J18" s="521"/>
      <c r="K18" s="525"/>
      <c r="L18" s="525"/>
      <c r="M18" s="521"/>
      <c r="N18" s="525"/>
      <c r="O18" s="525"/>
      <c r="P18" s="521"/>
      <c r="Q18" s="525"/>
      <c r="R18" s="525"/>
      <c r="S18" s="521"/>
      <c r="T18" s="525"/>
      <c r="U18" s="525"/>
      <c r="V18" s="303"/>
      <c r="W18" s="299"/>
      <c r="X18" s="299"/>
      <c r="Y18" s="301"/>
      <c r="Z18" s="299"/>
      <c r="AA18" s="299"/>
      <c r="AB18" s="299"/>
      <c r="AC18" s="299"/>
      <c r="AD18" s="299"/>
      <c r="AE18" s="299"/>
      <c r="AF18" s="299"/>
      <c r="AG18" s="299"/>
      <c r="AH18" s="299"/>
      <c r="AI18" s="299"/>
      <c r="AJ18" s="299"/>
      <c r="AK18" s="299"/>
      <c r="AL18" s="299"/>
      <c r="AM18" s="301"/>
      <c r="AN18" s="541"/>
      <c r="AO18" s="542"/>
      <c r="AP18" s="542"/>
      <c r="AQ18" s="542"/>
      <c r="AR18" s="542"/>
      <c r="AS18" s="542"/>
      <c r="AT18" s="542"/>
      <c r="AU18" s="542"/>
      <c r="AV18" s="542"/>
      <c r="AW18" s="542"/>
      <c r="AX18" s="542" t="s">
        <v>392</v>
      </c>
      <c r="AY18" s="542"/>
      <c r="AZ18" s="542"/>
      <c r="BA18" s="543"/>
      <c r="BB18" s="304"/>
      <c r="BC18" s="305"/>
      <c r="BD18" s="305"/>
      <c r="BE18" s="305"/>
      <c r="BF18" s="305"/>
      <c r="BG18" s="305"/>
      <c r="BH18" s="305"/>
      <c r="BI18" s="305"/>
      <c r="BJ18" s="305"/>
      <c r="BK18" s="305"/>
      <c r="BL18" s="305"/>
      <c r="BM18" s="305"/>
      <c r="BN18" s="305"/>
      <c r="BO18" s="306"/>
      <c r="BP18" s="304"/>
      <c r="BQ18" s="305"/>
      <c r="BR18" s="305"/>
      <c r="BS18" s="305"/>
      <c r="BT18" s="305"/>
      <c r="BU18" s="305"/>
      <c r="BV18" s="305"/>
      <c r="BW18" s="305"/>
      <c r="BX18" s="305"/>
      <c r="BY18" s="305"/>
      <c r="BZ18" s="305"/>
      <c r="CA18" s="305"/>
      <c r="CB18" s="305"/>
      <c r="CC18" s="306"/>
      <c r="CD18" s="304"/>
      <c r="CE18" s="305"/>
      <c r="CF18" s="305"/>
      <c r="CG18" s="305"/>
      <c r="CH18" s="305"/>
      <c r="CI18" s="305"/>
      <c r="CJ18" s="305"/>
      <c r="CK18" s="305"/>
      <c r="CL18" s="305"/>
      <c r="CM18" s="305"/>
      <c r="CN18" s="305"/>
      <c r="CO18" s="305"/>
      <c r="CP18" s="305"/>
      <c r="CQ18" s="306"/>
      <c r="CR18" s="304"/>
      <c r="CS18" s="305"/>
      <c r="CT18" s="305"/>
      <c r="CU18" s="305"/>
      <c r="CV18" s="305"/>
      <c r="CW18" s="305"/>
      <c r="CX18" s="305"/>
      <c r="CY18" s="305"/>
      <c r="CZ18" s="305"/>
      <c r="DA18" s="305"/>
      <c r="DB18" s="305"/>
      <c r="DC18" s="305"/>
      <c r="DD18" s="305"/>
      <c r="DE18" s="306"/>
      <c r="DF18" s="304"/>
      <c r="DG18" s="305"/>
      <c r="DH18" s="305"/>
      <c r="DI18" s="305"/>
      <c r="DJ18" s="305"/>
      <c r="DK18" s="305"/>
      <c r="DL18" s="305"/>
      <c r="DM18" s="305"/>
      <c r="DN18" s="305"/>
      <c r="DO18" s="305"/>
      <c r="DP18" s="305"/>
      <c r="DQ18" s="305"/>
      <c r="DR18" s="305"/>
      <c r="DS18" s="306"/>
      <c r="DT18" s="304"/>
      <c r="DU18" s="305"/>
      <c r="DV18" s="108"/>
      <c r="DW18" s="108"/>
      <c r="DX18" s="108"/>
      <c r="DY18" s="307"/>
    </row>
    <row r="19" spans="1:129" s="28" customFormat="1">
      <c r="A19" s="547"/>
      <c r="B19" s="548"/>
      <c r="C19" s="549"/>
      <c r="D19" s="556"/>
      <c r="E19" s="556"/>
      <c r="F19" s="556"/>
      <c r="G19" s="556"/>
      <c r="H19" s="556"/>
      <c r="I19" s="556"/>
      <c r="J19" s="556"/>
      <c r="K19" s="556"/>
      <c r="L19" s="556"/>
      <c r="M19" s="556"/>
      <c r="N19" s="556"/>
      <c r="O19" s="556"/>
      <c r="P19" s="556"/>
      <c r="Q19" s="556"/>
      <c r="R19" s="556"/>
      <c r="S19" s="556"/>
      <c r="T19" s="556"/>
      <c r="U19" s="556"/>
      <c r="V19" s="277"/>
      <c r="W19" s="278"/>
      <c r="X19" s="278"/>
      <c r="Y19" s="279"/>
      <c r="Z19" s="247"/>
      <c r="AA19" s="247"/>
      <c r="AB19" s="247"/>
      <c r="AC19" s="247"/>
      <c r="AD19" s="280"/>
      <c r="AE19" s="280"/>
      <c r="AF19" s="280"/>
      <c r="AG19" s="280"/>
      <c r="AH19" s="280"/>
      <c r="AI19" s="280"/>
      <c r="AJ19" s="280"/>
      <c r="AK19" s="281"/>
      <c r="AL19" s="281"/>
      <c r="AM19" s="282"/>
      <c r="AN19" s="281"/>
      <c r="AO19" s="283" t="s">
        <v>381</v>
      </c>
      <c r="AP19" s="283"/>
      <c r="AQ19" s="283"/>
      <c r="AR19" s="283"/>
      <c r="AS19" s="283"/>
      <c r="AT19" s="283"/>
      <c r="AU19" s="284"/>
      <c r="AV19" s="280"/>
      <c r="AW19" s="280"/>
      <c r="AX19" s="280"/>
      <c r="AY19" s="280"/>
      <c r="AZ19" s="281"/>
      <c r="BA19" s="285"/>
      <c r="BB19" s="281"/>
      <c r="BC19" s="283" t="s">
        <v>382</v>
      </c>
      <c r="BD19" s="283"/>
      <c r="BE19" s="283"/>
      <c r="BF19" s="283"/>
      <c r="BG19" s="283"/>
      <c r="BH19" s="283"/>
      <c r="BI19" s="284"/>
      <c r="BJ19" s="280"/>
      <c r="BK19" s="280"/>
      <c r="BL19" s="280"/>
      <c r="BM19" s="280"/>
      <c r="BN19" s="281"/>
      <c r="BO19" s="285"/>
      <c r="BP19" s="281"/>
      <c r="BQ19" s="283"/>
      <c r="BR19" s="283"/>
      <c r="BS19" s="283"/>
      <c r="BT19" s="283"/>
      <c r="BU19" s="283"/>
      <c r="BV19" s="283"/>
      <c r="BW19" s="284"/>
      <c r="BX19" s="280"/>
      <c r="BY19" s="280"/>
      <c r="BZ19" s="280"/>
      <c r="CA19" s="280"/>
      <c r="CB19" s="281"/>
      <c r="CC19" s="285"/>
      <c r="CD19" s="281"/>
      <c r="CE19" s="283"/>
      <c r="CF19" s="283"/>
      <c r="CG19" s="283"/>
      <c r="CH19" s="283"/>
      <c r="CI19" s="283"/>
      <c r="CJ19" s="283"/>
      <c r="CK19" s="284"/>
      <c r="CL19" s="280"/>
      <c r="CM19" s="280"/>
      <c r="CN19" s="280"/>
      <c r="CO19" s="280"/>
      <c r="CP19" s="281"/>
      <c r="CQ19" s="285"/>
      <c r="CR19" s="281"/>
      <c r="CS19" s="283"/>
      <c r="CT19" s="283"/>
      <c r="CU19" s="283"/>
      <c r="CV19" s="283"/>
      <c r="CW19" s="283"/>
      <c r="CX19" s="283"/>
      <c r="CY19" s="284"/>
      <c r="CZ19" s="280"/>
      <c r="DA19" s="280"/>
      <c r="DB19" s="280"/>
      <c r="DC19" s="280"/>
      <c r="DD19" s="281"/>
      <c r="DE19" s="285"/>
      <c r="DF19" s="281"/>
      <c r="DG19" s="283"/>
      <c r="DH19" s="283"/>
      <c r="DI19" s="283"/>
      <c r="DJ19" s="283"/>
      <c r="DK19" s="283"/>
      <c r="DL19" s="283"/>
      <c r="DM19" s="284"/>
      <c r="DN19" s="280"/>
      <c r="DO19" s="280"/>
      <c r="DP19" s="280"/>
      <c r="DQ19" s="280"/>
      <c r="DR19" s="281"/>
      <c r="DS19" s="285"/>
      <c r="DT19" s="286"/>
      <c r="DU19" s="280"/>
      <c r="DV19" s="247"/>
      <c r="DW19" s="247"/>
      <c r="DX19" s="247"/>
      <c r="DY19" s="287"/>
    </row>
    <row r="20" spans="1:129" s="28" customFormat="1">
      <c r="A20" s="550"/>
      <c r="B20" s="551"/>
      <c r="C20" s="552"/>
      <c r="D20" s="557"/>
      <c r="E20" s="557"/>
      <c r="F20" s="557"/>
      <c r="G20" s="557"/>
      <c r="H20" s="557"/>
      <c r="I20" s="557"/>
      <c r="J20" s="557"/>
      <c r="K20" s="557"/>
      <c r="L20" s="557"/>
      <c r="M20" s="557"/>
      <c r="N20" s="557"/>
      <c r="O20" s="557"/>
      <c r="P20" s="557"/>
      <c r="Q20" s="557"/>
      <c r="R20" s="557"/>
      <c r="S20" s="557"/>
      <c r="T20" s="557"/>
      <c r="U20" s="557"/>
      <c r="V20" s="277"/>
      <c r="W20" s="278"/>
      <c r="X20" s="278"/>
      <c r="Y20" s="279"/>
      <c r="Z20" s="538" t="s">
        <v>383</v>
      </c>
      <c r="AA20" s="538"/>
      <c r="AB20" s="538"/>
      <c r="AC20" s="538"/>
      <c r="AD20" s="539" t="s">
        <v>384</v>
      </c>
      <c r="AE20" s="539"/>
      <c r="AF20" s="538"/>
      <c r="AG20" s="538"/>
      <c r="AH20" s="539" t="s">
        <v>385</v>
      </c>
      <c r="AI20" s="539"/>
      <c r="AJ20" s="538"/>
      <c r="AK20" s="538"/>
      <c r="AL20" s="539" t="s">
        <v>386</v>
      </c>
      <c r="AM20" s="540"/>
      <c r="AN20" s="538"/>
      <c r="AO20" s="538"/>
      <c r="AP20" s="539" t="s">
        <v>384</v>
      </c>
      <c r="AQ20" s="539"/>
      <c r="AR20" s="538"/>
      <c r="AS20" s="538"/>
      <c r="AT20" s="539" t="s">
        <v>385</v>
      </c>
      <c r="AU20" s="539"/>
      <c r="AV20" s="538"/>
      <c r="AW20" s="538"/>
      <c r="AX20" s="539" t="s">
        <v>386</v>
      </c>
      <c r="AY20" s="539"/>
      <c r="AZ20" s="539" t="s">
        <v>387</v>
      </c>
      <c r="BA20" s="540"/>
      <c r="BB20" s="288"/>
      <c r="BC20" s="289"/>
      <c r="BD20" s="290"/>
      <c r="BE20" s="290"/>
      <c r="BF20" s="539" t="s">
        <v>384</v>
      </c>
      <c r="BG20" s="539"/>
      <c r="BH20" s="538"/>
      <c r="BI20" s="538"/>
      <c r="BJ20" s="539" t="s">
        <v>385</v>
      </c>
      <c r="BK20" s="539"/>
      <c r="BL20" s="538"/>
      <c r="BM20" s="538"/>
      <c r="BN20" s="539" t="s">
        <v>386</v>
      </c>
      <c r="BO20" s="540"/>
      <c r="BP20" s="288"/>
      <c r="BQ20" s="289"/>
      <c r="BR20" s="290"/>
      <c r="BS20" s="290"/>
      <c r="BT20" s="290"/>
      <c r="BU20" s="290"/>
      <c r="BV20" s="289"/>
      <c r="BW20" s="289"/>
      <c r="BX20" s="290"/>
      <c r="BY20" s="290"/>
      <c r="BZ20" s="289"/>
      <c r="CA20" s="289"/>
      <c r="CB20" s="290"/>
      <c r="CC20" s="291"/>
      <c r="CD20" s="538" t="s">
        <v>383</v>
      </c>
      <c r="CE20" s="538"/>
      <c r="CF20" s="538"/>
      <c r="CG20" s="538"/>
      <c r="CH20" s="539" t="s">
        <v>384</v>
      </c>
      <c r="CI20" s="539"/>
      <c r="CJ20" s="538"/>
      <c r="CK20" s="538"/>
      <c r="CL20" s="539" t="s">
        <v>385</v>
      </c>
      <c r="CM20" s="539"/>
      <c r="CN20" s="538"/>
      <c r="CO20" s="538"/>
      <c r="CP20" s="539" t="s">
        <v>386</v>
      </c>
      <c r="CQ20" s="540"/>
      <c r="CR20" s="288"/>
      <c r="CS20" s="289"/>
      <c r="CT20" s="289"/>
      <c r="CU20" s="289"/>
      <c r="CV20" s="290"/>
      <c r="CW20" s="290"/>
      <c r="CX20" s="289"/>
      <c r="CY20" s="289"/>
      <c r="CZ20" s="290"/>
      <c r="DA20" s="290"/>
      <c r="DB20" s="289"/>
      <c r="DC20" s="289"/>
      <c r="DD20" s="290"/>
      <c r="DE20" s="291"/>
      <c r="DF20" s="288"/>
      <c r="DG20" s="289"/>
      <c r="DH20" s="289"/>
      <c r="DI20" s="289"/>
      <c r="DJ20" s="290"/>
      <c r="DK20" s="290"/>
      <c r="DL20" s="289"/>
      <c r="DM20" s="289"/>
      <c r="DN20" s="290"/>
      <c r="DO20" s="290"/>
      <c r="DP20" s="289"/>
      <c r="DQ20" s="289"/>
      <c r="DR20" s="290"/>
      <c r="DS20" s="291"/>
      <c r="DT20" s="545" t="s">
        <v>388</v>
      </c>
      <c r="DU20" s="539"/>
      <c r="DV20" s="539"/>
      <c r="DW20" s="539"/>
      <c r="DX20" s="539"/>
      <c r="DY20" s="540"/>
    </row>
    <row r="21" spans="1:129" s="28" customFormat="1">
      <c r="A21" s="550"/>
      <c r="B21" s="551"/>
      <c r="C21" s="552"/>
      <c r="D21" s="557"/>
      <c r="E21" s="557"/>
      <c r="F21" s="557"/>
      <c r="G21" s="557"/>
      <c r="H21" s="557"/>
      <c r="I21" s="557"/>
      <c r="J21" s="557"/>
      <c r="K21" s="557"/>
      <c r="L21" s="557"/>
      <c r="M21" s="557"/>
      <c r="N21" s="557"/>
      <c r="O21" s="557"/>
      <c r="P21" s="557"/>
      <c r="Q21" s="557"/>
      <c r="R21" s="557"/>
      <c r="S21" s="557"/>
      <c r="T21" s="557"/>
      <c r="U21" s="557"/>
      <c r="V21" s="523" t="s">
        <v>389</v>
      </c>
      <c r="W21" s="511"/>
      <c r="X21" s="511"/>
      <c r="Y21" s="524"/>
      <c r="Z21" s="538" t="s">
        <v>390</v>
      </c>
      <c r="AA21" s="538"/>
      <c r="AB21" s="538"/>
      <c r="AC21" s="538"/>
      <c r="AD21" s="539" t="s">
        <v>384</v>
      </c>
      <c r="AE21" s="539"/>
      <c r="AF21" s="538"/>
      <c r="AG21" s="538"/>
      <c r="AH21" s="539" t="s">
        <v>385</v>
      </c>
      <c r="AI21" s="539"/>
      <c r="AJ21" s="538"/>
      <c r="AK21" s="538"/>
      <c r="AL21" s="539" t="s">
        <v>386</v>
      </c>
      <c r="AM21" s="540"/>
      <c r="AN21" s="278"/>
      <c r="AO21" s="278"/>
      <c r="AP21" s="538"/>
      <c r="AQ21" s="538"/>
      <c r="AR21" s="539" t="s">
        <v>384</v>
      </c>
      <c r="AS21" s="539"/>
      <c r="AT21" s="538"/>
      <c r="AU21" s="538"/>
      <c r="AV21" s="539" t="s">
        <v>385</v>
      </c>
      <c r="AW21" s="539"/>
      <c r="AX21" s="538"/>
      <c r="AY21" s="538"/>
      <c r="AZ21" s="539" t="s">
        <v>386</v>
      </c>
      <c r="BA21" s="540"/>
      <c r="BB21" s="278"/>
      <c r="BC21" s="278" t="s">
        <v>391</v>
      </c>
      <c r="BD21" s="289"/>
      <c r="BE21" s="289"/>
      <c r="BF21" s="290"/>
      <c r="BG21" s="290"/>
      <c r="BH21" s="289"/>
      <c r="BI21" s="289"/>
      <c r="BJ21" s="290"/>
      <c r="BK21" s="290"/>
      <c r="BL21" s="289"/>
      <c r="BM21" s="289"/>
      <c r="BN21" s="290"/>
      <c r="BO21" s="291"/>
      <c r="BP21" s="288"/>
      <c r="BQ21" s="289"/>
      <c r="BR21" s="289"/>
      <c r="BS21" s="289"/>
      <c r="BT21" s="290"/>
      <c r="BU21" s="290"/>
      <c r="BV21" s="289"/>
      <c r="BW21" s="289"/>
      <c r="BX21" s="290"/>
      <c r="BY21" s="290"/>
      <c r="BZ21" s="289"/>
      <c r="CA21" s="289"/>
      <c r="CB21" s="290"/>
      <c r="CC21" s="291"/>
      <c r="CD21" s="288"/>
      <c r="CE21" s="289"/>
      <c r="CF21" s="289"/>
      <c r="CG21" s="289"/>
      <c r="CH21" s="290"/>
      <c r="CI21" s="290"/>
      <c r="CJ21" s="538" t="s">
        <v>387</v>
      </c>
      <c r="CK21" s="538"/>
      <c r="CL21" s="290"/>
      <c r="CM21" s="290"/>
      <c r="CN21" s="289"/>
      <c r="CO21" s="289"/>
      <c r="CP21" s="290"/>
      <c r="CQ21" s="291"/>
      <c r="CR21" s="288"/>
      <c r="CS21" s="289"/>
      <c r="CT21" s="289"/>
      <c r="CU21" s="289"/>
      <c r="CV21" s="290"/>
      <c r="CW21" s="290"/>
      <c r="CX21" s="289"/>
      <c r="CY21" s="289"/>
      <c r="CZ21" s="290"/>
      <c r="DA21" s="290"/>
      <c r="DB21" s="289"/>
      <c r="DC21" s="289"/>
      <c r="DD21" s="290"/>
      <c r="DE21" s="291"/>
      <c r="DF21" s="288"/>
      <c r="DG21" s="289"/>
      <c r="DH21" s="289"/>
      <c r="DI21" s="289"/>
      <c r="DJ21" s="290"/>
      <c r="DK21" s="290"/>
      <c r="DL21" s="289"/>
      <c r="DM21" s="289"/>
      <c r="DN21" s="290"/>
      <c r="DO21" s="290"/>
      <c r="DP21" s="289"/>
      <c r="DQ21" s="289"/>
      <c r="DR21" s="290"/>
      <c r="DS21" s="291"/>
      <c r="DT21" s="292"/>
      <c r="DU21" s="290"/>
      <c r="DV21" s="247"/>
      <c r="DW21" s="247"/>
      <c r="DX21" s="247"/>
      <c r="DY21" s="287"/>
    </row>
    <row r="22" spans="1:129" s="28" customFormat="1">
      <c r="A22" s="550"/>
      <c r="B22" s="551"/>
      <c r="C22" s="552"/>
      <c r="D22" s="557"/>
      <c r="E22" s="557"/>
      <c r="F22" s="557"/>
      <c r="G22" s="557"/>
      <c r="H22" s="557"/>
      <c r="I22" s="557"/>
      <c r="J22" s="557"/>
      <c r="K22" s="557"/>
      <c r="L22" s="557"/>
      <c r="M22" s="557"/>
      <c r="N22" s="557"/>
      <c r="O22" s="557"/>
      <c r="P22" s="557"/>
      <c r="Q22" s="557"/>
      <c r="R22" s="557"/>
      <c r="S22" s="557"/>
      <c r="T22" s="557"/>
      <c r="U22" s="557"/>
      <c r="V22" s="523"/>
      <c r="W22" s="511"/>
      <c r="X22" s="511"/>
      <c r="Y22" s="524"/>
      <c r="Z22" s="538"/>
      <c r="AA22" s="538"/>
      <c r="AB22" s="293"/>
      <c r="AC22" s="293"/>
      <c r="AD22" s="294"/>
      <c r="AE22" s="294"/>
      <c r="AF22" s="294"/>
      <c r="AG22" s="294"/>
      <c r="AH22" s="294"/>
      <c r="AI22" s="294"/>
      <c r="AJ22" s="294"/>
      <c r="AK22" s="294"/>
      <c r="AL22" s="294"/>
      <c r="AM22" s="279"/>
      <c r="AN22" s="538"/>
      <c r="AO22" s="538"/>
      <c r="AP22" s="539" t="s">
        <v>384</v>
      </c>
      <c r="AQ22" s="539"/>
      <c r="AR22" s="538"/>
      <c r="AS22" s="538"/>
      <c r="AT22" s="539" t="s">
        <v>385</v>
      </c>
      <c r="AU22" s="539"/>
      <c r="AV22" s="538"/>
      <c r="AW22" s="538"/>
      <c r="AX22" s="539" t="s">
        <v>386</v>
      </c>
      <c r="AY22" s="539"/>
      <c r="AZ22" s="539" t="s">
        <v>387</v>
      </c>
      <c r="BA22" s="540"/>
      <c r="BB22" s="546"/>
      <c r="BC22" s="538"/>
      <c r="BD22" s="538"/>
      <c r="BE22" s="538"/>
      <c r="BF22" s="538"/>
      <c r="BG22" s="538"/>
      <c r="BH22" s="538"/>
      <c r="BI22" s="538"/>
      <c r="BJ22" s="538"/>
      <c r="BK22" s="538"/>
      <c r="BL22" s="539" t="s">
        <v>392</v>
      </c>
      <c r="BM22" s="539"/>
      <c r="BN22" s="539"/>
      <c r="BO22" s="540"/>
      <c r="BP22" s="538" t="s">
        <v>383</v>
      </c>
      <c r="BQ22" s="538"/>
      <c r="BR22" s="538"/>
      <c r="BS22" s="538"/>
      <c r="BT22" s="539" t="s">
        <v>384</v>
      </c>
      <c r="BU22" s="539"/>
      <c r="BV22" s="538"/>
      <c r="BW22" s="538"/>
      <c r="BX22" s="539" t="s">
        <v>385</v>
      </c>
      <c r="BY22" s="539"/>
      <c r="BZ22" s="538"/>
      <c r="CA22" s="538"/>
      <c r="CB22" s="539" t="s">
        <v>386</v>
      </c>
      <c r="CC22" s="540"/>
      <c r="CD22" s="538" t="s">
        <v>390</v>
      </c>
      <c r="CE22" s="538"/>
      <c r="CF22" s="538"/>
      <c r="CG22" s="538"/>
      <c r="CH22" s="539" t="s">
        <v>384</v>
      </c>
      <c r="CI22" s="539"/>
      <c r="CJ22" s="538"/>
      <c r="CK22" s="538"/>
      <c r="CL22" s="539" t="s">
        <v>385</v>
      </c>
      <c r="CM22" s="539"/>
      <c r="CN22" s="538"/>
      <c r="CO22" s="538"/>
      <c r="CP22" s="539" t="s">
        <v>386</v>
      </c>
      <c r="CQ22" s="540"/>
      <c r="CR22" s="538" t="s">
        <v>383</v>
      </c>
      <c r="CS22" s="538"/>
      <c r="CT22" s="538"/>
      <c r="CU22" s="538"/>
      <c r="CV22" s="539" t="s">
        <v>384</v>
      </c>
      <c r="CW22" s="539"/>
      <c r="CX22" s="538"/>
      <c r="CY22" s="538"/>
      <c r="CZ22" s="539" t="s">
        <v>385</v>
      </c>
      <c r="DA22" s="539"/>
      <c r="DB22" s="538"/>
      <c r="DC22" s="538"/>
      <c r="DD22" s="539" t="s">
        <v>386</v>
      </c>
      <c r="DE22" s="540"/>
      <c r="DF22" s="288"/>
      <c r="DG22" s="289"/>
      <c r="DH22" s="538"/>
      <c r="DI22" s="538"/>
      <c r="DJ22" s="539" t="s">
        <v>384</v>
      </c>
      <c r="DK22" s="539"/>
      <c r="DL22" s="538"/>
      <c r="DM22" s="538"/>
      <c r="DN22" s="539" t="s">
        <v>385</v>
      </c>
      <c r="DO22" s="539"/>
      <c r="DP22" s="538"/>
      <c r="DQ22" s="538"/>
      <c r="DR22" s="539" t="s">
        <v>386</v>
      </c>
      <c r="DS22" s="540"/>
      <c r="DT22" s="295"/>
      <c r="DU22" s="294"/>
      <c r="DV22" s="247"/>
      <c r="DW22" s="247"/>
      <c r="DX22" s="247"/>
      <c r="DY22" s="287"/>
    </row>
    <row r="23" spans="1:129" s="28" customFormat="1">
      <c r="A23" s="550"/>
      <c r="B23" s="551"/>
      <c r="C23" s="552"/>
      <c r="D23" s="557"/>
      <c r="E23" s="557"/>
      <c r="F23" s="557"/>
      <c r="G23" s="557"/>
      <c r="H23" s="557"/>
      <c r="I23" s="557"/>
      <c r="J23" s="557"/>
      <c r="K23" s="557"/>
      <c r="L23" s="557"/>
      <c r="M23" s="557"/>
      <c r="N23" s="557"/>
      <c r="O23" s="557"/>
      <c r="P23" s="557"/>
      <c r="Q23" s="557"/>
      <c r="R23" s="557"/>
      <c r="S23" s="557"/>
      <c r="T23" s="557"/>
      <c r="U23" s="557"/>
      <c r="V23" s="523" t="s">
        <v>393</v>
      </c>
      <c r="W23" s="511"/>
      <c r="X23" s="511"/>
      <c r="Y23" s="524"/>
      <c r="Z23" s="538" t="s">
        <v>383</v>
      </c>
      <c r="AA23" s="538"/>
      <c r="AB23" s="538"/>
      <c r="AC23" s="538"/>
      <c r="AD23" s="539" t="s">
        <v>384</v>
      </c>
      <c r="AE23" s="539"/>
      <c r="AF23" s="538"/>
      <c r="AG23" s="538"/>
      <c r="AH23" s="539" t="s">
        <v>385</v>
      </c>
      <c r="AI23" s="539"/>
      <c r="AJ23" s="538"/>
      <c r="AK23" s="538"/>
      <c r="AL23" s="539" t="s">
        <v>386</v>
      </c>
      <c r="AM23" s="540"/>
      <c r="AN23" s="278"/>
      <c r="AO23" s="278"/>
      <c r="AP23" s="538"/>
      <c r="AQ23" s="538"/>
      <c r="AR23" s="539" t="s">
        <v>384</v>
      </c>
      <c r="AS23" s="539"/>
      <c r="AT23" s="538"/>
      <c r="AU23" s="538"/>
      <c r="AV23" s="539" t="s">
        <v>385</v>
      </c>
      <c r="AW23" s="539"/>
      <c r="AX23" s="538"/>
      <c r="AY23" s="538"/>
      <c r="AZ23" s="539" t="s">
        <v>386</v>
      </c>
      <c r="BA23" s="540"/>
      <c r="BB23" s="538"/>
      <c r="BC23" s="538"/>
      <c r="BD23" s="539" t="s">
        <v>384</v>
      </c>
      <c r="BE23" s="539"/>
      <c r="BF23" s="538"/>
      <c r="BG23" s="538"/>
      <c r="BH23" s="539" t="s">
        <v>385</v>
      </c>
      <c r="BI23" s="539"/>
      <c r="BJ23" s="538"/>
      <c r="BK23" s="538"/>
      <c r="BL23" s="539" t="s">
        <v>386</v>
      </c>
      <c r="BM23" s="539"/>
      <c r="BN23" s="539" t="s">
        <v>387</v>
      </c>
      <c r="BO23" s="540"/>
      <c r="BP23" s="288"/>
      <c r="BQ23" s="289"/>
      <c r="BR23" s="290"/>
      <c r="BS23" s="290"/>
      <c r="BT23" s="289"/>
      <c r="BU23" s="289"/>
      <c r="BV23" s="539" t="s">
        <v>387</v>
      </c>
      <c r="BW23" s="539"/>
      <c r="BX23" s="289"/>
      <c r="BY23" s="289"/>
      <c r="BZ23" s="290"/>
      <c r="CA23" s="290"/>
      <c r="CB23" s="290"/>
      <c r="CC23" s="291"/>
      <c r="CD23" s="288"/>
      <c r="CE23" s="289"/>
      <c r="CF23" s="290"/>
      <c r="CG23" s="290"/>
      <c r="CH23" s="289"/>
      <c r="CI23" s="289"/>
      <c r="CJ23" s="290"/>
      <c r="CK23" s="290"/>
      <c r="CL23" s="289"/>
      <c r="CM23" s="289"/>
      <c r="CN23" s="290"/>
      <c r="CO23" s="290"/>
      <c r="CP23" s="290"/>
      <c r="CQ23" s="291"/>
      <c r="CR23" s="288"/>
      <c r="CS23" s="289"/>
      <c r="CT23" s="290"/>
      <c r="CU23" s="290"/>
      <c r="CV23" s="289"/>
      <c r="CW23" s="289"/>
      <c r="CX23" s="539" t="s">
        <v>387</v>
      </c>
      <c r="CY23" s="539"/>
      <c r="CZ23" s="289"/>
      <c r="DA23" s="289"/>
      <c r="DB23" s="290"/>
      <c r="DC23" s="290"/>
      <c r="DD23" s="290"/>
      <c r="DE23" s="291"/>
      <c r="DF23" s="288"/>
      <c r="DG23" s="289"/>
      <c r="DH23" s="290"/>
      <c r="DI23" s="290"/>
      <c r="DJ23" s="289"/>
      <c r="DK23" s="289"/>
      <c r="DL23" s="290"/>
      <c r="DM23" s="290"/>
      <c r="DN23" s="289"/>
      <c r="DO23" s="289"/>
      <c r="DP23" s="290"/>
      <c r="DQ23" s="290"/>
      <c r="DR23" s="290"/>
      <c r="DS23" s="291"/>
      <c r="DT23" s="292"/>
      <c r="DU23" s="290"/>
      <c r="DV23" s="247"/>
      <c r="DW23" s="247"/>
      <c r="DX23" s="247"/>
      <c r="DY23" s="287"/>
    </row>
    <row r="24" spans="1:129" s="28" customFormat="1">
      <c r="A24" s="550"/>
      <c r="B24" s="551"/>
      <c r="C24" s="552"/>
      <c r="D24" s="557"/>
      <c r="E24" s="557"/>
      <c r="F24" s="557"/>
      <c r="G24" s="557"/>
      <c r="H24" s="557"/>
      <c r="I24" s="557"/>
      <c r="J24" s="557"/>
      <c r="K24" s="557"/>
      <c r="L24" s="557"/>
      <c r="M24" s="557"/>
      <c r="N24" s="557"/>
      <c r="O24" s="557"/>
      <c r="P24" s="557"/>
      <c r="Q24" s="557"/>
      <c r="R24" s="557"/>
      <c r="S24" s="557"/>
      <c r="T24" s="557"/>
      <c r="U24" s="557"/>
      <c r="V24" s="523"/>
      <c r="W24" s="511"/>
      <c r="X24" s="511"/>
      <c r="Y24" s="524"/>
      <c r="Z24" s="538" t="s">
        <v>390</v>
      </c>
      <c r="AA24" s="538"/>
      <c r="AB24" s="538"/>
      <c r="AC24" s="538"/>
      <c r="AD24" s="539" t="s">
        <v>384</v>
      </c>
      <c r="AE24" s="539"/>
      <c r="AF24" s="538"/>
      <c r="AG24" s="538"/>
      <c r="AH24" s="539" t="s">
        <v>385</v>
      </c>
      <c r="AI24" s="539"/>
      <c r="AJ24" s="538"/>
      <c r="AK24" s="538"/>
      <c r="AL24" s="539" t="s">
        <v>386</v>
      </c>
      <c r="AM24" s="540"/>
      <c r="AN24" s="278"/>
      <c r="AO24" s="278" t="s">
        <v>391</v>
      </c>
      <c r="AP24" s="278"/>
      <c r="AQ24" s="278"/>
      <c r="AR24" s="278"/>
      <c r="AS24" s="278"/>
      <c r="AT24" s="294"/>
      <c r="AU24" s="294"/>
      <c r="AV24" s="278"/>
      <c r="AW24" s="278"/>
      <c r="AX24" s="278"/>
      <c r="AY24" s="278"/>
      <c r="AZ24" s="278"/>
      <c r="BA24" s="279"/>
      <c r="BB24" s="278"/>
      <c r="BC24" s="278"/>
      <c r="BD24" s="538"/>
      <c r="BE24" s="538"/>
      <c r="BF24" s="539" t="s">
        <v>384</v>
      </c>
      <c r="BG24" s="539"/>
      <c r="BH24" s="538"/>
      <c r="BI24" s="538"/>
      <c r="BJ24" s="539" t="s">
        <v>385</v>
      </c>
      <c r="BK24" s="539"/>
      <c r="BL24" s="538"/>
      <c r="BM24" s="538"/>
      <c r="BN24" s="539" t="s">
        <v>386</v>
      </c>
      <c r="BO24" s="540"/>
      <c r="BP24" s="278"/>
      <c r="BQ24" s="278"/>
      <c r="BR24" s="289"/>
      <c r="BS24" s="289"/>
      <c r="BT24" s="290"/>
      <c r="BU24" s="290"/>
      <c r="BV24" s="539"/>
      <c r="BW24" s="539"/>
      <c r="BX24" s="290"/>
      <c r="BY24" s="290"/>
      <c r="BZ24" s="289"/>
      <c r="CA24" s="289"/>
      <c r="CB24" s="290"/>
      <c r="CC24" s="291"/>
      <c r="CD24" s="278"/>
      <c r="CE24" s="278"/>
      <c r="CF24" s="289"/>
      <c r="CG24" s="289"/>
      <c r="CH24" s="290"/>
      <c r="CI24" s="290"/>
      <c r="CJ24" s="290"/>
      <c r="CK24" s="290"/>
      <c r="CL24" s="290"/>
      <c r="CM24" s="290"/>
      <c r="CN24" s="289"/>
      <c r="CO24" s="289"/>
      <c r="CP24" s="290"/>
      <c r="CQ24" s="291"/>
      <c r="CR24" s="278"/>
      <c r="CS24" s="278"/>
      <c r="CT24" s="289"/>
      <c r="CU24" s="289"/>
      <c r="CV24" s="290"/>
      <c r="CW24" s="290"/>
      <c r="CX24" s="539"/>
      <c r="CY24" s="539"/>
      <c r="CZ24" s="290"/>
      <c r="DA24" s="290"/>
      <c r="DB24" s="289"/>
      <c r="DC24" s="289"/>
      <c r="DD24" s="290"/>
      <c r="DE24" s="291"/>
      <c r="DF24" s="290"/>
      <c r="DG24" s="290"/>
      <c r="DH24" s="289"/>
      <c r="DI24" s="289"/>
      <c r="DJ24" s="290"/>
      <c r="DK24" s="290"/>
      <c r="DL24" s="290"/>
      <c r="DM24" s="290"/>
      <c r="DN24" s="539" t="s">
        <v>394</v>
      </c>
      <c r="DO24" s="539"/>
      <c r="DP24" s="289"/>
      <c r="DQ24" s="289"/>
      <c r="DR24" s="539" t="s">
        <v>395</v>
      </c>
      <c r="DS24" s="540"/>
      <c r="DT24" s="545" t="s">
        <v>396</v>
      </c>
      <c r="DU24" s="539"/>
      <c r="DV24" s="539"/>
      <c r="DW24" s="539"/>
      <c r="DX24" s="539"/>
      <c r="DY24" s="540"/>
    </row>
    <row r="25" spans="1:129" s="28" customFormat="1">
      <c r="A25" s="550"/>
      <c r="B25" s="551"/>
      <c r="C25" s="552"/>
      <c r="D25" s="557"/>
      <c r="E25" s="557"/>
      <c r="F25" s="557"/>
      <c r="G25" s="557"/>
      <c r="H25" s="557"/>
      <c r="I25" s="557"/>
      <c r="J25" s="557"/>
      <c r="K25" s="557"/>
      <c r="L25" s="557"/>
      <c r="M25" s="557"/>
      <c r="N25" s="557"/>
      <c r="O25" s="557"/>
      <c r="P25" s="557"/>
      <c r="Q25" s="557"/>
      <c r="R25" s="557"/>
      <c r="S25" s="557"/>
      <c r="T25" s="557"/>
      <c r="U25" s="557"/>
      <c r="V25" s="523" t="s">
        <v>397</v>
      </c>
      <c r="W25" s="511"/>
      <c r="X25" s="511"/>
      <c r="Y25" s="524"/>
      <c r="Z25" s="296"/>
      <c r="AA25" s="297"/>
      <c r="AB25" s="298"/>
      <c r="AC25" s="298"/>
      <c r="AD25" s="299"/>
      <c r="AE25" s="299"/>
      <c r="AF25" s="299"/>
      <c r="AG25" s="299"/>
      <c r="AH25" s="299"/>
      <c r="AI25" s="299"/>
      <c r="AJ25" s="299"/>
      <c r="AK25" s="300"/>
      <c r="AL25" s="300"/>
      <c r="AM25" s="301"/>
      <c r="AN25" s="538"/>
      <c r="AO25" s="538"/>
      <c r="AP25" s="539" t="s">
        <v>384</v>
      </c>
      <c r="AQ25" s="539"/>
      <c r="AR25" s="538"/>
      <c r="AS25" s="538"/>
      <c r="AT25" s="539" t="s">
        <v>385</v>
      </c>
      <c r="AU25" s="539"/>
      <c r="AV25" s="538"/>
      <c r="AW25" s="538"/>
      <c r="AX25" s="539" t="s">
        <v>386</v>
      </c>
      <c r="AY25" s="539"/>
      <c r="AZ25" s="539" t="s">
        <v>387</v>
      </c>
      <c r="BA25" s="540"/>
      <c r="BB25" s="546"/>
      <c r="BC25" s="538"/>
      <c r="BD25" s="538"/>
      <c r="BE25" s="538"/>
      <c r="BF25" s="538"/>
      <c r="BG25" s="538"/>
      <c r="BH25" s="538"/>
      <c r="BI25" s="538"/>
      <c r="BJ25" s="538"/>
      <c r="BK25" s="538"/>
      <c r="BL25" s="539" t="s">
        <v>392</v>
      </c>
      <c r="BM25" s="539"/>
      <c r="BN25" s="539"/>
      <c r="BO25" s="540"/>
      <c r="BP25" s="538" t="s">
        <v>390</v>
      </c>
      <c r="BQ25" s="538"/>
      <c r="BR25" s="538"/>
      <c r="BS25" s="538"/>
      <c r="BT25" s="539" t="s">
        <v>384</v>
      </c>
      <c r="BU25" s="539"/>
      <c r="BV25" s="538"/>
      <c r="BW25" s="538"/>
      <c r="BX25" s="539" t="s">
        <v>385</v>
      </c>
      <c r="BY25" s="539"/>
      <c r="BZ25" s="538"/>
      <c r="CA25" s="538"/>
      <c r="CB25" s="539" t="s">
        <v>386</v>
      </c>
      <c r="CC25" s="540"/>
      <c r="CD25" s="538" t="s">
        <v>383</v>
      </c>
      <c r="CE25" s="538"/>
      <c r="CF25" s="538"/>
      <c r="CG25" s="538"/>
      <c r="CH25" s="539" t="s">
        <v>384</v>
      </c>
      <c r="CI25" s="539"/>
      <c r="CJ25" s="538"/>
      <c r="CK25" s="538"/>
      <c r="CL25" s="539" t="s">
        <v>385</v>
      </c>
      <c r="CM25" s="539"/>
      <c r="CN25" s="538"/>
      <c r="CO25" s="538"/>
      <c r="CP25" s="539" t="s">
        <v>386</v>
      </c>
      <c r="CQ25" s="540"/>
      <c r="CR25" s="538" t="s">
        <v>390</v>
      </c>
      <c r="CS25" s="538"/>
      <c r="CT25" s="538"/>
      <c r="CU25" s="538"/>
      <c r="CV25" s="539" t="s">
        <v>384</v>
      </c>
      <c r="CW25" s="539"/>
      <c r="CX25" s="538"/>
      <c r="CY25" s="538"/>
      <c r="CZ25" s="539" t="s">
        <v>385</v>
      </c>
      <c r="DA25" s="539"/>
      <c r="DB25" s="538"/>
      <c r="DC25" s="538"/>
      <c r="DD25" s="539" t="s">
        <v>386</v>
      </c>
      <c r="DE25" s="540"/>
      <c r="DF25" s="288"/>
      <c r="DG25" s="289"/>
      <c r="DH25" s="289"/>
      <c r="DI25" s="289"/>
      <c r="DJ25" s="290"/>
      <c r="DK25" s="290"/>
      <c r="DL25" s="289"/>
      <c r="DM25" s="289"/>
      <c r="DN25" s="290"/>
      <c r="DO25" s="290"/>
      <c r="DP25" s="289"/>
      <c r="DQ25" s="289"/>
      <c r="DR25" s="290"/>
      <c r="DS25" s="291"/>
      <c r="DT25" s="545"/>
      <c r="DU25" s="539"/>
      <c r="DV25" s="539"/>
      <c r="DW25" s="539"/>
      <c r="DX25" s="539"/>
      <c r="DY25" s="540"/>
    </row>
    <row r="26" spans="1:129" s="28" customFormat="1">
      <c r="A26" s="550"/>
      <c r="B26" s="551"/>
      <c r="C26" s="552"/>
      <c r="D26" s="558"/>
      <c r="E26" s="558"/>
      <c r="F26" s="558"/>
      <c r="G26" s="558"/>
      <c r="H26" s="558"/>
      <c r="I26" s="558"/>
      <c r="J26" s="558"/>
      <c r="K26" s="558"/>
      <c r="L26" s="558"/>
      <c r="M26" s="558"/>
      <c r="N26" s="558"/>
      <c r="O26" s="558"/>
      <c r="P26" s="558"/>
      <c r="Q26" s="558"/>
      <c r="R26" s="558"/>
      <c r="S26" s="558"/>
      <c r="T26" s="558"/>
      <c r="U26" s="558"/>
      <c r="V26" s="523"/>
      <c r="W26" s="511"/>
      <c r="X26" s="511"/>
      <c r="Y26" s="524"/>
      <c r="Z26" s="302"/>
      <c r="AA26" s="302"/>
      <c r="AB26" s="289"/>
      <c r="AC26" s="289"/>
      <c r="AD26" s="278"/>
      <c r="AE26" s="278"/>
      <c r="AF26" s="278"/>
      <c r="AG26" s="278"/>
      <c r="AH26" s="278"/>
      <c r="AI26" s="278"/>
      <c r="AJ26" s="278"/>
      <c r="AK26" s="289"/>
      <c r="AL26" s="289"/>
      <c r="AM26" s="279"/>
      <c r="AN26" s="278"/>
      <c r="AO26" s="278"/>
      <c r="AP26" s="538"/>
      <c r="AQ26" s="538"/>
      <c r="AR26" s="539" t="s">
        <v>384</v>
      </c>
      <c r="AS26" s="539"/>
      <c r="AT26" s="538"/>
      <c r="AU26" s="538"/>
      <c r="AV26" s="539" t="s">
        <v>385</v>
      </c>
      <c r="AW26" s="539"/>
      <c r="AX26" s="538"/>
      <c r="AY26" s="538"/>
      <c r="AZ26" s="539" t="s">
        <v>386</v>
      </c>
      <c r="BA26" s="540"/>
      <c r="BB26" s="538"/>
      <c r="BC26" s="538"/>
      <c r="BD26" s="539" t="s">
        <v>384</v>
      </c>
      <c r="BE26" s="539"/>
      <c r="BF26" s="538"/>
      <c r="BG26" s="538"/>
      <c r="BH26" s="539" t="s">
        <v>385</v>
      </c>
      <c r="BI26" s="539"/>
      <c r="BJ26" s="538"/>
      <c r="BK26" s="538"/>
      <c r="BL26" s="539" t="s">
        <v>386</v>
      </c>
      <c r="BM26" s="539"/>
      <c r="BN26" s="539" t="s">
        <v>400</v>
      </c>
      <c r="BO26" s="540"/>
      <c r="BP26" s="288"/>
      <c r="BQ26" s="289"/>
      <c r="BR26" s="290"/>
      <c r="BS26" s="290"/>
      <c r="BT26" s="289"/>
      <c r="BU26" s="289"/>
      <c r="BV26" s="290"/>
      <c r="BW26" s="290"/>
      <c r="BX26" s="289"/>
      <c r="BY26" s="289"/>
      <c r="BZ26" s="290"/>
      <c r="CA26" s="290"/>
      <c r="CB26" s="290"/>
      <c r="CC26" s="291"/>
      <c r="CD26" s="288"/>
      <c r="CE26" s="289"/>
      <c r="CF26" s="289"/>
      <c r="CG26" s="289"/>
      <c r="CH26" s="290"/>
      <c r="CI26" s="290"/>
      <c r="CJ26" s="538" t="s">
        <v>400</v>
      </c>
      <c r="CK26" s="538"/>
      <c r="CL26" s="290"/>
      <c r="CM26" s="290"/>
      <c r="CN26" s="289"/>
      <c r="CO26" s="289"/>
      <c r="CP26" s="290"/>
      <c r="CQ26" s="291"/>
      <c r="CR26" s="288"/>
      <c r="CS26" s="289"/>
      <c r="CT26" s="289"/>
      <c r="CU26" s="289"/>
      <c r="CV26" s="290"/>
      <c r="CW26" s="290"/>
      <c r="CX26" s="289"/>
      <c r="CY26" s="289"/>
      <c r="CZ26" s="290"/>
      <c r="DA26" s="290"/>
      <c r="DB26" s="289"/>
      <c r="DC26" s="289"/>
      <c r="DD26" s="290"/>
      <c r="DE26" s="291"/>
      <c r="DF26" s="288"/>
      <c r="DG26" s="289"/>
      <c r="DH26" s="289"/>
      <c r="DI26" s="289"/>
      <c r="DJ26" s="290"/>
      <c r="DK26" s="290"/>
      <c r="DL26" s="289"/>
      <c r="DM26" s="289"/>
      <c r="DN26" s="290"/>
      <c r="DO26" s="290"/>
      <c r="DP26" s="289"/>
      <c r="DQ26" s="289"/>
      <c r="DR26" s="290"/>
      <c r="DS26" s="291"/>
      <c r="DT26" s="292"/>
      <c r="DU26" s="290"/>
      <c r="DV26" s="247"/>
      <c r="DW26" s="247"/>
      <c r="DX26" s="247"/>
      <c r="DY26" s="287"/>
    </row>
    <row r="27" spans="1:129" s="28" customFormat="1">
      <c r="A27" s="550"/>
      <c r="B27" s="551"/>
      <c r="C27" s="552"/>
      <c r="D27" s="532"/>
      <c r="E27" s="510"/>
      <c r="F27" s="510"/>
      <c r="G27" s="532"/>
      <c r="H27" s="510"/>
      <c r="I27" s="510"/>
      <c r="J27" s="532"/>
      <c r="K27" s="510"/>
      <c r="L27" s="510"/>
      <c r="M27" s="532"/>
      <c r="N27" s="510"/>
      <c r="O27" s="510"/>
      <c r="P27" s="532"/>
      <c r="Q27" s="510"/>
      <c r="R27" s="510"/>
      <c r="S27" s="532"/>
      <c r="T27" s="510"/>
      <c r="U27" s="510"/>
      <c r="V27" s="277"/>
      <c r="W27" s="278"/>
      <c r="X27" s="278"/>
      <c r="Y27" s="279"/>
      <c r="Z27" s="559" t="s">
        <v>398</v>
      </c>
      <c r="AA27" s="560"/>
      <c r="AB27" s="560"/>
      <c r="AC27" s="560"/>
      <c r="AD27" s="560"/>
      <c r="AE27" s="560"/>
      <c r="AF27" s="560"/>
      <c r="AG27" s="560"/>
      <c r="AH27" s="560"/>
      <c r="AI27" s="539"/>
      <c r="AJ27" s="539"/>
      <c r="AK27" s="539"/>
      <c r="AL27" s="539" t="s">
        <v>386</v>
      </c>
      <c r="AM27" s="540"/>
      <c r="AN27" s="278"/>
      <c r="AO27" s="278" t="s">
        <v>399</v>
      </c>
      <c r="AP27" s="278"/>
      <c r="AQ27" s="278"/>
      <c r="AR27" s="278"/>
      <c r="AS27" s="278"/>
      <c r="AT27" s="289"/>
      <c r="AU27" s="289"/>
      <c r="AV27" s="278"/>
      <c r="AW27" s="278"/>
      <c r="AX27" s="278"/>
      <c r="AY27" s="278"/>
      <c r="AZ27" s="278"/>
      <c r="BA27" s="279"/>
      <c r="BB27" s="278"/>
      <c r="BC27" s="278"/>
      <c r="BD27" s="538"/>
      <c r="BE27" s="538"/>
      <c r="BF27" s="539" t="s">
        <v>384</v>
      </c>
      <c r="BG27" s="539"/>
      <c r="BH27" s="538"/>
      <c r="BI27" s="538"/>
      <c r="BJ27" s="539" t="s">
        <v>385</v>
      </c>
      <c r="BK27" s="539"/>
      <c r="BL27" s="538"/>
      <c r="BM27" s="538"/>
      <c r="BN27" s="539" t="s">
        <v>386</v>
      </c>
      <c r="BO27" s="540"/>
      <c r="BP27" s="278"/>
      <c r="BQ27" s="278"/>
      <c r="BR27" s="289"/>
      <c r="BS27" s="289"/>
      <c r="BT27" s="290"/>
      <c r="BU27" s="290"/>
      <c r="BV27" s="289"/>
      <c r="BW27" s="289"/>
      <c r="BX27" s="290"/>
      <c r="BY27" s="290"/>
      <c r="BZ27" s="289"/>
      <c r="CA27" s="289"/>
      <c r="CB27" s="290"/>
      <c r="CC27" s="291"/>
      <c r="CD27" s="538" t="s">
        <v>390</v>
      </c>
      <c r="CE27" s="538"/>
      <c r="CF27" s="538"/>
      <c r="CG27" s="538"/>
      <c r="CH27" s="539" t="s">
        <v>384</v>
      </c>
      <c r="CI27" s="539"/>
      <c r="CJ27" s="538"/>
      <c r="CK27" s="538"/>
      <c r="CL27" s="539" t="s">
        <v>385</v>
      </c>
      <c r="CM27" s="539"/>
      <c r="CN27" s="538"/>
      <c r="CO27" s="538"/>
      <c r="CP27" s="539" t="s">
        <v>386</v>
      </c>
      <c r="CQ27" s="540"/>
      <c r="CR27" s="288"/>
      <c r="CS27" s="289"/>
      <c r="CT27" s="289"/>
      <c r="CU27" s="289"/>
      <c r="CV27" s="290"/>
      <c r="CW27" s="290"/>
      <c r="CX27" s="289"/>
      <c r="CY27" s="289"/>
      <c r="CZ27" s="290"/>
      <c r="DA27" s="290"/>
      <c r="DB27" s="289"/>
      <c r="DC27" s="289"/>
      <c r="DD27" s="290"/>
      <c r="DE27" s="291"/>
      <c r="DF27" s="288"/>
      <c r="DG27" s="289"/>
      <c r="DH27" s="289"/>
      <c r="DI27" s="289"/>
      <c r="DJ27" s="290"/>
      <c r="DK27" s="290"/>
      <c r="DL27" s="289"/>
      <c r="DM27" s="289"/>
      <c r="DN27" s="290"/>
      <c r="DO27" s="290"/>
      <c r="DP27" s="289"/>
      <c r="DQ27" s="289"/>
      <c r="DR27" s="290"/>
      <c r="DS27" s="291"/>
      <c r="DT27" s="292"/>
      <c r="DU27" s="290"/>
      <c r="DV27" s="247"/>
      <c r="DW27" s="247"/>
      <c r="DX27" s="247"/>
      <c r="DY27" s="287"/>
    </row>
    <row r="28" spans="1:129" s="28" customFormat="1">
      <c r="A28" s="553"/>
      <c r="B28" s="554"/>
      <c r="C28" s="555"/>
      <c r="D28" s="521"/>
      <c r="E28" s="525"/>
      <c r="F28" s="525"/>
      <c r="G28" s="521"/>
      <c r="H28" s="525"/>
      <c r="I28" s="525"/>
      <c r="J28" s="521"/>
      <c r="K28" s="525"/>
      <c r="L28" s="525"/>
      <c r="M28" s="521"/>
      <c r="N28" s="525"/>
      <c r="O28" s="525"/>
      <c r="P28" s="521"/>
      <c r="Q28" s="525"/>
      <c r="R28" s="525"/>
      <c r="S28" s="521"/>
      <c r="T28" s="525"/>
      <c r="U28" s="525"/>
      <c r="V28" s="303"/>
      <c r="W28" s="299"/>
      <c r="X28" s="299"/>
      <c r="Y28" s="301"/>
      <c r="Z28" s="299"/>
      <c r="AA28" s="299"/>
      <c r="AB28" s="299"/>
      <c r="AC28" s="299"/>
      <c r="AD28" s="299"/>
      <c r="AE28" s="299"/>
      <c r="AF28" s="299"/>
      <c r="AG28" s="299"/>
      <c r="AH28" s="299"/>
      <c r="AI28" s="299"/>
      <c r="AJ28" s="299"/>
      <c r="AK28" s="299"/>
      <c r="AL28" s="299"/>
      <c r="AM28" s="301"/>
      <c r="AN28" s="541"/>
      <c r="AO28" s="542"/>
      <c r="AP28" s="542"/>
      <c r="AQ28" s="542"/>
      <c r="AR28" s="542"/>
      <c r="AS28" s="542"/>
      <c r="AT28" s="542"/>
      <c r="AU28" s="542"/>
      <c r="AV28" s="542"/>
      <c r="AW28" s="542"/>
      <c r="AX28" s="542" t="s">
        <v>392</v>
      </c>
      <c r="AY28" s="542"/>
      <c r="AZ28" s="542"/>
      <c r="BA28" s="543"/>
      <c r="BB28" s="304"/>
      <c r="BC28" s="305"/>
      <c r="BD28" s="305"/>
      <c r="BE28" s="305"/>
      <c r="BF28" s="305"/>
      <c r="BG28" s="305"/>
      <c r="BH28" s="305"/>
      <c r="BI28" s="305"/>
      <c r="BJ28" s="305"/>
      <c r="BK28" s="305"/>
      <c r="BL28" s="305"/>
      <c r="BM28" s="305"/>
      <c r="BN28" s="305"/>
      <c r="BO28" s="306"/>
      <c r="BP28" s="304"/>
      <c r="BQ28" s="305"/>
      <c r="BR28" s="305"/>
      <c r="BS28" s="305"/>
      <c r="BT28" s="305"/>
      <c r="BU28" s="305"/>
      <c r="BV28" s="305"/>
      <c r="BW28" s="305"/>
      <c r="BX28" s="305"/>
      <c r="BY28" s="305"/>
      <c r="BZ28" s="305"/>
      <c r="CA28" s="305"/>
      <c r="CB28" s="305"/>
      <c r="CC28" s="306"/>
      <c r="CD28" s="304"/>
      <c r="CE28" s="305"/>
      <c r="CF28" s="305"/>
      <c r="CG28" s="305"/>
      <c r="CH28" s="305"/>
      <c r="CI28" s="305"/>
      <c r="CJ28" s="305"/>
      <c r="CK28" s="305"/>
      <c r="CL28" s="305"/>
      <c r="CM28" s="305"/>
      <c r="CN28" s="305"/>
      <c r="CO28" s="305"/>
      <c r="CP28" s="305"/>
      <c r="CQ28" s="306"/>
      <c r="CR28" s="304"/>
      <c r="CS28" s="305"/>
      <c r="CT28" s="305"/>
      <c r="CU28" s="305"/>
      <c r="CV28" s="305"/>
      <c r="CW28" s="305"/>
      <c r="CX28" s="305"/>
      <c r="CY28" s="305"/>
      <c r="CZ28" s="305"/>
      <c r="DA28" s="305"/>
      <c r="DB28" s="305"/>
      <c r="DC28" s="305"/>
      <c r="DD28" s="305"/>
      <c r="DE28" s="306"/>
      <c r="DF28" s="304"/>
      <c r="DG28" s="305"/>
      <c r="DH28" s="305"/>
      <c r="DI28" s="305"/>
      <c r="DJ28" s="305"/>
      <c r="DK28" s="305"/>
      <c r="DL28" s="305"/>
      <c r="DM28" s="305"/>
      <c r="DN28" s="305"/>
      <c r="DO28" s="305"/>
      <c r="DP28" s="305"/>
      <c r="DQ28" s="305"/>
      <c r="DR28" s="305"/>
      <c r="DS28" s="306"/>
      <c r="DT28" s="304"/>
      <c r="DU28" s="305"/>
      <c r="DV28" s="108"/>
      <c r="DW28" s="108"/>
      <c r="DX28" s="108"/>
      <c r="DY28" s="307"/>
    </row>
    <row r="29" spans="1:129" s="28" customFormat="1">
      <c r="A29" s="547"/>
      <c r="B29" s="548"/>
      <c r="C29" s="549"/>
      <c r="D29" s="556"/>
      <c r="E29" s="556"/>
      <c r="F29" s="556"/>
      <c r="G29" s="556"/>
      <c r="H29" s="556"/>
      <c r="I29" s="556"/>
      <c r="J29" s="556"/>
      <c r="K29" s="556"/>
      <c r="L29" s="556"/>
      <c r="M29" s="556"/>
      <c r="N29" s="556"/>
      <c r="O29" s="556"/>
      <c r="P29" s="556"/>
      <c r="Q29" s="556"/>
      <c r="R29" s="556"/>
      <c r="S29" s="556"/>
      <c r="T29" s="556"/>
      <c r="U29" s="556"/>
      <c r="V29" s="277"/>
      <c r="W29" s="278"/>
      <c r="X29" s="278"/>
      <c r="Y29" s="279"/>
      <c r="Z29" s="247"/>
      <c r="AA29" s="247"/>
      <c r="AB29" s="247"/>
      <c r="AC29" s="247"/>
      <c r="AD29" s="280"/>
      <c r="AE29" s="280"/>
      <c r="AF29" s="280"/>
      <c r="AG29" s="280"/>
      <c r="AH29" s="280"/>
      <c r="AI29" s="280"/>
      <c r="AJ29" s="280"/>
      <c r="AK29" s="281"/>
      <c r="AL29" s="281"/>
      <c r="AM29" s="282"/>
      <c r="AN29" s="281"/>
      <c r="AO29" s="283" t="s">
        <v>381</v>
      </c>
      <c r="AP29" s="283"/>
      <c r="AQ29" s="283"/>
      <c r="AR29" s="283"/>
      <c r="AS29" s="283"/>
      <c r="AT29" s="283"/>
      <c r="AU29" s="284"/>
      <c r="AV29" s="280"/>
      <c r="AW29" s="280"/>
      <c r="AX29" s="280"/>
      <c r="AY29" s="280"/>
      <c r="AZ29" s="281"/>
      <c r="BA29" s="285"/>
      <c r="BB29" s="281"/>
      <c r="BC29" s="283" t="s">
        <v>382</v>
      </c>
      <c r="BD29" s="283"/>
      <c r="BE29" s="283"/>
      <c r="BF29" s="283"/>
      <c r="BG29" s="283"/>
      <c r="BH29" s="283"/>
      <c r="BI29" s="284"/>
      <c r="BJ29" s="280"/>
      <c r="BK29" s="280"/>
      <c r="BL29" s="280"/>
      <c r="BM29" s="280"/>
      <c r="BN29" s="281"/>
      <c r="BO29" s="285"/>
      <c r="BP29" s="281"/>
      <c r="BQ29" s="283"/>
      <c r="BR29" s="283"/>
      <c r="BS29" s="283"/>
      <c r="BT29" s="283"/>
      <c r="BU29" s="283"/>
      <c r="BV29" s="283"/>
      <c r="BW29" s="284"/>
      <c r="BX29" s="280"/>
      <c r="BY29" s="280"/>
      <c r="BZ29" s="280"/>
      <c r="CA29" s="280"/>
      <c r="CB29" s="281"/>
      <c r="CC29" s="285"/>
      <c r="CD29" s="281"/>
      <c r="CE29" s="283"/>
      <c r="CF29" s="283"/>
      <c r="CG29" s="283"/>
      <c r="CH29" s="283"/>
      <c r="CI29" s="283"/>
      <c r="CJ29" s="283"/>
      <c r="CK29" s="284"/>
      <c r="CL29" s="280"/>
      <c r="CM29" s="280"/>
      <c r="CN29" s="280"/>
      <c r="CO29" s="280"/>
      <c r="CP29" s="281"/>
      <c r="CQ29" s="285"/>
      <c r="CR29" s="281"/>
      <c r="CS29" s="283"/>
      <c r="CT29" s="283"/>
      <c r="CU29" s="283"/>
      <c r="CV29" s="283"/>
      <c r="CW29" s="283"/>
      <c r="CX29" s="283"/>
      <c r="CY29" s="284"/>
      <c r="CZ29" s="280"/>
      <c r="DA29" s="280"/>
      <c r="DB29" s="280"/>
      <c r="DC29" s="280"/>
      <c r="DD29" s="281"/>
      <c r="DE29" s="285"/>
      <c r="DF29" s="281"/>
      <c r="DG29" s="283"/>
      <c r="DH29" s="283"/>
      <c r="DI29" s="283"/>
      <c r="DJ29" s="283"/>
      <c r="DK29" s="283"/>
      <c r="DL29" s="283"/>
      <c r="DM29" s="284"/>
      <c r="DN29" s="280"/>
      <c r="DO29" s="280"/>
      <c r="DP29" s="280"/>
      <c r="DQ29" s="280"/>
      <c r="DR29" s="281"/>
      <c r="DS29" s="285"/>
      <c r="DT29" s="286"/>
      <c r="DU29" s="280"/>
      <c r="DV29" s="247"/>
      <c r="DW29" s="247"/>
      <c r="DX29" s="247"/>
      <c r="DY29" s="287"/>
    </row>
    <row r="30" spans="1:129" s="28" customFormat="1">
      <c r="A30" s="550"/>
      <c r="B30" s="551"/>
      <c r="C30" s="552"/>
      <c r="D30" s="557"/>
      <c r="E30" s="557"/>
      <c r="F30" s="557"/>
      <c r="G30" s="557"/>
      <c r="H30" s="557"/>
      <c r="I30" s="557"/>
      <c r="J30" s="557"/>
      <c r="K30" s="557"/>
      <c r="L30" s="557"/>
      <c r="M30" s="557"/>
      <c r="N30" s="557"/>
      <c r="O30" s="557"/>
      <c r="P30" s="557"/>
      <c r="Q30" s="557"/>
      <c r="R30" s="557"/>
      <c r="S30" s="557"/>
      <c r="T30" s="557"/>
      <c r="U30" s="557"/>
      <c r="V30" s="277"/>
      <c r="W30" s="278"/>
      <c r="X30" s="278"/>
      <c r="Y30" s="279"/>
      <c r="Z30" s="538" t="s">
        <v>383</v>
      </c>
      <c r="AA30" s="538"/>
      <c r="AB30" s="538"/>
      <c r="AC30" s="538"/>
      <c r="AD30" s="539" t="s">
        <v>384</v>
      </c>
      <c r="AE30" s="539"/>
      <c r="AF30" s="538"/>
      <c r="AG30" s="538"/>
      <c r="AH30" s="539" t="s">
        <v>385</v>
      </c>
      <c r="AI30" s="539"/>
      <c r="AJ30" s="538"/>
      <c r="AK30" s="538"/>
      <c r="AL30" s="539" t="s">
        <v>386</v>
      </c>
      <c r="AM30" s="540"/>
      <c r="AN30" s="538"/>
      <c r="AO30" s="538"/>
      <c r="AP30" s="539" t="s">
        <v>384</v>
      </c>
      <c r="AQ30" s="539"/>
      <c r="AR30" s="538"/>
      <c r="AS30" s="538"/>
      <c r="AT30" s="539" t="s">
        <v>385</v>
      </c>
      <c r="AU30" s="539"/>
      <c r="AV30" s="538"/>
      <c r="AW30" s="538"/>
      <c r="AX30" s="539" t="s">
        <v>386</v>
      </c>
      <c r="AY30" s="539"/>
      <c r="AZ30" s="539" t="s">
        <v>400</v>
      </c>
      <c r="BA30" s="540"/>
      <c r="BB30" s="288"/>
      <c r="BC30" s="289"/>
      <c r="BD30" s="290"/>
      <c r="BE30" s="290"/>
      <c r="BF30" s="539" t="s">
        <v>384</v>
      </c>
      <c r="BG30" s="539"/>
      <c r="BH30" s="538"/>
      <c r="BI30" s="538"/>
      <c r="BJ30" s="539" t="s">
        <v>385</v>
      </c>
      <c r="BK30" s="539"/>
      <c r="BL30" s="538"/>
      <c r="BM30" s="538"/>
      <c r="BN30" s="539" t="s">
        <v>386</v>
      </c>
      <c r="BO30" s="540"/>
      <c r="BP30" s="288"/>
      <c r="BQ30" s="289"/>
      <c r="BR30" s="290"/>
      <c r="BS30" s="290"/>
      <c r="BT30" s="290"/>
      <c r="BU30" s="290"/>
      <c r="BV30" s="289"/>
      <c r="BW30" s="289"/>
      <c r="BX30" s="290"/>
      <c r="BY30" s="290"/>
      <c r="BZ30" s="289"/>
      <c r="CA30" s="289"/>
      <c r="CB30" s="290"/>
      <c r="CC30" s="291"/>
      <c r="CD30" s="538" t="s">
        <v>383</v>
      </c>
      <c r="CE30" s="538"/>
      <c r="CF30" s="538"/>
      <c r="CG30" s="538"/>
      <c r="CH30" s="539" t="s">
        <v>384</v>
      </c>
      <c r="CI30" s="539"/>
      <c r="CJ30" s="538"/>
      <c r="CK30" s="538"/>
      <c r="CL30" s="539" t="s">
        <v>385</v>
      </c>
      <c r="CM30" s="539"/>
      <c r="CN30" s="538"/>
      <c r="CO30" s="538"/>
      <c r="CP30" s="539" t="s">
        <v>386</v>
      </c>
      <c r="CQ30" s="540"/>
      <c r="CR30" s="288"/>
      <c r="CS30" s="289"/>
      <c r="CT30" s="289"/>
      <c r="CU30" s="289"/>
      <c r="CV30" s="290"/>
      <c r="CW30" s="290"/>
      <c r="CX30" s="289"/>
      <c r="CY30" s="289"/>
      <c r="CZ30" s="290"/>
      <c r="DA30" s="290"/>
      <c r="DB30" s="289"/>
      <c r="DC30" s="289"/>
      <c r="DD30" s="290"/>
      <c r="DE30" s="291"/>
      <c r="DF30" s="288"/>
      <c r="DG30" s="289"/>
      <c r="DH30" s="289"/>
      <c r="DI30" s="289"/>
      <c r="DJ30" s="290"/>
      <c r="DK30" s="290"/>
      <c r="DL30" s="289"/>
      <c r="DM30" s="289"/>
      <c r="DN30" s="290"/>
      <c r="DO30" s="290"/>
      <c r="DP30" s="289"/>
      <c r="DQ30" s="289"/>
      <c r="DR30" s="290"/>
      <c r="DS30" s="291"/>
      <c r="DT30" s="545" t="s">
        <v>388</v>
      </c>
      <c r="DU30" s="539"/>
      <c r="DV30" s="539"/>
      <c r="DW30" s="539"/>
      <c r="DX30" s="539"/>
      <c r="DY30" s="540"/>
    </row>
    <row r="31" spans="1:129">
      <c r="A31" s="550"/>
      <c r="B31" s="551"/>
      <c r="C31" s="552"/>
      <c r="D31" s="557"/>
      <c r="E31" s="557"/>
      <c r="F31" s="557"/>
      <c r="G31" s="557"/>
      <c r="H31" s="557"/>
      <c r="I31" s="557"/>
      <c r="J31" s="557"/>
      <c r="K31" s="557"/>
      <c r="L31" s="557"/>
      <c r="M31" s="557"/>
      <c r="N31" s="557"/>
      <c r="O31" s="557"/>
      <c r="P31" s="557"/>
      <c r="Q31" s="557"/>
      <c r="R31" s="557"/>
      <c r="S31" s="557"/>
      <c r="T31" s="557"/>
      <c r="U31" s="557"/>
      <c r="V31" s="523" t="s">
        <v>389</v>
      </c>
      <c r="W31" s="511"/>
      <c r="X31" s="511"/>
      <c r="Y31" s="524"/>
      <c r="Z31" s="538" t="s">
        <v>390</v>
      </c>
      <c r="AA31" s="538"/>
      <c r="AB31" s="538"/>
      <c r="AC31" s="538"/>
      <c r="AD31" s="539" t="s">
        <v>384</v>
      </c>
      <c r="AE31" s="539"/>
      <c r="AF31" s="538"/>
      <c r="AG31" s="538"/>
      <c r="AH31" s="539" t="s">
        <v>385</v>
      </c>
      <c r="AI31" s="539"/>
      <c r="AJ31" s="538"/>
      <c r="AK31" s="538"/>
      <c r="AL31" s="539" t="s">
        <v>386</v>
      </c>
      <c r="AM31" s="540"/>
      <c r="AN31" s="278"/>
      <c r="AO31" s="278"/>
      <c r="AP31" s="538"/>
      <c r="AQ31" s="538"/>
      <c r="AR31" s="539" t="s">
        <v>384</v>
      </c>
      <c r="AS31" s="539"/>
      <c r="AT31" s="538"/>
      <c r="AU31" s="538"/>
      <c r="AV31" s="539" t="s">
        <v>385</v>
      </c>
      <c r="AW31" s="539"/>
      <c r="AX31" s="538"/>
      <c r="AY31" s="538"/>
      <c r="AZ31" s="539" t="s">
        <v>386</v>
      </c>
      <c r="BA31" s="540"/>
      <c r="BB31" s="278"/>
      <c r="BC31" s="278" t="s">
        <v>391</v>
      </c>
      <c r="BD31" s="289"/>
      <c r="BE31" s="289"/>
      <c r="BF31" s="290"/>
      <c r="BG31" s="290"/>
      <c r="BH31" s="289"/>
      <c r="BI31" s="289"/>
      <c r="BJ31" s="290"/>
      <c r="BK31" s="290"/>
      <c r="BL31" s="289"/>
      <c r="BM31" s="289"/>
      <c r="BN31" s="290"/>
      <c r="BO31" s="291"/>
      <c r="BP31" s="288"/>
      <c r="BQ31" s="289"/>
      <c r="BR31" s="289"/>
      <c r="BS31" s="289"/>
      <c r="BT31" s="290"/>
      <c r="BU31" s="290"/>
      <c r="BV31" s="289"/>
      <c r="BW31" s="289"/>
      <c r="BX31" s="290"/>
      <c r="BY31" s="290"/>
      <c r="BZ31" s="289"/>
      <c r="CA31" s="289"/>
      <c r="CB31" s="290"/>
      <c r="CC31" s="291"/>
      <c r="CD31" s="288"/>
      <c r="CE31" s="289"/>
      <c r="CF31" s="289"/>
      <c r="CG31" s="289"/>
      <c r="CH31" s="290"/>
      <c r="CI31" s="290"/>
      <c r="CJ31" s="538" t="s">
        <v>401</v>
      </c>
      <c r="CK31" s="538"/>
      <c r="CL31" s="290"/>
      <c r="CM31" s="290"/>
      <c r="CN31" s="289"/>
      <c r="CO31" s="289"/>
      <c r="CP31" s="290"/>
      <c r="CQ31" s="291"/>
      <c r="CR31" s="288"/>
      <c r="CS31" s="289"/>
      <c r="CT31" s="289"/>
      <c r="CU31" s="289"/>
      <c r="CV31" s="290"/>
      <c r="CW31" s="290"/>
      <c r="CX31" s="289"/>
      <c r="CY31" s="289"/>
      <c r="CZ31" s="290"/>
      <c r="DA31" s="290"/>
      <c r="DB31" s="289"/>
      <c r="DC31" s="289"/>
      <c r="DD31" s="290"/>
      <c r="DE31" s="291"/>
      <c r="DF31" s="288"/>
      <c r="DG31" s="289"/>
      <c r="DH31" s="289"/>
      <c r="DI31" s="289"/>
      <c r="DJ31" s="290"/>
      <c r="DK31" s="290"/>
      <c r="DL31" s="289"/>
      <c r="DM31" s="289"/>
      <c r="DN31" s="290"/>
      <c r="DO31" s="290"/>
      <c r="DP31" s="289"/>
      <c r="DQ31" s="289"/>
      <c r="DR31" s="290"/>
      <c r="DS31" s="291"/>
      <c r="DT31" s="292"/>
      <c r="DU31" s="290"/>
      <c r="DV31" s="247"/>
      <c r="DW31" s="247"/>
      <c r="DX31" s="247"/>
      <c r="DY31" s="287"/>
    </row>
    <row r="32" spans="1:129">
      <c r="A32" s="550"/>
      <c r="B32" s="551"/>
      <c r="C32" s="552"/>
      <c r="D32" s="557"/>
      <c r="E32" s="557"/>
      <c r="F32" s="557"/>
      <c r="G32" s="557"/>
      <c r="H32" s="557"/>
      <c r="I32" s="557"/>
      <c r="J32" s="557"/>
      <c r="K32" s="557"/>
      <c r="L32" s="557"/>
      <c r="M32" s="557"/>
      <c r="N32" s="557"/>
      <c r="O32" s="557"/>
      <c r="P32" s="557"/>
      <c r="Q32" s="557"/>
      <c r="R32" s="557"/>
      <c r="S32" s="557"/>
      <c r="T32" s="557"/>
      <c r="U32" s="557"/>
      <c r="V32" s="523"/>
      <c r="W32" s="511"/>
      <c r="X32" s="511"/>
      <c r="Y32" s="524"/>
      <c r="Z32" s="538"/>
      <c r="AA32" s="538"/>
      <c r="AB32" s="293"/>
      <c r="AC32" s="293"/>
      <c r="AD32" s="294"/>
      <c r="AE32" s="294"/>
      <c r="AF32" s="294"/>
      <c r="AG32" s="294"/>
      <c r="AH32" s="294"/>
      <c r="AI32" s="294"/>
      <c r="AJ32" s="294"/>
      <c r="AK32" s="294"/>
      <c r="AL32" s="294"/>
      <c r="AM32" s="279"/>
      <c r="AN32" s="538"/>
      <c r="AO32" s="538"/>
      <c r="AP32" s="539" t="s">
        <v>384</v>
      </c>
      <c r="AQ32" s="539"/>
      <c r="AR32" s="538"/>
      <c r="AS32" s="538"/>
      <c r="AT32" s="539" t="s">
        <v>385</v>
      </c>
      <c r="AU32" s="539"/>
      <c r="AV32" s="538"/>
      <c r="AW32" s="538"/>
      <c r="AX32" s="539" t="s">
        <v>386</v>
      </c>
      <c r="AY32" s="539"/>
      <c r="AZ32" s="539" t="s">
        <v>401</v>
      </c>
      <c r="BA32" s="540"/>
      <c r="BB32" s="546"/>
      <c r="BC32" s="538"/>
      <c r="BD32" s="538"/>
      <c r="BE32" s="538"/>
      <c r="BF32" s="538"/>
      <c r="BG32" s="538"/>
      <c r="BH32" s="538"/>
      <c r="BI32" s="538"/>
      <c r="BJ32" s="538"/>
      <c r="BK32" s="538"/>
      <c r="BL32" s="539" t="s">
        <v>392</v>
      </c>
      <c r="BM32" s="539"/>
      <c r="BN32" s="539"/>
      <c r="BO32" s="540"/>
      <c r="BP32" s="538" t="s">
        <v>383</v>
      </c>
      <c r="BQ32" s="538"/>
      <c r="BR32" s="538"/>
      <c r="BS32" s="538"/>
      <c r="BT32" s="539" t="s">
        <v>384</v>
      </c>
      <c r="BU32" s="539"/>
      <c r="BV32" s="538"/>
      <c r="BW32" s="538"/>
      <c r="BX32" s="539" t="s">
        <v>385</v>
      </c>
      <c r="BY32" s="539"/>
      <c r="BZ32" s="538"/>
      <c r="CA32" s="538"/>
      <c r="CB32" s="539" t="s">
        <v>386</v>
      </c>
      <c r="CC32" s="540"/>
      <c r="CD32" s="538" t="s">
        <v>390</v>
      </c>
      <c r="CE32" s="538"/>
      <c r="CF32" s="538"/>
      <c r="CG32" s="538"/>
      <c r="CH32" s="539" t="s">
        <v>384</v>
      </c>
      <c r="CI32" s="539"/>
      <c r="CJ32" s="538"/>
      <c r="CK32" s="538"/>
      <c r="CL32" s="539" t="s">
        <v>385</v>
      </c>
      <c r="CM32" s="539"/>
      <c r="CN32" s="538"/>
      <c r="CO32" s="538"/>
      <c r="CP32" s="539" t="s">
        <v>386</v>
      </c>
      <c r="CQ32" s="540"/>
      <c r="CR32" s="538" t="s">
        <v>383</v>
      </c>
      <c r="CS32" s="538"/>
      <c r="CT32" s="538"/>
      <c r="CU32" s="538"/>
      <c r="CV32" s="539" t="s">
        <v>384</v>
      </c>
      <c r="CW32" s="539"/>
      <c r="CX32" s="538"/>
      <c r="CY32" s="538"/>
      <c r="CZ32" s="539" t="s">
        <v>385</v>
      </c>
      <c r="DA32" s="539"/>
      <c r="DB32" s="538"/>
      <c r="DC32" s="538"/>
      <c r="DD32" s="539" t="s">
        <v>386</v>
      </c>
      <c r="DE32" s="540"/>
      <c r="DF32" s="288"/>
      <c r="DG32" s="289"/>
      <c r="DH32" s="538"/>
      <c r="DI32" s="538"/>
      <c r="DJ32" s="539" t="s">
        <v>384</v>
      </c>
      <c r="DK32" s="539"/>
      <c r="DL32" s="538"/>
      <c r="DM32" s="538"/>
      <c r="DN32" s="539" t="s">
        <v>385</v>
      </c>
      <c r="DO32" s="539"/>
      <c r="DP32" s="538"/>
      <c r="DQ32" s="538"/>
      <c r="DR32" s="539" t="s">
        <v>386</v>
      </c>
      <c r="DS32" s="540"/>
      <c r="DT32" s="295"/>
      <c r="DU32" s="294"/>
      <c r="DV32" s="247"/>
      <c r="DW32" s="247"/>
      <c r="DX32" s="247"/>
      <c r="DY32" s="287"/>
    </row>
    <row r="33" spans="1:129">
      <c r="A33" s="550"/>
      <c r="B33" s="551"/>
      <c r="C33" s="552"/>
      <c r="D33" s="557"/>
      <c r="E33" s="557"/>
      <c r="F33" s="557"/>
      <c r="G33" s="557"/>
      <c r="H33" s="557"/>
      <c r="I33" s="557"/>
      <c r="J33" s="557"/>
      <c r="K33" s="557"/>
      <c r="L33" s="557"/>
      <c r="M33" s="557"/>
      <c r="N33" s="557"/>
      <c r="O33" s="557"/>
      <c r="P33" s="557"/>
      <c r="Q33" s="557"/>
      <c r="R33" s="557"/>
      <c r="S33" s="557"/>
      <c r="T33" s="557"/>
      <c r="U33" s="557"/>
      <c r="V33" s="523" t="s">
        <v>402</v>
      </c>
      <c r="W33" s="511"/>
      <c r="X33" s="511"/>
      <c r="Y33" s="524"/>
      <c r="Z33" s="538" t="s">
        <v>383</v>
      </c>
      <c r="AA33" s="538"/>
      <c r="AB33" s="538"/>
      <c r="AC33" s="538"/>
      <c r="AD33" s="539" t="s">
        <v>384</v>
      </c>
      <c r="AE33" s="539"/>
      <c r="AF33" s="538"/>
      <c r="AG33" s="538"/>
      <c r="AH33" s="539" t="s">
        <v>385</v>
      </c>
      <c r="AI33" s="539"/>
      <c r="AJ33" s="538"/>
      <c r="AK33" s="538"/>
      <c r="AL33" s="539" t="s">
        <v>386</v>
      </c>
      <c r="AM33" s="540"/>
      <c r="AN33" s="278"/>
      <c r="AO33" s="278"/>
      <c r="AP33" s="538"/>
      <c r="AQ33" s="538"/>
      <c r="AR33" s="539" t="s">
        <v>384</v>
      </c>
      <c r="AS33" s="539"/>
      <c r="AT33" s="538"/>
      <c r="AU33" s="538"/>
      <c r="AV33" s="539" t="s">
        <v>385</v>
      </c>
      <c r="AW33" s="539"/>
      <c r="AX33" s="538"/>
      <c r="AY33" s="538"/>
      <c r="AZ33" s="539" t="s">
        <v>386</v>
      </c>
      <c r="BA33" s="540"/>
      <c r="BB33" s="538"/>
      <c r="BC33" s="538"/>
      <c r="BD33" s="539" t="s">
        <v>384</v>
      </c>
      <c r="BE33" s="539"/>
      <c r="BF33" s="538"/>
      <c r="BG33" s="538"/>
      <c r="BH33" s="539" t="s">
        <v>385</v>
      </c>
      <c r="BI33" s="539"/>
      <c r="BJ33" s="538"/>
      <c r="BK33" s="538"/>
      <c r="BL33" s="539" t="s">
        <v>386</v>
      </c>
      <c r="BM33" s="539"/>
      <c r="BN33" s="539" t="s">
        <v>400</v>
      </c>
      <c r="BO33" s="540"/>
      <c r="BP33" s="288"/>
      <c r="BQ33" s="289"/>
      <c r="BR33" s="290"/>
      <c r="BS33" s="290"/>
      <c r="BT33" s="289"/>
      <c r="BU33" s="289"/>
      <c r="BV33" s="539" t="s">
        <v>400</v>
      </c>
      <c r="BW33" s="539"/>
      <c r="BX33" s="289"/>
      <c r="BY33" s="289"/>
      <c r="BZ33" s="290"/>
      <c r="CA33" s="290"/>
      <c r="CB33" s="290"/>
      <c r="CC33" s="291"/>
      <c r="CD33" s="288"/>
      <c r="CE33" s="289"/>
      <c r="CF33" s="290"/>
      <c r="CG33" s="290"/>
      <c r="CH33" s="289"/>
      <c r="CI33" s="289"/>
      <c r="CJ33" s="290"/>
      <c r="CK33" s="290"/>
      <c r="CL33" s="289"/>
      <c r="CM33" s="289"/>
      <c r="CN33" s="290"/>
      <c r="CO33" s="290"/>
      <c r="CP33" s="290"/>
      <c r="CQ33" s="291"/>
      <c r="CR33" s="288"/>
      <c r="CS33" s="289"/>
      <c r="CT33" s="290"/>
      <c r="CU33" s="290"/>
      <c r="CV33" s="289"/>
      <c r="CW33" s="289"/>
      <c r="CX33" s="539" t="s">
        <v>400</v>
      </c>
      <c r="CY33" s="539"/>
      <c r="CZ33" s="289"/>
      <c r="DA33" s="289"/>
      <c r="DB33" s="290"/>
      <c r="DC33" s="290"/>
      <c r="DD33" s="290"/>
      <c r="DE33" s="291"/>
      <c r="DF33" s="288"/>
      <c r="DG33" s="289"/>
      <c r="DH33" s="290"/>
      <c r="DI33" s="290"/>
      <c r="DJ33" s="289"/>
      <c r="DK33" s="289"/>
      <c r="DL33" s="290"/>
      <c r="DM33" s="290"/>
      <c r="DN33" s="289"/>
      <c r="DO33" s="289"/>
      <c r="DP33" s="290"/>
      <c r="DQ33" s="290"/>
      <c r="DR33" s="290"/>
      <c r="DS33" s="291"/>
      <c r="DT33" s="292"/>
      <c r="DU33" s="290"/>
      <c r="DV33" s="247"/>
      <c r="DW33" s="247"/>
      <c r="DX33" s="247"/>
      <c r="DY33" s="287"/>
    </row>
    <row r="34" spans="1:129">
      <c r="A34" s="550"/>
      <c r="B34" s="551"/>
      <c r="C34" s="552"/>
      <c r="D34" s="557"/>
      <c r="E34" s="557"/>
      <c r="F34" s="557"/>
      <c r="G34" s="557"/>
      <c r="H34" s="557"/>
      <c r="I34" s="557"/>
      <c r="J34" s="557"/>
      <c r="K34" s="557"/>
      <c r="L34" s="557"/>
      <c r="M34" s="557"/>
      <c r="N34" s="557"/>
      <c r="O34" s="557"/>
      <c r="P34" s="557"/>
      <c r="Q34" s="557"/>
      <c r="R34" s="557"/>
      <c r="S34" s="557"/>
      <c r="T34" s="557"/>
      <c r="U34" s="557"/>
      <c r="V34" s="523"/>
      <c r="W34" s="511"/>
      <c r="X34" s="511"/>
      <c r="Y34" s="524"/>
      <c r="Z34" s="538" t="s">
        <v>390</v>
      </c>
      <c r="AA34" s="538"/>
      <c r="AB34" s="538"/>
      <c r="AC34" s="538"/>
      <c r="AD34" s="539" t="s">
        <v>384</v>
      </c>
      <c r="AE34" s="539"/>
      <c r="AF34" s="538"/>
      <c r="AG34" s="538"/>
      <c r="AH34" s="539" t="s">
        <v>385</v>
      </c>
      <c r="AI34" s="539"/>
      <c r="AJ34" s="538"/>
      <c r="AK34" s="538"/>
      <c r="AL34" s="539" t="s">
        <v>386</v>
      </c>
      <c r="AM34" s="540"/>
      <c r="AN34" s="278"/>
      <c r="AO34" s="278" t="s">
        <v>391</v>
      </c>
      <c r="AP34" s="278"/>
      <c r="AQ34" s="278"/>
      <c r="AR34" s="278"/>
      <c r="AS34" s="278"/>
      <c r="AT34" s="294"/>
      <c r="AU34" s="294"/>
      <c r="AV34" s="278"/>
      <c r="AW34" s="278"/>
      <c r="AX34" s="278"/>
      <c r="AY34" s="278"/>
      <c r="AZ34" s="278"/>
      <c r="BA34" s="279"/>
      <c r="BB34" s="278"/>
      <c r="BC34" s="278"/>
      <c r="BD34" s="538"/>
      <c r="BE34" s="538"/>
      <c r="BF34" s="539" t="s">
        <v>384</v>
      </c>
      <c r="BG34" s="539"/>
      <c r="BH34" s="538"/>
      <c r="BI34" s="538"/>
      <c r="BJ34" s="539" t="s">
        <v>385</v>
      </c>
      <c r="BK34" s="539"/>
      <c r="BL34" s="538"/>
      <c r="BM34" s="538"/>
      <c r="BN34" s="539" t="s">
        <v>386</v>
      </c>
      <c r="BO34" s="540"/>
      <c r="BP34" s="278"/>
      <c r="BQ34" s="278"/>
      <c r="BR34" s="289"/>
      <c r="BS34" s="289"/>
      <c r="BT34" s="290"/>
      <c r="BU34" s="290"/>
      <c r="BV34" s="539"/>
      <c r="BW34" s="539"/>
      <c r="BX34" s="290"/>
      <c r="BY34" s="290"/>
      <c r="BZ34" s="289"/>
      <c r="CA34" s="289"/>
      <c r="CB34" s="290"/>
      <c r="CC34" s="291"/>
      <c r="CD34" s="278"/>
      <c r="CE34" s="278"/>
      <c r="CF34" s="289"/>
      <c r="CG34" s="289"/>
      <c r="CH34" s="290"/>
      <c r="CI34" s="290"/>
      <c r="CJ34" s="290"/>
      <c r="CK34" s="290"/>
      <c r="CL34" s="290"/>
      <c r="CM34" s="290"/>
      <c r="CN34" s="289"/>
      <c r="CO34" s="289"/>
      <c r="CP34" s="290"/>
      <c r="CQ34" s="291"/>
      <c r="CR34" s="278"/>
      <c r="CS34" s="278"/>
      <c r="CT34" s="289"/>
      <c r="CU34" s="289"/>
      <c r="CV34" s="290"/>
      <c r="CW34" s="290"/>
      <c r="CX34" s="539"/>
      <c r="CY34" s="539"/>
      <c r="CZ34" s="290"/>
      <c r="DA34" s="290"/>
      <c r="DB34" s="289"/>
      <c r="DC34" s="289"/>
      <c r="DD34" s="290"/>
      <c r="DE34" s="291"/>
      <c r="DF34" s="290"/>
      <c r="DG34" s="290"/>
      <c r="DH34" s="289"/>
      <c r="DI34" s="289"/>
      <c r="DJ34" s="290"/>
      <c r="DK34" s="290"/>
      <c r="DL34" s="290"/>
      <c r="DM34" s="290"/>
      <c r="DN34" s="539" t="s">
        <v>394</v>
      </c>
      <c r="DO34" s="539"/>
      <c r="DP34" s="289"/>
      <c r="DQ34" s="289"/>
      <c r="DR34" s="539" t="s">
        <v>395</v>
      </c>
      <c r="DS34" s="540"/>
      <c r="DT34" s="545" t="s">
        <v>396</v>
      </c>
      <c r="DU34" s="539"/>
      <c r="DV34" s="539"/>
      <c r="DW34" s="539"/>
      <c r="DX34" s="539"/>
      <c r="DY34" s="540"/>
    </row>
    <row r="35" spans="1:129">
      <c r="A35" s="550"/>
      <c r="B35" s="551"/>
      <c r="C35" s="552"/>
      <c r="D35" s="557"/>
      <c r="E35" s="557"/>
      <c r="F35" s="557"/>
      <c r="G35" s="557"/>
      <c r="H35" s="557"/>
      <c r="I35" s="557"/>
      <c r="J35" s="557"/>
      <c r="K35" s="557"/>
      <c r="L35" s="557"/>
      <c r="M35" s="557"/>
      <c r="N35" s="557"/>
      <c r="O35" s="557"/>
      <c r="P35" s="557"/>
      <c r="Q35" s="557"/>
      <c r="R35" s="557"/>
      <c r="S35" s="557"/>
      <c r="T35" s="557"/>
      <c r="U35" s="557"/>
      <c r="V35" s="523" t="s">
        <v>397</v>
      </c>
      <c r="W35" s="511"/>
      <c r="X35" s="511"/>
      <c r="Y35" s="524"/>
      <c r="Z35" s="296"/>
      <c r="AA35" s="297"/>
      <c r="AB35" s="298"/>
      <c r="AC35" s="298"/>
      <c r="AD35" s="299"/>
      <c r="AE35" s="299"/>
      <c r="AF35" s="299"/>
      <c r="AG35" s="299"/>
      <c r="AH35" s="299"/>
      <c r="AI35" s="299"/>
      <c r="AJ35" s="299"/>
      <c r="AK35" s="300"/>
      <c r="AL35" s="300"/>
      <c r="AM35" s="301"/>
      <c r="AN35" s="538"/>
      <c r="AO35" s="538"/>
      <c r="AP35" s="539" t="s">
        <v>384</v>
      </c>
      <c r="AQ35" s="539"/>
      <c r="AR35" s="538"/>
      <c r="AS35" s="538"/>
      <c r="AT35" s="539" t="s">
        <v>385</v>
      </c>
      <c r="AU35" s="539"/>
      <c r="AV35" s="538"/>
      <c r="AW35" s="538"/>
      <c r="AX35" s="539" t="s">
        <v>386</v>
      </c>
      <c r="AY35" s="539"/>
      <c r="AZ35" s="539" t="s">
        <v>403</v>
      </c>
      <c r="BA35" s="540"/>
      <c r="BB35" s="546"/>
      <c r="BC35" s="538"/>
      <c r="BD35" s="538"/>
      <c r="BE35" s="538"/>
      <c r="BF35" s="538"/>
      <c r="BG35" s="538"/>
      <c r="BH35" s="538"/>
      <c r="BI35" s="538"/>
      <c r="BJ35" s="538"/>
      <c r="BK35" s="538"/>
      <c r="BL35" s="539" t="s">
        <v>392</v>
      </c>
      <c r="BM35" s="539"/>
      <c r="BN35" s="539"/>
      <c r="BO35" s="540"/>
      <c r="BP35" s="538" t="s">
        <v>390</v>
      </c>
      <c r="BQ35" s="538"/>
      <c r="BR35" s="538"/>
      <c r="BS35" s="538"/>
      <c r="BT35" s="539" t="s">
        <v>384</v>
      </c>
      <c r="BU35" s="539"/>
      <c r="BV35" s="538"/>
      <c r="BW35" s="538"/>
      <c r="BX35" s="539" t="s">
        <v>385</v>
      </c>
      <c r="BY35" s="539"/>
      <c r="BZ35" s="538"/>
      <c r="CA35" s="538"/>
      <c r="CB35" s="539" t="s">
        <v>386</v>
      </c>
      <c r="CC35" s="540"/>
      <c r="CD35" s="538" t="s">
        <v>383</v>
      </c>
      <c r="CE35" s="538"/>
      <c r="CF35" s="538"/>
      <c r="CG35" s="538"/>
      <c r="CH35" s="539" t="s">
        <v>384</v>
      </c>
      <c r="CI35" s="539"/>
      <c r="CJ35" s="538"/>
      <c r="CK35" s="538"/>
      <c r="CL35" s="539" t="s">
        <v>385</v>
      </c>
      <c r="CM35" s="539"/>
      <c r="CN35" s="538"/>
      <c r="CO35" s="538"/>
      <c r="CP35" s="539" t="s">
        <v>386</v>
      </c>
      <c r="CQ35" s="540"/>
      <c r="CR35" s="538" t="s">
        <v>390</v>
      </c>
      <c r="CS35" s="538"/>
      <c r="CT35" s="538"/>
      <c r="CU35" s="538"/>
      <c r="CV35" s="539" t="s">
        <v>384</v>
      </c>
      <c r="CW35" s="539"/>
      <c r="CX35" s="538"/>
      <c r="CY35" s="538"/>
      <c r="CZ35" s="539" t="s">
        <v>385</v>
      </c>
      <c r="DA35" s="539"/>
      <c r="DB35" s="538"/>
      <c r="DC35" s="538"/>
      <c r="DD35" s="539" t="s">
        <v>386</v>
      </c>
      <c r="DE35" s="540"/>
      <c r="DF35" s="288"/>
      <c r="DG35" s="289"/>
      <c r="DH35" s="289"/>
      <c r="DI35" s="289"/>
      <c r="DJ35" s="290"/>
      <c r="DK35" s="290"/>
      <c r="DL35" s="289"/>
      <c r="DM35" s="289"/>
      <c r="DN35" s="290"/>
      <c r="DO35" s="290"/>
      <c r="DP35" s="289"/>
      <c r="DQ35" s="289"/>
      <c r="DR35" s="290"/>
      <c r="DS35" s="291"/>
      <c r="DT35" s="545"/>
      <c r="DU35" s="539"/>
      <c r="DV35" s="539"/>
      <c r="DW35" s="539"/>
      <c r="DX35" s="539"/>
      <c r="DY35" s="540"/>
    </row>
    <row r="36" spans="1:129">
      <c r="A36" s="550"/>
      <c r="B36" s="551"/>
      <c r="C36" s="552"/>
      <c r="D36" s="558"/>
      <c r="E36" s="558"/>
      <c r="F36" s="558"/>
      <c r="G36" s="558"/>
      <c r="H36" s="558"/>
      <c r="I36" s="558"/>
      <c r="J36" s="558"/>
      <c r="K36" s="558"/>
      <c r="L36" s="558"/>
      <c r="M36" s="558"/>
      <c r="N36" s="558"/>
      <c r="O36" s="558"/>
      <c r="P36" s="558"/>
      <c r="Q36" s="558"/>
      <c r="R36" s="558"/>
      <c r="S36" s="558"/>
      <c r="T36" s="558"/>
      <c r="U36" s="558"/>
      <c r="V36" s="523"/>
      <c r="W36" s="511"/>
      <c r="X36" s="511"/>
      <c r="Y36" s="524"/>
      <c r="Z36" s="302"/>
      <c r="AA36" s="302"/>
      <c r="AB36" s="289"/>
      <c r="AC36" s="289"/>
      <c r="AD36" s="278"/>
      <c r="AE36" s="278"/>
      <c r="AF36" s="278"/>
      <c r="AG36" s="278"/>
      <c r="AH36" s="278"/>
      <c r="AI36" s="278"/>
      <c r="AJ36" s="278"/>
      <c r="AK36" s="289"/>
      <c r="AL36" s="289"/>
      <c r="AM36" s="279"/>
      <c r="AN36" s="278"/>
      <c r="AO36" s="278"/>
      <c r="AP36" s="538"/>
      <c r="AQ36" s="538"/>
      <c r="AR36" s="539" t="s">
        <v>384</v>
      </c>
      <c r="AS36" s="539"/>
      <c r="AT36" s="538"/>
      <c r="AU36" s="538"/>
      <c r="AV36" s="539" t="s">
        <v>385</v>
      </c>
      <c r="AW36" s="539"/>
      <c r="AX36" s="538"/>
      <c r="AY36" s="538"/>
      <c r="AZ36" s="539" t="s">
        <v>386</v>
      </c>
      <c r="BA36" s="540"/>
      <c r="BB36" s="538"/>
      <c r="BC36" s="538"/>
      <c r="BD36" s="539" t="s">
        <v>384</v>
      </c>
      <c r="BE36" s="539"/>
      <c r="BF36" s="538"/>
      <c r="BG36" s="538"/>
      <c r="BH36" s="539" t="s">
        <v>385</v>
      </c>
      <c r="BI36" s="539"/>
      <c r="BJ36" s="538"/>
      <c r="BK36" s="538"/>
      <c r="BL36" s="539" t="s">
        <v>386</v>
      </c>
      <c r="BM36" s="539"/>
      <c r="BN36" s="539" t="s">
        <v>400</v>
      </c>
      <c r="BO36" s="540"/>
      <c r="BP36" s="288"/>
      <c r="BQ36" s="289"/>
      <c r="BR36" s="290"/>
      <c r="BS36" s="290"/>
      <c r="BT36" s="289"/>
      <c r="BU36" s="289"/>
      <c r="BV36" s="290"/>
      <c r="BW36" s="290"/>
      <c r="BX36" s="289"/>
      <c r="BY36" s="289"/>
      <c r="BZ36" s="290"/>
      <c r="CA36" s="290"/>
      <c r="CB36" s="290"/>
      <c r="CC36" s="291"/>
      <c r="CD36" s="288"/>
      <c r="CE36" s="289"/>
      <c r="CF36" s="289"/>
      <c r="CG36" s="289"/>
      <c r="CH36" s="290"/>
      <c r="CI36" s="290"/>
      <c r="CJ36" s="538" t="s">
        <v>400</v>
      </c>
      <c r="CK36" s="538"/>
      <c r="CL36" s="290"/>
      <c r="CM36" s="290"/>
      <c r="CN36" s="289"/>
      <c r="CO36" s="289"/>
      <c r="CP36" s="290"/>
      <c r="CQ36" s="291"/>
      <c r="CR36" s="288"/>
      <c r="CS36" s="289"/>
      <c r="CT36" s="289"/>
      <c r="CU36" s="289"/>
      <c r="CV36" s="290"/>
      <c r="CW36" s="290"/>
      <c r="CX36" s="289"/>
      <c r="CY36" s="289"/>
      <c r="CZ36" s="290"/>
      <c r="DA36" s="290"/>
      <c r="DB36" s="289"/>
      <c r="DC36" s="289"/>
      <c r="DD36" s="290"/>
      <c r="DE36" s="291"/>
      <c r="DF36" s="288"/>
      <c r="DG36" s="289"/>
      <c r="DH36" s="289"/>
      <c r="DI36" s="289"/>
      <c r="DJ36" s="290"/>
      <c r="DK36" s="290"/>
      <c r="DL36" s="289"/>
      <c r="DM36" s="289"/>
      <c r="DN36" s="290"/>
      <c r="DO36" s="290"/>
      <c r="DP36" s="289"/>
      <c r="DQ36" s="289"/>
      <c r="DR36" s="290"/>
      <c r="DS36" s="291"/>
      <c r="DT36" s="292"/>
      <c r="DU36" s="290"/>
      <c r="DV36" s="247"/>
      <c r="DW36" s="247"/>
      <c r="DX36" s="247"/>
      <c r="DY36" s="287"/>
    </row>
    <row r="37" spans="1:129">
      <c r="A37" s="550"/>
      <c r="B37" s="551"/>
      <c r="C37" s="552"/>
      <c r="D37" s="532"/>
      <c r="E37" s="510"/>
      <c r="F37" s="510"/>
      <c r="G37" s="532"/>
      <c r="H37" s="510"/>
      <c r="I37" s="510"/>
      <c r="J37" s="532"/>
      <c r="K37" s="510"/>
      <c r="L37" s="510"/>
      <c r="M37" s="532"/>
      <c r="N37" s="510"/>
      <c r="O37" s="510"/>
      <c r="P37" s="532"/>
      <c r="Q37" s="510"/>
      <c r="R37" s="510"/>
      <c r="S37" s="532"/>
      <c r="T37" s="510"/>
      <c r="U37" s="510"/>
      <c r="V37" s="277"/>
      <c r="W37" s="278"/>
      <c r="X37" s="278"/>
      <c r="Y37" s="279"/>
      <c r="Z37" s="559" t="s">
        <v>398</v>
      </c>
      <c r="AA37" s="560"/>
      <c r="AB37" s="560"/>
      <c r="AC37" s="560"/>
      <c r="AD37" s="560"/>
      <c r="AE37" s="560"/>
      <c r="AF37" s="560"/>
      <c r="AG37" s="560"/>
      <c r="AH37" s="560"/>
      <c r="AI37" s="539"/>
      <c r="AJ37" s="539"/>
      <c r="AK37" s="539"/>
      <c r="AL37" s="539" t="s">
        <v>386</v>
      </c>
      <c r="AM37" s="540"/>
      <c r="AN37" s="278"/>
      <c r="AO37" s="278" t="s">
        <v>399</v>
      </c>
      <c r="AP37" s="278"/>
      <c r="AQ37" s="278"/>
      <c r="AR37" s="278"/>
      <c r="AS37" s="278"/>
      <c r="AT37" s="289"/>
      <c r="AU37" s="289"/>
      <c r="AV37" s="278"/>
      <c r="AW37" s="278"/>
      <c r="AX37" s="278"/>
      <c r="AY37" s="278"/>
      <c r="AZ37" s="278"/>
      <c r="BA37" s="279"/>
      <c r="BB37" s="278"/>
      <c r="BC37" s="278"/>
      <c r="BD37" s="538"/>
      <c r="BE37" s="538"/>
      <c r="BF37" s="539" t="s">
        <v>384</v>
      </c>
      <c r="BG37" s="539"/>
      <c r="BH37" s="538"/>
      <c r="BI37" s="538"/>
      <c r="BJ37" s="539" t="s">
        <v>385</v>
      </c>
      <c r="BK37" s="539"/>
      <c r="BL37" s="538"/>
      <c r="BM37" s="538"/>
      <c r="BN37" s="539" t="s">
        <v>386</v>
      </c>
      <c r="BO37" s="540"/>
      <c r="BP37" s="278"/>
      <c r="BQ37" s="278"/>
      <c r="BR37" s="289"/>
      <c r="BS37" s="289"/>
      <c r="BT37" s="290"/>
      <c r="BU37" s="290"/>
      <c r="BV37" s="289"/>
      <c r="BW37" s="289"/>
      <c r="BX37" s="290"/>
      <c r="BY37" s="290"/>
      <c r="BZ37" s="289"/>
      <c r="CA37" s="289"/>
      <c r="CB37" s="290"/>
      <c r="CC37" s="291"/>
      <c r="CD37" s="538" t="s">
        <v>390</v>
      </c>
      <c r="CE37" s="538"/>
      <c r="CF37" s="538"/>
      <c r="CG37" s="538"/>
      <c r="CH37" s="539" t="s">
        <v>384</v>
      </c>
      <c r="CI37" s="539"/>
      <c r="CJ37" s="538"/>
      <c r="CK37" s="538"/>
      <c r="CL37" s="539" t="s">
        <v>385</v>
      </c>
      <c r="CM37" s="539"/>
      <c r="CN37" s="538"/>
      <c r="CO37" s="538"/>
      <c r="CP37" s="539" t="s">
        <v>386</v>
      </c>
      <c r="CQ37" s="540"/>
      <c r="CR37" s="288"/>
      <c r="CS37" s="289"/>
      <c r="CT37" s="289"/>
      <c r="CU37" s="289"/>
      <c r="CV37" s="290"/>
      <c r="CW37" s="290"/>
      <c r="CX37" s="289"/>
      <c r="CY37" s="289"/>
      <c r="CZ37" s="290"/>
      <c r="DA37" s="290"/>
      <c r="DB37" s="289"/>
      <c r="DC37" s="289"/>
      <c r="DD37" s="290"/>
      <c r="DE37" s="291"/>
      <c r="DF37" s="288"/>
      <c r="DG37" s="289"/>
      <c r="DH37" s="289"/>
      <c r="DI37" s="289"/>
      <c r="DJ37" s="290"/>
      <c r="DK37" s="290"/>
      <c r="DL37" s="289"/>
      <c r="DM37" s="289"/>
      <c r="DN37" s="290"/>
      <c r="DO37" s="290"/>
      <c r="DP37" s="289"/>
      <c r="DQ37" s="289"/>
      <c r="DR37" s="290"/>
      <c r="DS37" s="291"/>
      <c r="DT37" s="292"/>
      <c r="DU37" s="290"/>
      <c r="DV37" s="247"/>
      <c r="DW37" s="247"/>
      <c r="DX37" s="247"/>
      <c r="DY37" s="287"/>
    </row>
    <row r="38" spans="1:129">
      <c r="A38" s="553"/>
      <c r="B38" s="554"/>
      <c r="C38" s="555"/>
      <c r="D38" s="521"/>
      <c r="E38" s="525"/>
      <c r="F38" s="525"/>
      <c r="G38" s="521"/>
      <c r="H38" s="525"/>
      <c r="I38" s="525"/>
      <c r="J38" s="521"/>
      <c r="K38" s="525"/>
      <c r="L38" s="525"/>
      <c r="M38" s="521"/>
      <c r="N38" s="525"/>
      <c r="O38" s="525"/>
      <c r="P38" s="521"/>
      <c r="Q38" s="525"/>
      <c r="R38" s="525"/>
      <c r="S38" s="521"/>
      <c r="T38" s="525"/>
      <c r="U38" s="525"/>
      <c r="V38" s="303"/>
      <c r="W38" s="299"/>
      <c r="X38" s="299"/>
      <c r="Y38" s="301"/>
      <c r="Z38" s="299"/>
      <c r="AA38" s="299"/>
      <c r="AB38" s="299"/>
      <c r="AC38" s="299"/>
      <c r="AD38" s="299"/>
      <c r="AE38" s="299"/>
      <c r="AF38" s="299"/>
      <c r="AG38" s="299"/>
      <c r="AH38" s="299"/>
      <c r="AI38" s="299"/>
      <c r="AJ38" s="299"/>
      <c r="AK38" s="299"/>
      <c r="AL38" s="299"/>
      <c r="AM38" s="301"/>
      <c r="AN38" s="541"/>
      <c r="AO38" s="542"/>
      <c r="AP38" s="542"/>
      <c r="AQ38" s="542"/>
      <c r="AR38" s="542"/>
      <c r="AS38" s="542"/>
      <c r="AT38" s="542"/>
      <c r="AU38" s="542"/>
      <c r="AV38" s="542"/>
      <c r="AW38" s="542"/>
      <c r="AX38" s="542" t="s">
        <v>392</v>
      </c>
      <c r="AY38" s="542"/>
      <c r="AZ38" s="542"/>
      <c r="BA38" s="543"/>
      <c r="BB38" s="304"/>
      <c r="BC38" s="305"/>
      <c r="BD38" s="305"/>
      <c r="BE38" s="305"/>
      <c r="BF38" s="305"/>
      <c r="BG38" s="305"/>
      <c r="BH38" s="305"/>
      <c r="BI38" s="305"/>
      <c r="BJ38" s="305"/>
      <c r="BK38" s="305"/>
      <c r="BL38" s="305"/>
      <c r="BM38" s="305"/>
      <c r="BN38" s="305"/>
      <c r="BO38" s="306"/>
      <c r="BP38" s="304"/>
      <c r="BQ38" s="305"/>
      <c r="BR38" s="305"/>
      <c r="BS38" s="305"/>
      <c r="BT38" s="305"/>
      <c r="BU38" s="305"/>
      <c r="BV38" s="305"/>
      <c r="BW38" s="305"/>
      <c r="BX38" s="305"/>
      <c r="BY38" s="305"/>
      <c r="BZ38" s="305"/>
      <c r="CA38" s="305"/>
      <c r="CB38" s="305"/>
      <c r="CC38" s="306"/>
      <c r="CD38" s="304"/>
      <c r="CE38" s="305"/>
      <c r="CF38" s="305"/>
      <c r="CG38" s="305"/>
      <c r="CH38" s="305"/>
      <c r="CI38" s="305"/>
      <c r="CJ38" s="305"/>
      <c r="CK38" s="305"/>
      <c r="CL38" s="305"/>
      <c r="CM38" s="305"/>
      <c r="CN38" s="305"/>
      <c r="CO38" s="305"/>
      <c r="CP38" s="305"/>
      <c r="CQ38" s="306"/>
      <c r="CR38" s="304"/>
      <c r="CS38" s="305"/>
      <c r="CT38" s="305"/>
      <c r="CU38" s="305"/>
      <c r="CV38" s="305"/>
      <c r="CW38" s="305"/>
      <c r="CX38" s="305"/>
      <c r="CY38" s="305"/>
      <c r="CZ38" s="305"/>
      <c r="DA38" s="305"/>
      <c r="DB38" s="305"/>
      <c r="DC38" s="305"/>
      <c r="DD38" s="305"/>
      <c r="DE38" s="306"/>
      <c r="DF38" s="304"/>
      <c r="DG38" s="305"/>
      <c r="DH38" s="305"/>
      <c r="DI38" s="305"/>
      <c r="DJ38" s="305"/>
      <c r="DK38" s="305"/>
      <c r="DL38" s="305"/>
      <c r="DM38" s="305"/>
      <c r="DN38" s="305"/>
      <c r="DO38" s="305"/>
      <c r="DP38" s="305"/>
      <c r="DQ38" s="305"/>
      <c r="DR38" s="305"/>
      <c r="DS38" s="306"/>
      <c r="DT38" s="304"/>
      <c r="DU38" s="305"/>
      <c r="DV38" s="108"/>
      <c r="DW38" s="108"/>
      <c r="DX38" s="108"/>
      <c r="DY38" s="307"/>
    </row>
    <row r="39" spans="1:129">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9" t="s">
        <v>404</v>
      </c>
    </row>
    <row r="40" spans="1:129">
      <c r="A40" s="28"/>
      <c r="B40" s="28" t="s">
        <v>405</v>
      </c>
      <c r="C40" s="28"/>
      <c r="D40" s="28"/>
      <c r="E40" s="28"/>
      <c r="F40" s="28"/>
      <c r="G40" s="308" t="s">
        <v>406</v>
      </c>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row>
    <row r="41" spans="1:129">
      <c r="A41" s="28"/>
      <c r="B41" s="28"/>
      <c r="C41" s="28"/>
      <c r="D41" s="28"/>
      <c r="E41" s="544">
        <v>1</v>
      </c>
      <c r="F41" s="544"/>
      <c r="G41" s="28"/>
      <c r="H41" s="28" t="s">
        <v>407</v>
      </c>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row>
    <row r="42" spans="1:129">
      <c r="A42" s="28"/>
      <c r="B42" s="28"/>
      <c r="C42" s="28"/>
      <c r="D42" s="28"/>
      <c r="E42" s="544">
        <v>2</v>
      </c>
      <c r="F42" s="544"/>
      <c r="G42" s="28"/>
      <c r="H42" s="28" t="s">
        <v>408</v>
      </c>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row>
    <row r="43" spans="1:129">
      <c r="A43" s="28"/>
      <c r="B43" s="28"/>
      <c r="C43" s="28"/>
      <c r="D43" s="28"/>
      <c r="E43" s="544">
        <v>3</v>
      </c>
      <c r="F43" s="544"/>
      <c r="G43" s="28"/>
      <c r="H43" s="28" t="s">
        <v>409</v>
      </c>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row>
    <row r="44" spans="1:129">
      <c r="A44" s="28"/>
      <c r="B44" s="28"/>
      <c r="C44" s="28"/>
      <c r="D44" s="28"/>
      <c r="E44" s="544"/>
      <c r="F44" s="544"/>
      <c r="G44" s="28"/>
      <c r="H44" s="28" t="s">
        <v>410</v>
      </c>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row>
    <row r="45" spans="1:129">
      <c r="E45" s="544">
        <v>4</v>
      </c>
      <c r="F45" s="544"/>
      <c r="H45" s="28" t="s">
        <v>411</v>
      </c>
    </row>
    <row r="46" spans="1:129">
      <c r="E46" s="544">
        <v>5</v>
      </c>
      <c r="F46" s="544"/>
      <c r="H46" s="309" t="s">
        <v>412</v>
      </c>
    </row>
  </sheetData>
  <mergeCells count="601">
    <mergeCell ref="A4:N4"/>
    <mergeCell ref="O4:AF4"/>
    <mergeCell ref="DB4:DJ4"/>
    <mergeCell ref="DK4:DW4"/>
    <mergeCell ref="DX4:DY4"/>
    <mergeCell ref="A5:N5"/>
    <mergeCell ref="O5:Q5"/>
    <mergeCell ref="R5:T5"/>
    <mergeCell ref="U5:W5"/>
    <mergeCell ref="X5:Z5"/>
    <mergeCell ref="BB7:BO8"/>
    <mergeCell ref="BP7:CC8"/>
    <mergeCell ref="CD7:CQ8"/>
    <mergeCell ref="CR7:DE8"/>
    <mergeCell ref="DF7:DS8"/>
    <mergeCell ref="DT7:DY8"/>
    <mergeCell ref="AA5:AC5"/>
    <mergeCell ref="AD5:AF5"/>
    <mergeCell ref="DB5:DJ5"/>
    <mergeCell ref="DK5:DW5"/>
    <mergeCell ref="DX5:DY5"/>
    <mergeCell ref="Z7:AM8"/>
    <mergeCell ref="AN7:BA8"/>
    <mergeCell ref="AD10:AE10"/>
    <mergeCell ref="AF10:AG10"/>
    <mergeCell ref="AH10:AI10"/>
    <mergeCell ref="AJ10:AK10"/>
    <mergeCell ref="AL10:AM10"/>
    <mergeCell ref="AN10:AO10"/>
    <mergeCell ref="D8:U8"/>
    <mergeCell ref="V8:Y8"/>
    <mergeCell ref="A9:C18"/>
    <mergeCell ref="D9:U16"/>
    <mergeCell ref="Z10:AA10"/>
    <mergeCell ref="AB10:AC10"/>
    <mergeCell ref="Z12:AA12"/>
    <mergeCell ref="V13:Y14"/>
    <mergeCell ref="Z13:AA13"/>
    <mergeCell ref="AB13:AC13"/>
    <mergeCell ref="A7:C8"/>
    <mergeCell ref="D7:U7"/>
    <mergeCell ref="V7:Y7"/>
    <mergeCell ref="AD14:AE14"/>
    <mergeCell ref="AF14:AG14"/>
    <mergeCell ref="AH14:AI14"/>
    <mergeCell ref="AJ14:AK14"/>
    <mergeCell ref="AL14:AM14"/>
    <mergeCell ref="BJ10:BK10"/>
    <mergeCell ref="BL10:BM10"/>
    <mergeCell ref="BN10:BO10"/>
    <mergeCell ref="CD10:CE10"/>
    <mergeCell ref="AP10:AQ10"/>
    <mergeCell ref="AR10:AS10"/>
    <mergeCell ref="AT10:AU10"/>
    <mergeCell ref="AV10:AW10"/>
    <mergeCell ref="AX10:AY10"/>
    <mergeCell ref="AZ10:BA10"/>
    <mergeCell ref="AR11:AS11"/>
    <mergeCell ref="AT11:AU11"/>
    <mergeCell ref="AV11:AW11"/>
    <mergeCell ref="AX11:AY11"/>
    <mergeCell ref="AZ11:BA11"/>
    <mergeCell ref="CJ11:CK11"/>
    <mergeCell ref="DT10:DY10"/>
    <mergeCell ref="V11:Y12"/>
    <mergeCell ref="Z11:AA11"/>
    <mergeCell ref="AB11:AC11"/>
    <mergeCell ref="AD11:AE11"/>
    <mergeCell ref="AF11:AG11"/>
    <mergeCell ref="AH11:AI11"/>
    <mergeCell ref="AJ11:AK11"/>
    <mergeCell ref="AL11:AM11"/>
    <mergeCell ref="AP11:AQ11"/>
    <mergeCell ref="CF10:CG10"/>
    <mergeCell ref="CH10:CI10"/>
    <mergeCell ref="CJ10:CK10"/>
    <mergeCell ref="CL10:CM10"/>
    <mergeCell ref="CN10:CO10"/>
    <mergeCell ref="CP10:CQ10"/>
    <mergeCell ref="BF10:BG10"/>
    <mergeCell ref="BH10:BI10"/>
    <mergeCell ref="AZ12:BA12"/>
    <mergeCell ref="BB12:BK12"/>
    <mergeCell ref="BL12:BO12"/>
    <mergeCell ref="BP12:BQ12"/>
    <mergeCell ref="BR12:BS12"/>
    <mergeCell ref="BT12:BU12"/>
    <mergeCell ref="AN12:AO12"/>
    <mergeCell ref="AP12:AQ12"/>
    <mergeCell ref="AR12:AS12"/>
    <mergeCell ref="AT12:AU12"/>
    <mergeCell ref="AV12:AW12"/>
    <mergeCell ref="AX12:AY12"/>
    <mergeCell ref="CH12:CI12"/>
    <mergeCell ref="CJ12:CK12"/>
    <mergeCell ref="CL12:CM12"/>
    <mergeCell ref="CN12:CO12"/>
    <mergeCell ref="CP12:CQ12"/>
    <mergeCell ref="CR12:CS12"/>
    <mergeCell ref="BV12:BW12"/>
    <mergeCell ref="BX12:BY12"/>
    <mergeCell ref="BZ12:CA12"/>
    <mergeCell ref="CB12:CC12"/>
    <mergeCell ref="CD12:CE12"/>
    <mergeCell ref="CF12:CG12"/>
    <mergeCell ref="DH12:DI12"/>
    <mergeCell ref="DJ12:DK12"/>
    <mergeCell ref="DL12:DM12"/>
    <mergeCell ref="DN12:DO12"/>
    <mergeCell ref="DP12:DQ12"/>
    <mergeCell ref="DR12:DS12"/>
    <mergeCell ref="CT12:CU12"/>
    <mergeCell ref="CV12:CW12"/>
    <mergeCell ref="CX12:CY12"/>
    <mergeCell ref="CZ12:DA12"/>
    <mergeCell ref="DB12:DC12"/>
    <mergeCell ref="DD12:DE12"/>
    <mergeCell ref="BJ13:BK13"/>
    <mergeCell ref="BL13:BM13"/>
    <mergeCell ref="BN13:BO13"/>
    <mergeCell ref="AR13:AS13"/>
    <mergeCell ref="AT13:AU13"/>
    <mergeCell ref="AV13:AW13"/>
    <mergeCell ref="AX13:AY13"/>
    <mergeCell ref="AZ13:BA13"/>
    <mergeCell ref="BB13:BC13"/>
    <mergeCell ref="BD14:BE14"/>
    <mergeCell ref="BD13:BE13"/>
    <mergeCell ref="BF13:BG13"/>
    <mergeCell ref="BH13:BI13"/>
    <mergeCell ref="AD13:AE13"/>
    <mergeCell ref="AF13:AG13"/>
    <mergeCell ref="AH13:AI13"/>
    <mergeCell ref="AJ13:AK13"/>
    <mergeCell ref="AL13:AM13"/>
    <mergeCell ref="AP13:AQ13"/>
    <mergeCell ref="BP15:BQ15"/>
    <mergeCell ref="BR15:BS15"/>
    <mergeCell ref="BT15:BU15"/>
    <mergeCell ref="BV15:BW15"/>
    <mergeCell ref="DR14:DS14"/>
    <mergeCell ref="DT14:DY15"/>
    <mergeCell ref="V15:Y16"/>
    <mergeCell ref="AN15:AO15"/>
    <mergeCell ref="AP15:AQ15"/>
    <mergeCell ref="AR15:AS15"/>
    <mergeCell ref="AT15:AU15"/>
    <mergeCell ref="AV15:AW15"/>
    <mergeCell ref="AX15:AY15"/>
    <mergeCell ref="AZ15:BA15"/>
    <mergeCell ref="BF14:BG14"/>
    <mergeCell ref="BH14:BI14"/>
    <mergeCell ref="BJ14:BK14"/>
    <mergeCell ref="BL14:BM14"/>
    <mergeCell ref="BN14:BO14"/>
    <mergeCell ref="DN14:DO14"/>
    <mergeCell ref="BV13:BW14"/>
    <mergeCell ref="CX13:CY14"/>
    <mergeCell ref="Z14:AA14"/>
    <mergeCell ref="AB14:AC14"/>
    <mergeCell ref="CV15:CW15"/>
    <mergeCell ref="CX15:CY15"/>
    <mergeCell ref="CZ15:DA15"/>
    <mergeCell ref="DB15:DC15"/>
    <mergeCell ref="DD15:DE15"/>
    <mergeCell ref="AP16:AQ16"/>
    <mergeCell ref="AR16:AS16"/>
    <mergeCell ref="AT16:AU16"/>
    <mergeCell ref="AV16:AW16"/>
    <mergeCell ref="AX16:AY16"/>
    <mergeCell ref="CJ15:CK15"/>
    <mergeCell ref="CL15:CM15"/>
    <mergeCell ref="CN15:CO15"/>
    <mergeCell ref="CP15:CQ15"/>
    <mergeCell ref="CR15:CS15"/>
    <mergeCell ref="CT15:CU15"/>
    <mergeCell ref="BX15:BY15"/>
    <mergeCell ref="BZ15:CA15"/>
    <mergeCell ref="CB15:CC15"/>
    <mergeCell ref="CD15:CE15"/>
    <mergeCell ref="CF15:CG15"/>
    <mergeCell ref="CH15:CI15"/>
    <mergeCell ref="BB15:BK15"/>
    <mergeCell ref="BL15:BO15"/>
    <mergeCell ref="BL16:BM16"/>
    <mergeCell ref="BN16:BO16"/>
    <mergeCell ref="CJ16:CK16"/>
    <mergeCell ref="D17:F18"/>
    <mergeCell ref="G17:I18"/>
    <mergeCell ref="J17:L18"/>
    <mergeCell ref="M17:O18"/>
    <mergeCell ref="P17:R18"/>
    <mergeCell ref="S17:U18"/>
    <mergeCell ref="Z17:AH17"/>
    <mergeCell ref="AZ16:BA16"/>
    <mergeCell ref="BB16:BC16"/>
    <mergeCell ref="BD16:BE16"/>
    <mergeCell ref="BF16:BG16"/>
    <mergeCell ref="BH16:BI16"/>
    <mergeCell ref="BJ16:BK16"/>
    <mergeCell ref="CL17:CM17"/>
    <mergeCell ref="CN17:CO17"/>
    <mergeCell ref="CP17:CQ17"/>
    <mergeCell ref="AN18:AW18"/>
    <mergeCell ref="AX18:BA18"/>
    <mergeCell ref="A19:C28"/>
    <mergeCell ref="D19:U26"/>
    <mergeCell ref="Z20:AA20"/>
    <mergeCell ref="AB20:AC20"/>
    <mergeCell ref="AD20:AE20"/>
    <mergeCell ref="BL17:BM17"/>
    <mergeCell ref="BN17:BO17"/>
    <mergeCell ref="CD17:CE17"/>
    <mergeCell ref="CF17:CG17"/>
    <mergeCell ref="CH17:CI17"/>
    <mergeCell ref="CJ17:CK17"/>
    <mergeCell ref="AI17:AK17"/>
    <mergeCell ref="AL17:AM17"/>
    <mergeCell ref="BD17:BE17"/>
    <mergeCell ref="BF17:BG17"/>
    <mergeCell ref="BH17:BI17"/>
    <mergeCell ref="BJ17:BK17"/>
    <mergeCell ref="CN20:CO20"/>
    <mergeCell ref="CP20:CQ20"/>
    <mergeCell ref="DT20:DY20"/>
    <mergeCell ref="BH20:BI20"/>
    <mergeCell ref="BJ20:BK20"/>
    <mergeCell ref="BL20:BM20"/>
    <mergeCell ref="BN20:BO20"/>
    <mergeCell ref="CD20:CE20"/>
    <mergeCell ref="CF20:CG20"/>
    <mergeCell ref="V21:Y22"/>
    <mergeCell ref="Z21:AA21"/>
    <mergeCell ref="AB21:AC21"/>
    <mergeCell ref="AD21:AE21"/>
    <mergeCell ref="AF21:AG21"/>
    <mergeCell ref="AH21:AI21"/>
    <mergeCell ref="CH20:CI20"/>
    <mergeCell ref="CJ20:CK20"/>
    <mergeCell ref="CL20:CM20"/>
    <mergeCell ref="AR20:AS20"/>
    <mergeCell ref="AT20:AU20"/>
    <mergeCell ref="AV20:AW20"/>
    <mergeCell ref="AX20:AY20"/>
    <mergeCell ref="AZ20:BA20"/>
    <mergeCell ref="BF20:BG20"/>
    <mergeCell ref="AF20:AG20"/>
    <mergeCell ref="AH20:AI20"/>
    <mergeCell ref="AJ20:AK20"/>
    <mergeCell ref="AL20:AM20"/>
    <mergeCell ref="AN20:AO20"/>
    <mergeCell ref="AP20:AQ20"/>
    <mergeCell ref="Z22:AA22"/>
    <mergeCell ref="AN22:AO22"/>
    <mergeCell ref="AP22:AQ22"/>
    <mergeCell ref="AR22:AS22"/>
    <mergeCell ref="AT22:AU22"/>
    <mergeCell ref="AV22:AW22"/>
    <mergeCell ref="AX22:AY22"/>
    <mergeCell ref="AJ21:AK21"/>
    <mergeCell ref="AL21:AM21"/>
    <mergeCell ref="AP21:AQ21"/>
    <mergeCell ref="AR21:AS21"/>
    <mergeCell ref="AT21:AU21"/>
    <mergeCell ref="AV21:AW21"/>
    <mergeCell ref="AZ22:BA22"/>
    <mergeCell ref="BB22:BK22"/>
    <mergeCell ref="BL22:BO22"/>
    <mergeCell ref="BP22:BQ22"/>
    <mergeCell ref="BR22:BS22"/>
    <mergeCell ref="BT22:BU22"/>
    <mergeCell ref="AX21:AY21"/>
    <mergeCell ref="AZ21:BA21"/>
    <mergeCell ref="CJ21:CK21"/>
    <mergeCell ref="CH22:CI22"/>
    <mergeCell ref="CJ22:CK22"/>
    <mergeCell ref="CL22:CM22"/>
    <mergeCell ref="CN22:CO22"/>
    <mergeCell ref="CP22:CQ22"/>
    <mergeCell ref="CR22:CS22"/>
    <mergeCell ref="BV22:BW22"/>
    <mergeCell ref="BX22:BY22"/>
    <mergeCell ref="BZ22:CA22"/>
    <mergeCell ref="CB22:CC22"/>
    <mergeCell ref="CD22:CE22"/>
    <mergeCell ref="CF22:CG22"/>
    <mergeCell ref="DH22:DI22"/>
    <mergeCell ref="DJ22:DK22"/>
    <mergeCell ref="DL22:DM22"/>
    <mergeCell ref="DN22:DO22"/>
    <mergeCell ref="DP22:DQ22"/>
    <mergeCell ref="DR22:DS22"/>
    <mergeCell ref="CT22:CU22"/>
    <mergeCell ref="CV22:CW22"/>
    <mergeCell ref="CX22:CY22"/>
    <mergeCell ref="CZ22:DA22"/>
    <mergeCell ref="DB22:DC22"/>
    <mergeCell ref="DD22:DE22"/>
    <mergeCell ref="BJ23:BK23"/>
    <mergeCell ref="BL23:BM23"/>
    <mergeCell ref="BN23:BO23"/>
    <mergeCell ref="BV23:BW24"/>
    <mergeCell ref="CX23:CY24"/>
    <mergeCell ref="Z24:AA24"/>
    <mergeCell ref="AB24:AC24"/>
    <mergeCell ref="AD24:AE24"/>
    <mergeCell ref="AF24:AG24"/>
    <mergeCell ref="AH24:AI24"/>
    <mergeCell ref="AX23:AY23"/>
    <mergeCell ref="AZ23:BA23"/>
    <mergeCell ref="BB23:BC23"/>
    <mergeCell ref="BD23:BE23"/>
    <mergeCell ref="BF23:BG23"/>
    <mergeCell ref="BH23:BI23"/>
    <mergeCell ref="AJ23:AK23"/>
    <mergeCell ref="AL23:AM23"/>
    <mergeCell ref="AP23:AQ23"/>
    <mergeCell ref="AR23:AS23"/>
    <mergeCell ref="AT23:AU23"/>
    <mergeCell ref="AV23:AW23"/>
    <mergeCell ref="Z23:AA23"/>
    <mergeCell ref="AB23:AC23"/>
    <mergeCell ref="DR24:DS24"/>
    <mergeCell ref="DT24:DY25"/>
    <mergeCell ref="V25:Y26"/>
    <mergeCell ref="AN25:AO25"/>
    <mergeCell ref="AP25:AQ25"/>
    <mergeCell ref="AR25:AS25"/>
    <mergeCell ref="AT25:AU25"/>
    <mergeCell ref="AJ24:AK24"/>
    <mergeCell ref="AL24:AM24"/>
    <mergeCell ref="BD24:BE24"/>
    <mergeCell ref="BF24:BG24"/>
    <mergeCell ref="BH24:BI24"/>
    <mergeCell ref="BJ24:BK24"/>
    <mergeCell ref="V23:Y24"/>
    <mergeCell ref="AD23:AE23"/>
    <mergeCell ref="AF23:AG23"/>
    <mergeCell ref="AH23:AI23"/>
    <mergeCell ref="AV25:AW25"/>
    <mergeCell ref="AX25:AY25"/>
    <mergeCell ref="AZ25:BA25"/>
    <mergeCell ref="BB25:BK25"/>
    <mergeCell ref="BL25:BO25"/>
    <mergeCell ref="BP25:BQ25"/>
    <mergeCell ref="BL24:BM24"/>
    <mergeCell ref="BN24:BO24"/>
    <mergeCell ref="DN24:DO24"/>
    <mergeCell ref="CH25:CI25"/>
    <mergeCell ref="CJ25:CK25"/>
    <mergeCell ref="CL25:CM25"/>
    <mergeCell ref="CN25:CO25"/>
    <mergeCell ref="BR25:BS25"/>
    <mergeCell ref="BT25:BU25"/>
    <mergeCell ref="BV25:BW25"/>
    <mergeCell ref="BX25:BY25"/>
    <mergeCell ref="BZ25:CA25"/>
    <mergeCell ref="CB25:CC25"/>
    <mergeCell ref="BF26:BG26"/>
    <mergeCell ref="BH26:BI26"/>
    <mergeCell ref="BJ26:BK26"/>
    <mergeCell ref="BL26:BM26"/>
    <mergeCell ref="BN26:BO26"/>
    <mergeCell ref="CJ26:CK26"/>
    <mergeCell ref="DB25:DC25"/>
    <mergeCell ref="DD25:DE25"/>
    <mergeCell ref="AP26:AQ26"/>
    <mergeCell ref="AR26:AS26"/>
    <mergeCell ref="AT26:AU26"/>
    <mergeCell ref="AV26:AW26"/>
    <mergeCell ref="AX26:AY26"/>
    <mergeCell ref="AZ26:BA26"/>
    <mergeCell ref="BB26:BC26"/>
    <mergeCell ref="BD26:BE26"/>
    <mergeCell ref="CP25:CQ25"/>
    <mergeCell ref="CR25:CS25"/>
    <mergeCell ref="CT25:CU25"/>
    <mergeCell ref="CV25:CW25"/>
    <mergeCell ref="CX25:CY25"/>
    <mergeCell ref="CZ25:DA25"/>
    <mergeCell ref="CD25:CE25"/>
    <mergeCell ref="CF25:CG25"/>
    <mergeCell ref="Z27:AH27"/>
    <mergeCell ref="AI27:AK27"/>
    <mergeCell ref="AL27:AM27"/>
    <mergeCell ref="BD27:BE27"/>
    <mergeCell ref="BF27:BG27"/>
    <mergeCell ref="BH27:BI27"/>
    <mergeCell ref="D27:F28"/>
    <mergeCell ref="G27:I28"/>
    <mergeCell ref="J27:L28"/>
    <mergeCell ref="M27:O28"/>
    <mergeCell ref="P27:R28"/>
    <mergeCell ref="S27:U28"/>
    <mergeCell ref="CJ27:CK27"/>
    <mergeCell ref="CL27:CM27"/>
    <mergeCell ref="CN27:CO27"/>
    <mergeCell ref="CP27:CQ27"/>
    <mergeCell ref="AN28:AW28"/>
    <mergeCell ref="AX28:BA28"/>
    <mergeCell ref="BJ27:BK27"/>
    <mergeCell ref="BL27:BM27"/>
    <mergeCell ref="BN27:BO27"/>
    <mergeCell ref="CD27:CE27"/>
    <mergeCell ref="CF27:CG27"/>
    <mergeCell ref="CH27:CI27"/>
    <mergeCell ref="AJ34:AK34"/>
    <mergeCell ref="AL34:AM34"/>
    <mergeCell ref="AP36:AQ36"/>
    <mergeCell ref="AR36:AS36"/>
    <mergeCell ref="D37:F38"/>
    <mergeCell ref="G37:I38"/>
    <mergeCell ref="J37:L38"/>
    <mergeCell ref="M37:O38"/>
    <mergeCell ref="P37:R38"/>
    <mergeCell ref="S37:U38"/>
    <mergeCell ref="Z37:AH37"/>
    <mergeCell ref="A29:C38"/>
    <mergeCell ref="D29:U36"/>
    <mergeCell ref="Z30:AA30"/>
    <mergeCell ref="AB30:AC30"/>
    <mergeCell ref="AD30:AE30"/>
    <mergeCell ref="AF30:AG30"/>
    <mergeCell ref="AD34:AE34"/>
    <mergeCell ref="AF34:AG34"/>
    <mergeCell ref="AH34:AI34"/>
    <mergeCell ref="Z32:AA32"/>
    <mergeCell ref="DT30:DY30"/>
    <mergeCell ref="V31:Y32"/>
    <mergeCell ref="Z31:AA31"/>
    <mergeCell ref="AB31:AC31"/>
    <mergeCell ref="AD31:AE31"/>
    <mergeCell ref="AF31:AG31"/>
    <mergeCell ref="BJ30:BK30"/>
    <mergeCell ref="BL30:BM30"/>
    <mergeCell ref="BN30:BO30"/>
    <mergeCell ref="CD30:CE30"/>
    <mergeCell ref="CF30:CG30"/>
    <mergeCell ref="CH30:CI30"/>
    <mergeCell ref="AT30:AU30"/>
    <mergeCell ref="AV30:AW30"/>
    <mergeCell ref="AX30:AY30"/>
    <mergeCell ref="AZ30:BA30"/>
    <mergeCell ref="BF30:BG30"/>
    <mergeCell ref="BH30:BI30"/>
    <mergeCell ref="AH30:AI30"/>
    <mergeCell ref="AJ30:AK30"/>
    <mergeCell ref="AL30:AM30"/>
    <mergeCell ref="AN30:AO30"/>
    <mergeCell ref="AP30:AQ30"/>
    <mergeCell ref="AR30:AS30"/>
    <mergeCell ref="BR32:BS32"/>
    <mergeCell ref="AV31:AW31"/>
    <mergeCell ref="AX31:AY31"/>
    <mergeCell ref="AZ31:BA31"/>
    <mergeCell ref="CJ32:CK32"/>
    <mergeCell ref="CJ30:CK30"/>
    <mergeCell ref="CL30:CM30"/>
    <mergeCell ref="CN30:CO30"/>
    <mergeCell ref="CP30:CQ30"/>
    <mergeCell ref="BT32:BU32"/>
    <mergeCell ref="BV32:BW32"/>
    <mergeCell ref="BX32:BY32"/>
    <mergeCell ref="BZ32:CA32"/>
    <mergeCell ref="CB32:CC32"/>
    <mergeCell ref="CD32:CE32"/>
    <mergeCell ref="CJ31:CK31"/>
    <mergeCell ref="AX32:AY32"/>
    <mergeCell ref="AZ32:BA32"/>
    <mergeCell ref="BB32:BK32"/>
    <mergeCell ref="BL32:BO32"/>
    <mergeCell ref="BP32:BQ32"/>
    <mergeCell ref="AN32:AO32"/>
    <mergeCell ref="AP32:AQ32"/>
    <mergeCell ref="AR32:AS32"/>
    <mergeCell ref="AT32:AU32"/>
    <mergeCell ref="AV32:AW32"/>
    <mergeCell ref="AH31:AI31"/>
    <mergeCell ref="AJ31:AK31"/>
    <mergeCell ref="AL31:AM31"/>
    <mergeCell ref="AP31:AQ31"/>
    <mergeCell ref="AR31:AS31"/>
    <mergeCell ref="AT31:AU31"/>
    <mergeCell ref="CV32:CW32"/>
    <mergeCell ref="CX32:CY32"/>
    <mergeCell ref="CZ32:DA32"/>
    <mergeCell ref="DB32:DC32"/>
    <mergeCell ref="CF32:CG32"/>
    <mergeCell ref="CH32:CI32"/>
    <mergeCell ref="CL32:CM32"/>
    <mergeCell ref="CN32:CO32"/>
    <mergeCell ref="CP32:CQ32"/>
    <mergeCell ref="AR33:AS33"/>
    <mergeCell ref="AT33:AU33"/>
    <mergeCell ref="AV33:AW33"/>
    <mergeCell ref="AX33:AY33"/>
    <mergeCell ref="AZ33:BA33"/>
    <mergeCell ref="BB33:BC33"/>
    <mergeCell ref="DR32:DS32"/>
    <mergeCell ref="V33:Y34"/>
    <mergeCell ref="Z33:AA33"/>
    <mergeCell ref="AB33:AC33"/>
    <mergeCell ref="AD33:AE33"/>
    <mergeCell ref="AF33:AG33"/>
    <mergeCell ref="AH33:AI33"/>
    <mergeCell ref="AJ33:AK33"/>
    <mergeCell ref="AL33:AM33"/>
    <mergeCell ref="AP33:AQ33"/>
    <mergeCell ref="DD32:DE32"/>
    <mergeCell ref="DH32:DI32"/>
    <mergeCell ref="DJ32:DK32"/>
    <mergeCell ref="DL32:DM32"/>
    <mergeCell ref="DN32:DO32"/>
    <mergeCell ref="DP32:DQ32"/>
    <mergeCell ref="CR32:CS32"/>
    <mergeCell ref="CT32:CU32"/>
    <mergeCell ref="BD34:BE34"/>
    <mergeCell ref="BD33:BE33"/>
    <mergeCell ref="BF33:BG33"/>
    <mergeCell ref="BH33:BI33"/>
    <mergeCell ref="BP35:BQ35"/>
    <mergeCell ref="BR35:BS35"/>
    <mergeCell ref="BT35:BU35"/>
    <mergeCell ref="BV35:BW35"/>
    <mergeCell ref="DR34:DS34"/>
    <mergeCell ref="BJ33:BK33"/>
    <mergeCell ref="BL33:BM33"/>
    <mergeCell ref="BN33:BO33"/>
    <mergeCell ref="BB35:BK35"/>
    <mergeCell ref="BL35:BO35"/>
    <mergeCell ref="CN35:CO35"/>
    <mergeCell ref="CP35:CQ35"/>
    <mergeCell ref="CR35:CS35"/>
    <mergeCell ref="CT35:CU35"/>
    <mergeCell ref="CJ35:CK35"/>
    <mergeCell ref="CL35:CM35"/>
    <mergeCell ref="BX35:BY35"/>
    <mergeCell ref="BZ35:CA35"/>
    <mergeCell ref="CB35:CC35"/>
    <mergeCell ref="CD35:CE35"/>
    <mergeCell ref="DT34:DY35"/>
    <mergeCell ref="V35:Y36"/>
    <mergeCell ref="AN35:AO35"/>
    <mergeCell ref="AP35:AQ35"/>
    <mergeCell ref="AR35:AS35"/>
    <mergeCell ref="AT35:AU35"/>
    <mergeCell ref="AV35:AW35"/>
    <mergeCell ref="AX35:AY35"/>
    <mergeCell ref="AZ35:BA35"/>
    <mergeCell ref="BF34:BG34"/>
    <mergeCell ref="BH34:BI34"/>
    <mergeCell ref="BJ34:BK34"/>
    <mergeCell ref="BL34:BM34"/>
    <mergeCell ref="BN34:BO34"/>
    <mergeCell ref="DN34:DO34"/>
    <mergeCell ref="BV33:BW34"/>
    <mergeCell ref="CX33:CY34"/>
    <mergeCell ref="Z34:AA34"/>
    <mergeCell ref="AB34:AC34"/>
    <mergeCell ref="CV35:CW35"/>
    <mergeCell ref="CX35:CY35"/>
    <mergeCell ref="CZ35:DA35"/>
    <mergeCell ref="DB35:DC35"/>
    <mergeCell ref="DD35:DE35"/>
    <mergeCell ref="CF35:CG35"/>
    <mergeCell ref="CH35:CI35"/>
    <mergeCell ref="BH36:BI36"/>
    <mergeCell ref="BJ36:BK36"/>
    <mergeCell ref="E42:F42"/>
    <mergeCell ref="E43:F43"/>
    <mergeCell ref="E44:F44"/>
    <mergeCell ref="E45:F45"/>
    <mergeCell ref="E46:F46"/>
    <mergeCell ref="AT36:AU36"/>
    <mergeCell ref="AV36:AW36"/>
    <mergeCell ref="AX36:AY36"/>
    <mergeCell ref="BL36:BM36"/>
    <mergeCell ref="BN36:BO36"/>
    <mergeCell ref="CJ36:CK36"/>
    <mergeCell ref="AZ36:BA36"/>
    <mergeCell ref="BB36:BC36"/>
    <mergeCell ref="BD36:BE36"/>
    <mergeCell ref="BF36:BG36"/>
    <mergeCell ref="CP37:CQ37"/>
    <mergeCell ref="AN38:AW38"/>
    <mergeCell ref="AX38:BA38"/>
    <mergeCell ref="E41:F41"/>
    <mergeCell ref="BL37:BM37"/>
    <mergeCell ref="BN37:BO37"/>
    <mergeCell ref="CD37:CE37"/>
    <mergeCell ref="CF37:CG37"/>
    <mergeCell ref="CH37:CI37"/>
    <mergeCell ref="CJ37:CK37"/>
    <mergeCell ref="AI37:AK37"/>
    <mergeCell ref="AL37:AM37"/>
    <mergeCell ref="BD37:BE37"/>
    <mergeCell ref="BF37:BG37"/>
    <mergeCell ref="BH37:BI37"/>
    <mergeCell ref="BJ37:BK37"/>
    <mergeCell ref="CL37:CM37"/>
    <mergeCell ref="CN37:CO37"/>
  </mergeCells>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CZ70"/>
  <sheetViews>
    <sheetView workbookViewId="0">
      <selection activeCell="CR25" sqref="CR25"/>
    </sheetView>
  </sheetViews>
  <sheetFormatPr defaultRowHeight="12.75"/>
  <cols>
    <col min="1" max="28" width="1.28515625" style="392" customWidth="1"/>
    <col min="29" max="30" width="1.140625" style="392" customWidth="1"/>
    <col min="31" max="32" width="1.28515625" style="392" customWidth="1"/>
    <col min="33" max="34" width="1.140625" style="392" customWidth="1"/>
    <col min="35" max="36" width="1.28515625" style="392" customWidth="1"/>
    <col min="37" max="40" width="1.140625" style="392" customWidth="1"/>
    <col min="41" max="42" width="1.28515625" style="392" customWidth="1"/>
    <col min="43" max="44" width="1.140625" style="392" customWidth="1"/>
    <col min="45" max="46" width="1.28515625" style="392" customWidth="1"/>
    <col min="47" max="50" width="1.140625" style="392" customWidth="1"/>
    <col min="51" max="67" width="1.28515625" style="392" customWidth="1"/>
    <col min="68" max="68" width="1.140625" style="392" customWidth="1"/>
    <col min="69" max="70" width="1.28515625" style="392" customWidth="1"/>
    <col min="71" max="72" width="1.140625" style="392" customWidth="1"/>
    <col min="73" max="74" width="1.28515625" style="392" customWidth="1"/>
    <col min="75" max="76" width="1.140625" style="392" customWidth="1"/>
    <col min="77" max="78" width="1.28515625" style="392" customWidth="1"/>
    <col min="79" max="82" width="1.140625" style="392" customWidth="1"/>
    <col min="83" max="84" width="1.28515625" style="392" customWidth="1"/>
    <col min="85" max="86" width="1.140625" style="392" customWidth="1"/>
    <col min="87" max="88" width="1.28515625" style="392" customWidth="1"/>
    <col min="89" max="91" width="1.140625" style="392" customWidth="1"/>
    <col min="92" max="94" width="1.28515625" style="392" customWidth="1"/>
    <col min="95" max="95" width="9.140625" style="392"/>
    <col min="96" max="96" width="13.7109375" style="392" customWidth="1"/>
    <col min="97" max="256" width="9.140625" style="392"/>
    <col min="257" max="284" width="1.28515625" style="392" customWidth="1"/>
    <col min="285" max="286" width="1.140625" style="392" customWidth="1"/>
    <col min="287" max="288" width="1.28515625" style="392" customWidth="1"/>
    <col min="289" max="290" width="1.140625" style="392" customWidth="1"/>
    <col min="291" max="292" width="1.28515625" style="392" customWidth="1"/>
    <col min="293" max="296" width="1.140625" style="392" customWidth="1"/>
    <col min="297" max="298" width="1.28515625" style="392" customWidth="1"/>
    <col min="299" max="300" width="1.140625" style="392" customWidth="1"/>
    <col min="301" max="302" width="1.28515625" style="392" customWidth="1"/>
    <col min="303" max="306" width="1.140625" style="392" customWidth="1"/>
    <col min="307" max="323" width="1.28515625" style="392" customWidth="1"/>
    <col min="324" max="324" width="1.140625" style="392" customWidth="1"/>
    <col min="325" max="326" width="1.28515625" style="392" customWidth="1"/>
    <col min="327" max="328" width="1.140625" style="392" customWidth="1"/>
    <col min="329" max="330" width="1.28515625" style="392" customWidth="1"/>
    <col min="331" max="332" width="1.140625" style="392" customWidth="1"/>
    <col min="333" max="334" width="1.28515625" style="392" customWidth="1"/>
    <col min="335" max="338" width="1.140625" style="392" customWidth="1"/>
    <col min="339" max="340" width="1.28515625" style="392" customWidth="1"/>
    <col min="341" max="342" width="1.140625" style="392" customWidth="1"/>
    <col min="343" max="344" width="1.28515625" style="392" customWidth="1"/>
    <col min="345" max="347" width="1.140625" style="392" customWidth="1"/>
    <col min="348" max="350" width="1.28515625" style="392" customWidth="1"/>
    <col min="351" max="351" width="9.140625" style="392"/>
    <col min="352" max="352" width="13.7109375" style="392" customWidth="1"/>
    <col min="353" max="512" width="9.140625" style="392"/>
    <col min="513" max="540" width="1.28515625" style="392" customWidth="1"/>
    <col min="541" max="542" width="1.140625" style="392" customWidth="1"/>
    <col min="543" max="544" width="1.28515625" style="392" customWidth="1"/>
    <col min="545" max="546" width="1.140625" style="392" customWidth="1"/>
    <col min="547" max="548" width="1.28515625" style="392" customWidth="1"/>
    <col min="549" max="552" width="1.140625" style="392" customWidth="1"/>
    <col min="553" max="554" width="1.28515625" style="392" customWidth="1"/>
    <col min="555" max="556" width="1.140625" style="392" customWidth="1"/>
    <col min="557" max="558" width="1.28515625" style="392" customWidth="1"/>
    <col min="559" max="562" width="1.140625" style="392" customWidth="1"/>
    <col min="563" max="579" width="1.28515625" style="392" customWidth="1"/>
    <col min="580" max="580" width="1.140625" style="392" customWidth="1"/>
    <col min="581" max="582" width="1.28515625" style="392" customWidth="1"/>
    <col min="583" max="584" width="1.140625" style="392" customWidth="1"/>
    <col min="585" max="586" width="1.28515625" style="392" customWidth="1"/>
    <col min="587" max="588" width="1.140625" style="392" customWidth="1"/>
    <col min="589" max="590" width="1.28515625" style="392" customWidth="1"/>
    <col min="591" max="594" width="1.140625" style="392" customWidth="1"/>
    <col min="595" max="596" width="1.28515625" style="392" customWidth="1"/>
    <col min="597" max="598" width="1.140625" style="392" customWidth="1"/>
    <col min="599" max="600" width="1.28515625" style="392" customWidth="1"/>
    <col min="601" max="603" width="1.140625" style="392" customWidth="1"/>
    <col min="604" max="606" width="1.28515625" style="392" customWidth="1"/>
    <col min="607" max="607" width="9.140625" style="392"/>
    <col min="608" max="608" width="13.7109375" style="392" customWidth="1"/>
    <col min="609" max="768" width="9.140625" style="392"/>
    <col min="769" max="796" width="1.28515625" style="392" customWidth="1"/>
    <col min="797" max="798" width="1.140625" style="392" customWidth="1"/>
    <col min="799" max="800" width="1.28515625" style="392" customWidth="1"/>
    <col min="801" max="802" width="1.140625" style="392" customWidth="1"/>
    <col min="803" max="804" width="1.28515625" style="392" customWidth="1"/>
    <col min="805" max="808" width="1.140625" style="392" customWidth="1"/>
    <col min="809" max="810" width="1.28515625" style="392" customWidth="1"/>
    <col min="811" max="812" width="1.140625" style="392" customWidth="1"/>
    <col min="813" max="814" width="1.28515625" style="392" customWidth="1"/>
    <col min="815" max="818" width="1.140625" style="392" customWidth="1"/>
    <col min="819" max="835" width="1.28515625" style="392" customWidth="1"/>
    <col min="836" max="836" width="1.140625" style="392" customWidth="1"/>
    <col min="837" max="838" width="1.28515625" style="392" customWidth="1"/>
    <col min="839" max="840" width="1.140625" style="392" customWidth="1"/>
    <col min="841" max="842" width="1.28515625" style="392" customWidth="1"/>
    <col min="843" max="844" width="1.140625" style="392" customWidth="1"/>
    <col min="845" max="846" width="1.28515625" style="392" customWidth="1"/>
    <col min="847" max="850" width="1.140625" style="392" customWidth="1"/>
    <col min="851" max="852" width="1.28515625" style="392" customWidth="1"/>
    <col min="853" max="854" width="1.140625" style="392" customWidth="1"/>
    <col min="855" max="856" width="1.28515625" style="392" customWidth="1"/>
    <col min="857" max="859" width="1.140625" style="392" customWidth="1"/>
    <col min="860" max="862" width="1.28515625" style="392" customWidth="1"/>
    <col min="863" max="863" width="9.140625" style="392"/>
    <col min="864" max="864" width="13.7109375" style="392" customWidth="1"/>
    <col min="865" max="1024" width="9.140625" style="392"/>
    <col min="1025" max="1052" width="1.28515625" style="392" customWidth="1"/>
    <col min="1053" max="1054" width="1.140625" style="392" customWidth="1"/>
    <col min="1055" max="1056" width="1.28515625" style="392" customWidth="1"/>
    <col min="1057" max="1058" width="1.140625" style="392" customWidth="1"/>
    <col min="1059" max="1060" width="1.28515625" style="392" customWidth="1"/>
    <col min="1061" max="1064" width="1.140625" style="392" customWidth="1"/>
    <col min="1065" max="1066" width="1.28515625" style="392" customWidth="1"/>
    <col min="1067" max="1068" width="1.140625" style="392" customWidth="1"/>
    <col min="1069" max="1070" width="1.28515625" style="392" customWidth="1"/>
    <col min="1071" max="1074" width="1.140625" style="392" customWidth="1"/>
    <col min="1075" max="1091" width="1.28515625" style="392" customWidth="1"/>
    <col min="1092" max="1092" width="1.140625" style="392" customWidth="1"/>
    <col min="1093" max="1094" width="1.28515625" style="392" customWidth="1"/>
    <col min="1095" max="1096" width="1.140625" style="392" customWidth="1"/>
    <col min="1097" max="1098" width="1.28515625" style="392" customWidth="1"/>
    <col min="1099" max="1100" width="1.140625" style="392" customWidth="1"/>
    <col min="1101" max="1102" width="1.28515625" style="392" customWidth="1"/>
    <col min="1103" max="1106" width="1.140625" style="392" customWidth="1"/>
    <col min="1107" max="1108" width="1.28515625" style="392" customWidth="1"/>
    <col min="1109" max="1110" width="1.140625" style="392" customWidth="1"/>
    <col min="1111" max="1112" width="1.28515625" style="392" customWidth="1"/>
    <col min="1113" max="1115" width="1.140625" style="392" customWidth="1"/>
    <col min="1116" max="1118" width="1.28515625" style="392" customWidth="1"/>
    <col min="1119" max="1119" width="9.140625" style="392"/>
    <col min="1120" max="1120" width="13.7109375" style="392" customWidth="1"/>
    <col min="1121" max="1280" width="9.140625" style="392"/>
    <col min="1281" max="1308" width="1.28515625" style="392" customWidth="1"/>
    <col min="1309" max="1310" width="1.140625" style="392" customWidth="1"/>
    <col min="1311" max="1312" width="1.28515625" style="392" customWidth="1"/>
    <col min="1313" max="1314" width="1.140625" style="392" customWidth="1"/>
    <col min="1315" max="1316" width="1.28515625" style="392" customWidth="1"/>
    <col min="1317" max="1320" width="1.140625" style="392" customWidth="1"/>
    <col min="1321" max="1322" width="1.28515625" style="392" customWidth="1"/>
    <col min="1323" max="1324" width="1.140625" style="392" customWidth="1"/>
    <col min="1325" max="1326" width="1.28515625" style="392" customWidth="1"/>
    <col min="1327" max="1330" width="1.140625" style="392" customWidth="1"/>
    <col min="1331" max="1347" width="1.28515625" style="392" customWidth="1"/>
    <col min="1348" max="1348" width="1.140625" style="392" customWidth="1"/>
    <col min="1349" max="1350" width="1.28515625" style="392" customWidth="1"/>
    <col min="1351" max="1352" width="1.140625" style="392" customWidth="1"/>
    <col min="1353" max="1354" width="1.28515625" style="392" customWidth="1"/>
    <col min="1355" max="1356" width="1.140625" style="392" customWidth="1"/>
    <col min="1357" max="1358" width="1.28515625" style="392" customWidth="1"/>
    <col min="1359" max="1362" width="1.140625" style="392" customWidth="1"/>
    <col min="1363" max="1364" width="1.28515625" style="392" customWidth="1"/>
    <col min="1365" max="1366" width="1.140625" style="392" customWidth="1"/>
    <col min="1367" max="1368" width="1.28515625" style="392" customWidth="1"/>
    <col min="1369" max="1371" width="1.140625" style="392" customWidth="1"/>
    <col min="1372" max="1374" width="1.28515625" style="392" customWidth="1"/>
    <col min="1375" max="1375" width="9.140625" style="392"/>
    <col min="1376" max="1376" width="13.7109375" style="392" customWidth="1"/>
    <col min="1377" max="1536" width="9.140625" style="392"/>
    <col min="1537" max="1564" width="1.28515625" style="392" customWidth="1"/>
    <col min="1565" max="1566" width="1.140625" style="392" customWidth="1"/>
    <col min="1567" max="1568" width="1.28515625" style="392" customWidth="1"/>
    <col min="1569" max="1570" width="1.140625" style="392" customWidth="1"/>
    <col min="1571" max="1572" width="1.28515625" style="392" customWidth="1"/>
    <col min="1573" max="1576" width="1.140625" style="392" customWidth="1"/>
    <col min="1577" max="1578" width="1.28515625" style="392" customWidth="1"/>
    <col min="1579" max="1580" width="1.140625" style="392" customWidth="1"/>
    <col min="1581" max="1582" width="1.28515625" style="392" customWidth="1"/>
    <col min="1583" max="1586" width="1.140625" style="392" customWidth="1"/>
    <col min="1587" max="1603" width="1.28515625" style="392" customWidth="1"/>
    <col min="1604" max="1604" width="1.140625" style="392" customWidth="1"/>
    <col min="1605" max="1606" width="1.28515625" style="392" customWidth="1"/>
    <col min="1607" max="1608" width="1.140625" style="392" customWidth="1"/>
    <col min="1609" max="1610" width="1.28515625" style="392" customWidth="1"/>
    <col min="1611" max="1612" width="1.140625" style="392" customWidth="1"/>
    <col min="1613" max="1614" width="1.28515625" style="392" customWidth="1"/>
    <col min="1615" max="1618" width="1.140625" style="392" customWidth="1"/>
    <col min="1619" max="1620" width="1.28515625" style="392" customWidth="1"/>
    <col min="1621" max="1622" width="1.140625" style="392" customWidth="1"/>
    <col min="1623" max="1624" width="1.28515625" style="392" customWidth="1"/>
    <col min="1625" max="1627" width="1.140625" style="392" customWidth="1"/>
    <col min="1628" max="1630" width="1.28515625" style="392" customWidth="1"/>
    <col min="1631" max="1631" width="9.140625" style="392"/>
    <col min="1632" max="1632" width="13.7109375" style="392" customWidth="1"/>
    <col min="1633" max="1792" width="9.140625" style="392"/>
    <col min="1793" max="1820" width="1.28515625" style="392" customWidth="1"/>
    <col min="1821" max="1822" width="1.140625" style="392" customWidth="1"/>
    <col min="1823" max="1824" width="1.28515625" style="392" customWidth="1"/>
    <col min="1825" max="1826" width="1.140625" style="392" customWidth="1"/>
    <col min="1827" max="1828" width="1.28515625" style="392" customWidth="1"/>
    <col min="1829" max="1832" width="1.140625" style="392" customWidth="1"/>
    <col min="1833" max="1834" width="1.28515625" style="392" customWidth="1"/>
    <col min="1835" max="1836" width="1.140625" style="392" customWidth="1"/>
    <col min="1837" max="1838" width="1.28515625" style="392" customWidth="1"/>
    <col min="1839" max="1842" width="1.140625" style="392" customWidth="1"/>
    <col min="1843" max="1859" width="1.28515625" style="392" customWidth="1"/>
    <col min="1860" max="1860" width="1.140625" style="392" customWidth="1"/>
    <col min="1861" max="1862" width="1.28515625" style="392" customWidth="1"/>
    <col min="1863" max="1864" width="1.140625" style="392" customWidth="1"/>
    <col min="1865" max="1866" width="1.28515625" style="392" customWidth="1"/>
    <col min="1867" max="1868" width="1.140625" style="392" customWidth="1"/>
    <col min="1869" max="1870" width="1.28515625" style="392" customWidth="1"/>
    <col min="1871" max="1874" width="1.140625" style="392" customWidth="1"/>
    <col min="1875" max="1876" width="1.28515625" style="392" customWidth="1"/>
    <col min="1877" max="1878" width="1.140625" style="392" customWidth="1"/>
    <col min="1879" max="1880" width="1.28515625" style="392" customWidth="1"/>
    <col min="1881" max="1883" width="1.140625" style="392" customWidth="1"/>
    <col min="1884" max="1886" width="1.28515625" style="392" customWidth="1"/>
    <col min="1887" max="1887" width="9.140625" style="392"/>
    <col min="1888" max="1888" width="13.7109375" style="392" customWidth="1"/>
    <col min="1889" max="2048" width="9.140625" style="392"/>
    <col min="2049" max="2076" width="1.28515625" style="392" customWidth="1"/>
    <col min="2077" max="2078" width="1.140625" style="392" customWidth="1"/>
    <col min="2079" max="2080" width="1.28515625" style="392" customWidth="1"/>
    <col min="2081" max="2082" width="1.140625" style="392" customWidth="1"/>
    <col min="2083" max="2084" width="1.28515625" style="392" customWidth="1"/>
    <col min="2085" max="2088" width="1.140625" style="392" customWidth="1"/>
    <col min="2089" max="2090" width="1.28515625" style="392" customWidth="1"/>
    <col min="2091" max="2092" width="1.140625" style="392" customWidth="1"/>
    <col min="2093" max="2094" width="1.28515625" style="392" customWidth="1"/>
    <col min="2095" max="2098" width="1.140625" style="392" customWidth="1"/>
    <col min="2099" max="2115" width="1.28515625" style="392" customWidth="1"/>
    <col min="2116" max="2116" width="1.140625" style="392" customWidth="1"/>
    <col min="2117" max="2118" width="1.28515625" style="392" customWidth="1"/>
    <col min="2119" max="2120" width="1.140625" style="392" customWidth="1"/>
    <col min="2121" max="2122" width="1.28515625" style="392" customWidth="1"/>
    <col min="2123" max="2124" width="1.140625" style="392" customWidth="1"/>
    <col min="2125" max="2126" width="1.28515625" style="392" customWidth="1"/>
    <col min="2127" max="2130" width="1.140625" style="392" customWidth="1"/>
    <col min="2131" max="2132" width="1.28515625" style="392" customWidth="1"/>
    <col min="2133" max="2134" width="1.140625" style="392" customWidth="1"/>
    <col min="2135" max="2136" width="1.28515625" style="392" customWidth="1"/>
    <col min="2137" max="2139" width="1.140625" style="392" customWidth="1"/>
    <col min="2140" max="2142" width="1.28515625" style="392" customWidth="1"/>
    <col min="2143" max="2143" width="9.140625" style="392"/>
    <col min="2144" max="2144" width="13.7109375" style="392" customWidth="1"/>
    <col min="2145" max="2304" width="9.140625" style="392"/>
    <col min="2305" max="2332" width="1.28515625" style="392" customWidth="1"/>
    <col min="2333" max="2334" width="1.140625" style="392" customWidth="1"/>
    <col min="2335" max="2336" width="1.28515625" style="392" customWidth="1"/>
    <col min="2337" max="2338" width="1.140625" style="392" customWidth="1"/>
    <col min="2339" max="2340" width="1.28515625" style="392" customWidth="1"/>
    <col min="2341" max="2344" width="1.140625" style="392" customWidth="1"/>
    <col min="2345" max="2346" width="1.28515625" style="392" customWidth="1"/>
    <col min="2347" max="2348" width="1.140625" style="392" customWidth="1"/>
    <col min="2349" max="2350" width="1.28515625" style="392" customWidth="1"/>
    <col min="2351" max="2354" width="1.140625" style="392" customWidth="1"/>
    <col min="2355" max="2371" width="1.28515625" style="392" customWidth="1"/>
    <col min="2372" max="2372" width="1.140625" style="392" customWidth="1"/>
    <col min="2373" max="2374" width="1.28515625" style="392" customWidth="1"/>
    <col min="2375" max="2376" width="1.140625" style="392" customWidth="1"/>
    <col min="2377" max="2378" width="1.28515625" style="392" customWidth="1"/>
    <col min="2379" max="2380" width="1.140625" style="392" customWidth="1"/>
    <col min="2381" max="2382" width="1.28515625" style="392" customWidth="1"/>
    <col min="2383" max="2386" width="1.140625" style="392" customWidth="1"/>
    <col min="2387" max="2388" width="1.28515625" style="392" customWidth="1"/>
    <col min="2389" max="2390" width="1.140625" style="392" customWidth="1"/>
    <col min="2391" max="2392" width="1.28515625" style="392" customWidth="1"/>
    <col min="2393" max="2395" width="1.140625" style="392" customWidth="1"/>
    <col min="2396" max="2398" width="1.28515625" style="392" customWidth="1"/>
    <col min="2399" max="2399" width="9.140625" style="392"/>
    <col min="2400" max="2400" width="13.7109375" style="392" customWidth="1"/>
    <col min="2401" max="2560" width="9.140625" style="392"/>
    <col min="2561" max="2588" width="1.28515625" style="392" customWidth="1"/>
    <col min="2589" max="2590" width="1.140625" style="392" customWidth="1"/>
    <col min="2591" max="2592" width="1.28515625" style="392" customWidth="1"/>
    <col min="2593" max="2594" width="1.140625" style="392" customWidth="1"/>
    <col min="2595" max="2596" width="1.28515625" style="392" customWidth="1"/>
    <col min="2597" max="2600" width="1.140625" style="392" customWidth="1"/>
    <col min="2601" max="2602" width="1.28515625" style="392" customWidth="1"/>
    <col min="2603" max="2604" width="1.140625" style="392" customWidth="1"/>
    <col min="2605" max="2606" width="1.28515625" style="392" customWidth="1"/>
    <col min="2607" max="2610" width="1.140625" style="392" customWidth="1"/>
    <col min="2611" max="2627" width="1.28515625" style="392" customWidth="1"/>
    <col min="2628" max="2628" width="1.140625" style="392" customWidth="1"/>
    <col min="2629" max="2630" width="1.28515625" style="392" customWidth="1"/>
    <col min="2631" max="2632" width="1.140625" style="392" customWidth="1"/>
    <col min="2633" max="2634" width="1.28515625" style="392" customWidth="1"/>
    <col min="2635" max="2636" width="1.140625" style="392" customWidth="1"/>
    <col min="2637" max="2638" width="1.28515625" style="392" customWidth="1"/>
    <col min="2639" max="2642" width="1.140625" style="392" customWidth="1"/>
    <col min="2643" max="2644" width="1.28515625" style="392" customWidth="1"/>
    <col min="2645" max="2646" width="1.140625" style="392" customWidth="1"/>
    <col min="2647" max="2648" width="1.28515625" style="392" customWidth="1"/>
    <col min="2649" max="2651" width="1.140625" style="392" customWidth="1"/>
    <col min="2652" max="2654" width="1.28515625" style="392" customWidth="1"/>
    <col min="2655" max="2655" width="9.140625" style="392"/>
    <col min="2656" max="2656" width="13.7109375" style="392" customWidth="1"/>
    <col min="2657" max="2816" width="9.140625" style="392"/>
    <col min="2817" max="2844" width="1.28515625" style="392" customWidth="1"/>
    <col min="2845" max="2846" width="1.140625" style="392" customWidth="1"/>
    <col min="2847" max="2848" width="1.28515625" style="392" customWidth="1"/>
    <col min="2849" max="2850" width="1.140625" style="392" customWidth="1"/>
    <col min="2851" max="2852" width="1.28515625" style="392" customWidth="1"/>
    <col min="2853" max="2856" width="1.140625" style="392" customWidth="1"/>
    <col min="2857" max="2858" width="1.28515625" style="392" customWidth="1"/>
    <col min="2859" max="2860" width="1.140625" style="392" customWidth="1"/>
    <col min="2861" max="2862" width="1.28515625" style="392" customWidth="1"/>
    <col min="2863" max="2866" width="1.140625" style="392" customWidth="1"/>
    <col min="2867" max="2883" width="1.28515625" style="392" customWidth="1"/>
    <col min="2884" max="2884" width="1.140625" style="392" customWidth="1"/>
    <col min="2885" max="2886" width="1.28515625" style="392" customWidth="1"/>
    <col min="2887" max="2888" width="1.140625" style="392" customWidth="1"/>
    <col min="2889" max="2890" width="1.28515625" style="392" customWidth="1"/>
    <col min="2891" max="2892" width="1.140625" style="392" customWidth="1"/>
    <col min="2893" max="2894" width="1.28515625" style="392" customWidth="1"/>
    <col min="2895" max="2898" width="1.140625" style="392" customWidth="1"/>
    <col min="2899" max="2900" width="1.28515625" style="392" customWidth="1"/>
    <col min="2901" max="2902" width="1.140625" style="392" customWidth="1"/>
    <col min="2903" max="2904" width="1.28515625" style="392" customWidth="1"/>
    <col min="2905" max="2907" width="1.140625" style="392" customWidth="1"/>
    <col min="2908" max="2910" width="1.28515625" style="392" customWidth="1"/>
    <col min="2911" max="2911" width="9.140625" style="392"/>
    <col min="2912" max="2912" width="13.7109375" style="392" customWidth="1"/>
    <col min="2913" max="3072" width="9.140625" style="392"/>
    <col min="3073" max="3100" width="1.28515625" style="392" customWidth="1"/>
    <col min="3101" max="3102" width="1.140625" style="392" customWidth="1"/>
    <col min="3103" max="3104" width="1.28515625" style="392" customWidth="1"/>
    <col min="3105" max="3106" width="1.140625" style="392" customWidth="1"/>
    <col min="3107" max="3108" width="1.28515625" style="392" customWidth="1"/>
    <col min="3109" max="3112" width="1.140625" style="392" customWidth="1"/>
    <col min="3113" max="3114" width="1.28515625" style="392" customWidth="1"/>
    <col min="3115" max="3116" width="1.140625" style="392" customWidth="1"/>
    <col min="3117" max="3118" width="1.28515625" style="392" customWidth="1"/>
    <col min="3119" max="3122" width="1.140625" style="392" customWidth="1"/>
    <col min="3123" max="3139" width="1.28515625" style="392" customWidth="1"/>
    <col min="3140" max="3140" width="1.140625" style="392" customWidth="1"/>
    <col min="3141" max="3142" width="1.28515625" style="392" customWidth="1"/>
    <col min="3143" max="3144" width="1.140625" style="392" customWidth="1"/>
    <col min="3145" max="3146" width="1.28515625" style="392" customWidth="1"/>
    <col min="3147" max="3148" width="1.140625" style="392" customWidth="1"/>
    <col min="3149" max="3150" width="1.28515625" style="392" customWidth="1"/>
    <col min="3151" max="3154" width="1.140625" style="392" customWidth="1"/>
    <col min="3155" max="3156" width="1.28515625" style="392" customWidth="1"/>
    <col min="3157" max="3158" width="1.140625" style="392" customWidth="1"/>
    <col min="3159" max="3160" width="1.28515625" style="392" customWidth="1"/>
    <col min="3161" max="3163" width="1.140625" style="392" customWidth="1"/>
    <col min="3164" max="3166" width="1.28515625" style="392" customWidth="1"/>
    <col min="3167" max="3167" width="9.140625" style="392"/>
    <col min="3168" max="3168" width="13.7109375" style="392" customWidth="1"/>
    <col min="3169" max="3328" width="9.140625" style="392"/>
    <col min="3329" max="3356" width="1.28515625" style="392" customWidth="1"/>
    <col min="3357" max="3358" width="1.140625" style="392" customWidth="1"/>
    <col min="3359" max="3360" width="1.28515625" style="392" customWidth="1"/>
    <col min="3361" max="3362" width="1.140625" style="392" customWidth="1"/>
    <col min="3363" max="3364" width="1.28515625" style="392" customWidth="1"/>
    <col min="3365" max="3368" width="1.140625" style="392" customWidth="1"/>
    <col min="3369" max="3370" width="1.28515625" style="392" customWidth="1"/>
    <col min="3371" max="3372" width="1.140625" style="392" customWidth="1"/>
    <col min="3373" max="3374" width="1.28515625" style="392" customWidth="1"/>
    <col min="3375" max="3378" width="1.140625" style="392" customWidth="1"/>
    <col min="3379" max="3395" width="1.28515625" style="392" customWidth="1"/>
    <col min="3396" max="3396" width="1.140625" style="392" customWidth="1"/>
    <col min="3397" max="3398" width="1.28515625" style="392" customWidth="1"/>
    <col min="3399" max="3400" width="1.140625" style="392" customWidth="1"/>
    <col min="3401" max="3402" width="1.28515625" style="392" customWidth="1"/>
    <col min="3403" max="3404" width="1.140625" style="392" customWidth="1"/>
    <col min="3405" max="3406" width="1.28515625" style="392" customWidth="1"/>
    <col min="3407" max="3410" width="1.140625" style="392" customWidth="1"/>
    <col min="3411" max="3412" width="1.28515625" style="392" customWidth="1"/>
    <col min="3413" max="3414" width="1.140625" style="392" customWidth="1"/>
    <col min="3415" max="3416" width="1.28515625" style="392" customWidth="1"/>
    <col min="3417" max="3419" width="1.140625" style="392" customWidth="1"/>
    <col min="3420" max="3422" width="1.28515625" style="392" customWidth="1"/>
    <col min="3423" max="3423" width="9.140625" style="392"/>
    <col min="3424" max="3424" width="13.7109375" style="392" customWidth="1"/>
    <col min="3425" max="3584" width="9.140625" style="392"/>
    <col min="3585" max="3612" width="1.28515625" style="392" customWidth="1"/>
    <col min="3613" max="3614" width="1.140625" style="392" customWidth="1"/>
    <col min="3615" max="3616" width="1.28515625" style="392" customWidth="1"/>
    <col min="3617" max="3618" width="1.140625" style="392" customWidth="1"/>
    <col min="3619" max="3620" width="1.28515625" style="392" customWidth="1"/>
    <col min="3621" max="3624" width="1.140625" style="392" customWidth="1"/>
    <col min="3625" max="3626" width="1.28515625" style="392" customWidth="1"/>
    <col min="3627" max="3628" width="1.140625" style="392" customWidth="1"/>
    <col min="3629" max="3630" width="1.28515625" style="392" customWidth="1"/>
    <col min="3631" max="3634" width="1.140625" style="392" customWidth="1"/>
    <col min="3635" max="3651" width="1.28515625" style="392" customWidth="1"/>
    <col min="3652" max="3652" width="1.140625" style="392" customWidth="1"/>
    <col min="3653" max="3654" width="1.28515625" style="392" customWidth="1"/>
    <col min="3655" max="3656" width="1.140625" style="392" customWidth="1"/>
    <col min="3657" max="3658" width="1.28515625" style="392" customWidth="1"/>
    <col min="3659" max="3660" width="1.140625" style="392" customWidth="1"/>
    <col min="3661" max="3662" width="1.28515625" style="392" customWidth="1"/>
    <col min="3663" max="3666" width="1.140625" style="392" customWidth="1"/>
    <col min="3667" max="3668" width="1.28515625" style="392" customWidth="1"/>
    <col min="3669" max="3670" width="1.140625" style="392" customWidth="1"/>
    <col min="3671" max="3672" width="1.28515625" style="392" customWidth="1"/>
    <col min="3673" max="3675" width="1.140625" style="392" customWidth="1"/>
    <col min="3676" max="3678" width="1.28515625" style="392" customWidth="1"/>
    <col min="3679" max="3679" width="9.140625" style="392"/>
    <col min="3680" max="3680" width="13.7109375" style="392" customWidth="1"/>
    <col min="3681" max="3840" width="9.140625" style="392"/>
    <col min="3841" max="3868" width="1.28515625" style="392" customWidth="1"/>
    <col min="3869" max="3870" width="1.140625" style="392" customWidth="1"/>
    <col min="3871" max="3872" width="1.28515625" style="392" customWidth="1"/>
    <col min="3873" max="3874" width="1.140625" style="392" customWidth="1"/>
    <col min="3875" max="3876" width="1.28515625" style="392" customWidth="1"/>
    <col min="3877" max="3880" width="1.140625" style="392" customWidth="1"/>
    <col min="3881" max="3882" width="1.28515625" style="392" customWidth="1"/>
    <col min="3883" max="3884" width="1.140625" style="392" customWidth="1"/>
    <col min="3885" max="3886" width="1.28515625" style="392" customWidth="1"/>
    <col min="3887" max="3890" width="1.140625" style="392" customWidth="1"/>
    <col min="3891" max="3907" width="1.28515625" style="392" customWidth="1"/>
    <col min="3908" max="3908" width="1.140625" style="392" customWidth="1"/>
    <col min="3909" max="3910" width="1.28515625" style="392" customWidth="1"/>
    <col min="3911" max="3912" width="1.140625" style="392" customWidth="1"/>
    <col min="3913" max="3914" width="1.28515625" style="392" customWidth="1"/>
    <col min="3915" max="3916" width="1.140625" style="392" customWidth="1"/>
    <col min="3917" max="3918" width="1.28515625" style="392" customWidth="1"/>
    <col min="3919" max="3922" width="1.140625" style="392" customWidth="1"/>
    <col min="3923" max="3924" width="1.28515625" style="392" customWidth="1"/>
    <col min="3925" max="3926" width="1.140625" style="392" customWidth="1"/>
    <col min="3927" max="3928" width="1.28515625" style="392" customWidth="1"/>
    <col min="3929" max="3931" width="1.140625" style="392" customWidth="1"/>
    <col min="3932" max="3934" width="1.28515625" style="392" customWidth="1"/>
    <col min="3935" max="3935" width="9.140625" style="392"/>
    <col min="3936" max="3936" width="13.7109375" style="392" customWidth="1"/>
    <col min="3937" max="4096" width="9.140625" style="392"/>
    <col min="4097" max="4124" width="1.28515625" style="392" customWidth="1"/>
    <col min="4125" max="4126" width="1.140625" style="392" customWidth="1"/>
    <col min="4127" max="4128" width="1.28515625" style="392" customWidth="1"/>
    <col min="4129" max="4130" width="1.140625" style="392" customWidth="1"/>
    <col min="4131" max="4132" width="1.28515625" style="392" customWidth="1"/>
    <col min="4133" max="4136" width="1.140625" style="392" customWidth="1"/>
    <col min="4137" max="4138" width="1.28515625" style="392" customWidth="1"/>
    <col min="4139" max="4140" width="1.140625" style="392" customWidth="1"/>
    <col min="4141" max="4142" width="1.28515625" style="392" customWidth="1"/>
    <col min="4143" max="4146" width="1.140625" style="392" customWidth="1"/>
    <col min="4147" max="4163" width="1.28515625" style="392" customWidth="1"/>
    <col min="4164" max="4164" width="1.140625" style="392" customWidth="1"/>
    <col min="4165" max="4166" width="1.28515625" style="392" customWidth="1"/>
    <col min="4167" max="4168" width="1.140625" style="392" customWidth="1"/>
    <col min="4169" max="4170" width="1.28515625" style="392" customWidth="1"/>
    <col min="4171" max="4172" width="1.140625" style="392" customWidth="1"/>
    <col min="4173" max="4174" width="1.28515625" style="392" customWidth="1"/>
    <col min="4175" max="4178" width="1.140625" style="392" customWidth="1"/>
    <col min="4179" max="4180" width="1.28515625" style="392" customWidth="1"/>
    <col min="4181" max="4182" width="1.140625" style="392" customWidth="1"/>
    <col min="4183" max="4184" width="1.28515625" style="392" customWidth="1"/>
    <col min="4185" max="4187" width="1.140625" style="392" customWidth="1"/>
    <col min="4188" max="4190" width="1.28515625" style="392" customWidth="1"/>
    <col min="4191" max="4191" width="9.140625" style="392"/>
    <col min="4192" max="4192" width="13.7109375" style="392" customWidth="1"/>
    <col min="4193" max="4352" width="9.140625" style="392"/>
    <col min="4353" max="4380" width="1.28515625" style="392" customWidth="1"/>
    <col min="4381" max="4382" width="1.140625" style="392" customWidth="1"/>
    <col min="4383" max="4384" width="1.28515625" style="392" customWidth="1"/>
    <col min="4385" max="4386" width="1.140625" style="392" customWidth="1"/>
    <col min="4387" max="4388" width="1.28515625" style="392" customWidth="1"/>
    <col min="4389" max="4392" width="1.140625" style="392" customWidth="1"/>
    <col min="4393" max="4394" width="1.28515625" style="392" customWidth="1"/>
    <col min="4395" max="4396" width="1.140625" style="392" customWidth="1"/>
    <col min="4397" max="4398" width="1.28515625" style="392" customWidth="1"/>
    <col min="4399" max="4402" width="1.140625" style="392" customWidth="1"/>
    <col min="4403" max="4419" width="1.28515625" style="392" customWidth="1"/>
    <col min="4420" max="4420" width="1.140625" style="392" customWidth="1"/>
    <col min="4421" max="4422" width="1.28515625" style="392" customWidth="1"/>
    <col min="4423" max="4424" width="1.140625" style="392" customWidth="1"/>
    <col min="4425" max="4426" width="1.28515625" style="392" customWidth="1"/>
    <col min="4427" max="4428" width="1.140625" style="392" customWidth="1"/>
    <col min="4429" max="4430" width="1.28515625" style="392" customWidth="1"/>
    <col min="4431" max="4434" width="1.140625" style="392" customWidth="1"/>
    <col min="4435" max="4436" width="1.28515625" style="392" customWidth="1"/>
    <col min="4437" max="4438" width="1.140625" style="392" customWidth="1"/>
    <col min="4439" max="4440" width="1.28515625" style="392" customWidth="1"/>
    <col min="4441" max="4443" width="1.140625" style="392" customWidth="1"/>
    <col min="4444" max="4446" width="1.28515625" style="392" customWidth="1"/>
    <col min="4447" max="4447" width="9.140625" style="392"/>
    <col min="4448" max="4448" width="13.7109375" style="392" customWidth="1"/>
    <col min="4449" max="4608" width="9.140625" style="392"/>
    <col min="4609" max="4636" width="1.28515625" style="392" customWidth="1"/>
    <col min="4637" max="4638" width="1.140625" style="392" customWidth="1"/>
    <col min="4639" max="4640" width="1.28515625" style="392" customWidth="1"/>
    <col min="4641" max="4642" width="1.140625" style="392" customWidth="1"/>
    <col min="4643" max="4644" width="1.28515625" style="392" customWidth="1"/>
    <col min="4645" max="4648" width="1.140625" style="392" customWidth="1"/>
    <col min="4649" max="4650" width="1.28515625" style="392" customWidth="1"/>
    <col min="4651" max="4652" width="1.140625" style="392" customWidth="1"/>
    <col min="4653" max="4654" width="1.28515625" style="392" customWidth="1"/>
    <col min="4655" max="4658" width="1.140625" style="392" customWidth="1"/>
    <col min="4659" max="4675" width="1.28515625" style="392" customWidth="1"/>
    <col min="4676" max="4676" width="1.140625" style="392" customWidth="1"/>
    <col min="4677" max="4678" width="1.28515625" style="392" customWidth="1"/>
    <col min="4679" max="4680" width="1.140625" style="392" customWidth="1"/>
    <col min="4681" max="4682" width="1.28515625" style="392" customWidth="1"/>
    <col min="4683" max="4684" width="1.140625" style="392" customWidth="1"/>
    <col min="4685" max="4686" width="1.28515625" style="392" customWidth="1"/>
    <col min="4687" max="4690" width="1.140625" style="392" customWidth="1"/>
    <col min="4691" max="4692" width="1.28515625" style="392" customWidth="1"/>
    <col min="4693" max="4694" width="1.140625" style="392" customWidth="1"/>
    <col min="4695" max="4696" width="1.28515625" style="392" customWidth="1"/>
    <col min="4697" max="4699" width="1.140625" style="392" customWidth="1"/>
    <col min="4700" max="4702" width="1.28515625" style="392" customWidth="1"/>
    <col min="4703" max="4703" width="9.140625" style="392"/>
    <col min="4704" max="4704" width="13.7109375" style="392" customWidth="1"/>
    <col min="4705" max="4864" width="9.140625" style="392"/>
    <col min="4865" max="4892" width="1.28515625" style="392" customWidth="1"/>
    <col min="4893" max="4894" width="1.140625" style="392" customWidth="1"/>
    <col min="4895" max="4896" width="1.28515625" style="392" customWidth="1"/>
    <col min="4897" max="4898" width="1.140625" style="392" customWidth="1"/>
    <col min="4899" max="4900" width="1.28515625" style="392" customWidth="1"/>
    <col min="4901" max="4904" width="1.140625" style="392" customWidth="1"/>
    <col min="4905" max="4906" width="1.28515625" style="392" customWidth="1"/>
    <col min="4907" max="4908" width="1.140625" style="392" customWidth="1"/>
    <col min="4909" max="4910" width="1.28515625" style="392" customWidth="1"/>
    <col min="4911" max="4914" width="1.140625" style="392" customWidth="1"/>
    <col min="4915" max="4931" width="1.28515625" style="392" customWidth="1"/>
    <col min="4932" max="4932" width="1.140625" style="392" customWidth="1"/>
    <col min="4933" max="4934" width="1.28515625" style="392" customWidth="1"/>
    <col min="4935" max="4936" width="1.140625" style="392" customWidth="1"/>
    <col min="4937" max="4938" width="1.28515625" style="392" customWidth="1"/>
    <col min="4939" max="4940" width="1.140625" style="392" customWidth="1"/>
    <col min="4941" max="4942" width="1.28515625" style="392" customWidth="1"/>
    <col min="4943" max="4946" width="1.140625" style="392" customWidth="1"/>
    <col min="4947" max="4948" width="1.28515625" style="392" customWidth="1"/>
    <col min="4949" max="4950" width="1.140625" style="392" customWidth="1"/>
    <col min="4951" max="4952" width="1.28515625" style="392" customWidth="1"/>
    <col min="4953" max="4955" width="1.140625" style="392" customWidth="1"/>
    <col min="4956" max="4958" width="1.28515625" style="392" customWidth="1"/>
    <col min="4959" max="4959" width="9.140625" style="392"/>
    <col min="4960" max="4960" width="13.7109375" style="392" customWidth="1"/>
    <col min="4961" max="5120" width="9.140625" style="392"/>
    <col min="5121" max="5148" width="1.28515625" style="392" customWidth="1"/>
    <col min="5149" max="5150" width="1.140625" style="392" customWidth="1"/>
    <col min="5151" max="5152" width="1.28515625" style="392" customWidth="1"/>
    <col min="5153" max="5154" width="1.140625" style="392" customWidth="1"/>
    <col min="5155" max="5156" width="1.28515625" style="392" customWidth="1"/>
    <col min="5157" max="5160" width="1.140625" style="392" customWidth="1"/>
    <col min="5161" max="5162" width="1.28515625" style="392" customWidth="1"/>
    <col min="5163" max="5164" width="1.140625" style="392" customWidth="1"/>
    <col min="5165" max="5166" width="1.28515625" style="392" customWidth="1"/>
    <col min="5167" max="5170" width="1.140625" style="392" customWidth="1"/>
    <col min="5171" max="5187" width="1.28515625" style="392" customWidth="1"/>
    <col min="5188" max="5188" width="1.140625" style="392" customWidth="1"/>
    <col min="5189" max="5190" width="1.28515625" style="392" customWidth="1"/>
    <col min="5191" max="5192" width="1.140625" style="392" customWidth="1"/>
    <col min="5193" max="5194" width="1.28515625" style="392" customWidth="1"/>
    <col min="5195" max="5196" width="1.140625" style="392" customWidth="1"/>
    <col min="5197" max="5198" width="1.28515625" style="392" customWidth="1"/>
    <col min="5199" max="5202" width="1.140625" style="392" customWidth="1"/>
    <col min="5203" max="5204" width="1.28515625" style="392" customWidth="1"/>
    <col min="5205" max="5206" width="1.140625" style="392" customWidth="1"/>
    <col min="5207" max="5208" width="1.28515625" style="392" customWidth="1"/>
    <col min="5209" max="5211" width="1.140625" style="392" customWidth="1"/>
    <col min="5212" max="5214" width="1.28515625" style="392" customWidth="1"/>
    <col min="5215" max="5215" width="9.140625" style="392"/>
    <col min="5216" max="5216" width="13.7109375" style="392" customWidth="1"/>
    <col min="5217" max="5376" width="9.140625" style="392"/>
    <col min="5377" max="5404" width="1.28515625" style="392" customWidth="1"/>
    <col min="5405" max="5406" width="1.140625" style="392" customWidth="1"/>
    <col min="5407" max="5408" width="1.28515625" style="392" customWidth="1"/>
    <col min="5409" max="5410" width="1.140625" style="392" customWidth="1"/>
    <col min="5411" max="5412" width="1.28515625" style="392" customWidth="1"/>
    <col min="5413" max="5416" width="1.140625" style="392" customWidth="1"/>
    <col min="5417" max="5418" width="1.28515625" style="392" customWidth="1"/>
    <col min="5419" max="5420" width="1.140625" style="392" customWidth="1"/>
    <col min="5421" max="5422" width="1.28515625" style="392" customWidth="1"/>
    <col min="5423" max="5426" width="1.140625" style="392" customWidth="1"/>
    <col min="5427" max="5443" width="1.28515625" style="392" customWidth="1"/>
    <col min="5444" max="5444" width="1.140625" style="392" customWidth="1"/>
    <col min="5445" max="5446" width="1.28515625" style="392" customWidth="1"/>
    <col min="5447" max="5448" width="1.140625" style="392" customWidth="1"/>
    <col min="5449" max="5450" width="1.28515625" style="392" customWidth="1"/>
    <col min="5451" max="5452" width="1.140625" style="392" customWidth="1"/>
    <col min="5453" max="5454" width="1.28515625" style="392" customWidth="1"/>
    <col min="5455" max="5458" width="1.140625" style="392" customWidth="1"/>
    <col min="5459" max="5460" width="1.28515625" style="392" customWidth="1"/>
    <col min="5461" max="5462" width="1.140625" style="392" customWidth="1"/>
    <col min="5463" max="5464" width="1.28515625" style="392" customWidth="1"/>
    <col min="5465" max="5467" width="1.140625" style="392" customWidth="1"/>
    <col min="5468" max="5470" width="1.28515625" style="392" customWidth="1"/>
    <col min="5471" max="5471" width="9.140625" style="392"/>
    <col min="5472" max="5472" width="13.7109375" style="392" customWidth="1"/>
    <col min="5473" max="5632" width="9.140625" style="392"/>
    <col min="5633" max="5660" width="1.28515625" style="392" customWidth="1"/>
    <col min="5661" max="5662" width="1.140625" style="392" customWidth="1"/>
    <col min="5663" max="5664" width="1.28515625" style="392" customWidth="1"/>
    <col min="5665" max="5666" width="1.140625" style="392" customWidth="1"/>
    <col min="5667" max="5668" width="1.28515625" style="392" customWidth="1"/>
    <col min="5669" max="5672" width="1.140625" style="392" customWidth="1"/>
    <col min="5673" max="5674" width="1.28515625" style="392" customWidth="1"/>
    <col min="5675" max="5676" width="1.140625" style="392" customWidth="1"/>
    <col min="5677" max="5678" width="1.28515625" style="392" customWidth="1"/>
    <col min="5679" max="5682" width="1.140625" style="392" customWidth="1"/>
    <col min="5683" max="5699" width="1.28515625" style="392" customWidth="1"/>
    <col min="5700" max="5700" width="1.140625" style="392" customWidth="1"/>
    <col min="5701" max="5702" width="1.28515625" style="392" customWidth="1"/>
    <col min="5703" max="5704" width="1.140625" style="392" customWidth="1"/>
    <col min="5705" max="5706" width="1.28515625" style="392" customWidth="1"/>
    <col min="5707" max="5708" width="1.140625" style="392" customWidth="1"/>
    <col min="5709" max="5710" width="1.28515625" style="392" customWidth="1"/>
    <col min="5711" max="5714" width="1.140625" style="392" customWidth="1"/>
    <col min="5715" max="5716" width="1.28515625" style="392" customWidth="1"/>
    <col min="5717" max="5718" width="1.140625" style="392" customWidth="1"/>
    <col min="5719" max="5720" width="1.28515625" style="392" customWidth="1"/>
    <col min="5721" max="5723" width="1.140625" style="392" customWidth="1"/>
    <col min="5724" max="5726" width="1.28515625" style="392" customWidth="1"/>
    <col min="5727" max="5727" width="9.140625" style="392"/>
    <col min="5728" max="5728" width="13.7109375" style="392" customWidth="1"/>
    <col min="5729" max="5888" width="9.140625" style="392"/>
    <col min="5889" max="5916" width="1.28515625" style="392" customWidth="1"/>
    <col min="5917" max="5918" width="1.140625" style="392" customWidth="1"/>
    <col min="5919" max="5920" width="1.28515625" style="392" customWidth="1"/>
    <col min="5921" max="5922" width="1.140625" style="392" customWidth="1"/>
    <col min="5923" max="5924" width="1.28515625" style="392" customWidth="1"/>
    <col min="5925" max="5928" width="1.140625" style="392" customWidth="1"/>
    <col min="5929" max="5930" width="1.28515625" style="392" customWidth="1"/>
    <col min="5931" max="5932" width="1.140625" style="392" customWidth="1"/>
    <col min="5933" max="5934" width="1.28515625" style="392" customWidth="1"/>
    <col min="5935" max="5938" width="1.140625" style="392" customWidth="1"/>
    <col min="5939" max="5955" width="1.28515625" style="392" customWidth="1"/>
    <col min="5956" max="5956" width="1.140625" style="392" customWidth="1"/>
    <col min="5957" max="5958" width="1.28515625" style="392" customWidth="1"/>
    <col min="5959" max="5960" width="1.140625" style="392" customWidth="1"/>
    <col min="5961" max="5962" width="1.28515625" style="392" customWidth="1"/>
    <col min="5963" max="5964" width="1.140625" style="392" customWidth="1"/>
    <col min="5965" max="5966" width="1.28515625" style="392" customWidth="1"/>
    <col min="5967" max="5970" width="1.140625" style="392" customWidth="1"/>
    <col min="5971" max="5972" width="1.28515625" style="392" customWidth="1"/>
    <col min="5973" max="5974" width="1.140625" style="392" customWidth="1"/>
    <col min="5975" max="5976" width="1.28515625" style="392" customWidth="1"/>
    <col min="5977" max="5979" width="1.140625" style="392" customWidth="1"/>
    <col min="5980" max="5982" width="1.28515625" style="392" customWidth="1"/>
    <col min="5983" max="5983" width="9.140625" style="392"/>
    <col min="5984" max="5984" width="13.7109375" style="392" customWidth="1"/>
    <col min="5985" max="6144" width="9.140625" style="392"/>
    <col min="6145" max="6172" width="1.28515625" style="392" customWidth="1"/>
    <col min="6173" max="6174" width="1.140625" style="392" customWidth="1"/>
    <col min="6175" max="6176" width="1.28515625" style="392" customWidth="1"/>
    <col min="6177" max="6178" width="1.140625" style="392" customWidth="1"/>
    <col min="6179" max="6180" width="1.28515625" style="392" customWidth="1"/>
    <col min="6181" max="6184" width="1.140625" style="392" customWidth="1"/>
    <col min="6185" max="6186" width="1.28515625" style="392" customWidth="1"/>
    <col min="6187" max="6188" width="1.140625" style="392" customWidth="1"/>
    <col min="6189" max="6190" width="1.28515625" style="392" customWidth="1"/>
    <col min="6191" max="6194" width="1.140625" style="392" customWidth="1"/>
    <col min="6195" max="6211" width="1.28515625" style="392" customWidth="1"/>
    <col min="6212" max="6212" width="1.140625" style="392" customWidth="1"/>
    <col min="6213" max="6214" width="1.28515625" style="392" customWidth="1"/>
    <col min="6215" max="6216" width="1.140625" style="392" customWidth="1"/>
    <col min="6217" max="6218" width="1.28515625" style="392" customWidth="1"/>
    <col min="6219" max="6220" width="1.140625" style="392" customWidth="1"/>
    <col min="6221" max="6222" width="1.28515625" style="392" customWidth="1"/>
    <col min="6223" max="6226" width="1.140625" style="392" customWidth="1"/>
    <col min="6227" max="6228" width="1.28515625" style="392" customWidth="1"/>
    <col min="6229" max="6230" width="1.140625" style="392" customWidth="1"/>
    <col min="6231" max="6232" width="1.28515625" style="392" customWidth="1"/>
    <col min="6233" max="6235" width="1.140625" style="392" customWidth="1"/>
    <col min="6236" max="6238" width="1.28515625" style="392" customWidth="1"/>
    <col min="6239" max="6239" width="9.140625" style="392"/>
    <col min="6240" max="6240" width="13.7109375" style="392" customWidth="1"/>
    <col min="6241" max="6400" width="9.140625" style="392"/>
    <col min="6401" max="6428" width="1.28515625" style="392" customWidth="1"/>
    <col min="6429" max="6430" width="1.140625" style="392" customWidth="1"/>
    <col min="6431" max="6432" width="1.28515625" style="392" customWidth="1"/>
    <col min="6433" max="6434" width="1.140625" style="392" customWidth="1"/>
    <col min="6435" max="6436" width="1.28515625" style="392" customWidth="1"/>
    <col min="6437" max="6440" width="1.140625" style="392" customWidth="1"/>
    <col min="6441" max="6442" width="1.28515625" style="392" customWidth="1"/>
    <col min="6443" max="6444" width="1.140625" style="392" customWidth="1"/>
    <col min="6445" max="6446" width="1.28515625" style="392" customWidth="1"/>
    <col min="6447" max="6450" width="1.140625" style="392" customWidth="1"/>
    <col min="6451" max="6467" width="1.28515625" style="392" customWidth="1"/>
    <col min="6468" max="6468" width="1.140625" style="392" customWidth="1"/>
    <col min="6469" max="6470" width="1.28515625" style="392" customWidth="1"/>
    <col min="6471" max="6472" width="1.140625" style="392" customWidth="1"/>
    <col min="6473" max="6474" width="1.28515625" style="392" customWidth="1"/>
    <col min="6475" max="6476" width="1.140625" style="392" customWidth="1"/>
    <col min="6477" max="6478" width="1.28515625" style="392" customWidth="1"/>
    <col min="6479" max="6482" width="1.140625" style="392" customWidth="1"/>
    <col min="6483" max="6484" width="1.28515625" style="392" customWidth="1"/>
    <col min="6485" max="6486" width="1.140625" style="392" customWidth="1"/>
    <col min="6487" max="6488" width="1.28515625" style="392" customWidth="1"/>
    <col min="6489" max="6491" width="1.140625" style="392" customWidth="1"/>
    <col min="6492" max="6494" width="1.28515625" style="392" customWidth="1"/>
    <col min="6495" max="6495" width="9.140625" style="392"/>
    <col min="6496" max="6496" width="13.7109375" style="392" customWidth="1"/>
    <col min="6497" max="6656" width="9.140625" style="392"/>
    <col min="6657" max="6684" width="1.28515625" style="392" customWidth="1"/>
    <col min="6685" max="6686" width="1.140625" style="392" customWidth="1"/>
    <col min="6687" max="6688" width="1.28515625" style="392" customWidth="1"/>
    <col min="6689" max="6690" width="1.140625" style="392" customWidth="1"/>
    <col min="6691" max="6692" width="1.28515625" style="392" customWidth="1"/>
    <col min="6693" max="6696" width="1.140625" style="392" customWidth="1"/>
    <col min="6697" max="6698" width="1.28515625" style="392" customWidth="1"/>
    <col min="6699" max="6700" width="1.140625" style="392" customWidth="1"/>
    <col min="6701" max="6702" width="1.28515625" style="392" customWidth="1"/>
    <col min="6703" max="6706" width="1.140625" style="392" customWidth="1"/>
    <col min="6707" max="6723" width="1.28515625" style="392" customWidth="1"/>
    <col min="6724" max="6724" width="1.140625" style="392" customWidth="1"/>
    <col min="6725" max="6726" width="1.28515625" style="392" customWidth="1"/>
    <col min="6727" max="6728" width="1.140625" style="392" customWidth="1"/>
    <col min="6729" max="6730" width="1.28515625" style="392" customWidth="1"/>
    <col min="6731" max="6732" width="1.140625" style="392" customWidth="1"/>
    <col min="6733" max="6734" width="1.28515625" style="392" customWidth="1"/>
    <col min="6735" max="6738" width="1.140625" style="392" customWidth="1"/>
    <col min="6739" max="6740" width="1.28515625" style="392" customWidth="1"/>
    <col min="6741" max="6742" width="1.140625" style="392" customWidth="1"/>
    <col min="6743" max="6744" width="1.28515625" style="392" customWidth="1"/>
    <col min="6745" max="6747" width="1.140625" style="392" customWidth="1"/>
    <col min="6748" max="6750" width="1.28515625" style="392" customWidth="1"/>
    <col min="6751" max="6751" width="9.140625" style="392"/>
    <col min="6752" max="6752" width="13.7109375" style="392" customWidth="1"/>
    <col min="6753" max="6912" width="9.140625" style="392"/>
    <col min="6913" max="6940" width="1.28515625" style="392" customWidth="1"/>
    <col min="6941" max="6942" width="1.140625" style="392" customWidth="1"/>
    <col min="6943" max="6944" width="1.28515625" style="392" customWidth="1"/>
    <col min="6945" max="6946" width="1.140625" style="392" customWidth="1"/>
    <col min="6947" max="6948" width="1.28515625" style="392" customWidth="1"/>
    <col min="6949" max="6952" width="1.140625" style="392" customWidth="1"/>
    <col min="6953" max="6954" width="1.28515625" style="392" customWidth="1"/>
    <col min="6955" max="6956" width="1.140625" style="392" customWidth="1"/>
    <col min="6957" max="6958" width="1.28515625" style="392" customWidth="1"/>
    <col min="6959" max="6962" width="1.140625" style="392" customWidth="1"/>
    <col min="6963" max="6979" width="1.28515625" style="392" customWidth="1"/>
    <col min="6980" max="6980" width="1.140625" style="392" customWidth="1"/>
    <col min="6981" max="6982" width="1.28515625" style="392" customWidth="1"/>
    <col min="6983" max="6984" width="1.140625" style="392" customWidth="1"/>
    <col min="6985" max="6986" width="1.28515625" style="392" customWidth="1"/>
    <col min="6987" max="6988" width="1.140625" style="392" customWidth="1"/>
    <col min="6989" max="6990" width="1.28515625" style="392" customWidth="1"/>
    <col min="6991" max="6994" width="1.140625" style="392" customWidth="1"/>
    <col min="6995" max="6996" width="1.28515625" style="392" customWidth="1"/>
    <col min="6997" max="6998" width="1.140625" style="392" customWidth="1"/>
    <col min="6999" max="7000" width="1.28515625" style="392" customWidth="1"/>
    <col min="7001" max="7003" width="1.140625" style="392" customWidth="1"/>
    <col min="7004" max="7006" width="1.28515625" style="392" customWidth="1"/>
    <col min="7007" max="7007" width="9.140625" style="392"/>
    <col min="7008" max="7008" width="13.7109375" style="392" customWidth="1"/>
    <col min="7009" max="7168" width="9.140625" style="392"/>
    <col min="7169" max="7196" width="1.28515625" style="392" customWidth="1"/>
    <col min="7197" max="7198" width="1.140625" style="392" customWidth="1"/>
    <col min="7199" max="7200" width="1.28515625" style="392" customWidth="1"/>
    <col min="7201" max="7202" width="1.140625" style="392" customWidth="1"/>
    <col min="7203" max="7204" width="1.28515625" style="392" customWidth="1"/>
    <col min="7205" max="7208" width="1.140625" style="392" customWidth="1"/>
    <col min="7209" max="7210" width="1.28515625" style="392" customWidth="1"/>
    <col min="7211" max="7212" width="1.140625" style="392" customWidth="1"/>
    <col min="7213" max="7214" width="1.28515625" style="392" customWidth="1"/>
    <col min="7215" max="7218" width="1.140625" style="392" customWidth="1"/>
    <col min="7219" max="7235" width="1.28515625" style="392" customWidth="1"/>
    <col min="7236" max="7236" width="1.140625" style="392" customWidth="1"/>
    <col min="7237" max="7238" width="1.28515625" style="392" customWidth="1"/>
    <col min="7239" max="7240" width="1.140625" style="392" customWidth="1"/>
    <col min="7241" max="7242" width="1.28515625" style="392" customWidth="1"/>
    <col min="7243" max="7244" width="1.140625" style="392" customWidth="1"/>
    <col min="7245" max="7246" width="1.28515625" style="392" customWidth="1"/>
    <col min="7247" max="7250" width="1.140625" style="392" customWidth="1"/>
    <col min="7251" max="7252" width="1.28515625" style="392" customWidth="1"/>
    <col min="7253" max="7254" width="1.140625" style="392" customWidth="1"/>
    <col min="7255" max="7256" width="1.28515625" style="392" customWidth="1"/>
    <col min="7257" max="7259" width="1.140625" style="392" customWidth="1"/>
    <col min="7260" max="7262" width="1.28515625" style="392" customWidth="1"/>
    <col min="7263" max="7263" width="9.140625" style="392"/>
    <col min="7264" max="7264" width="13.7109375" style="392" customWidth="1"/>
    <col min="7265" max="7424" width="9.140625" style="392"/>
    <col min="7425" max="7452" width="1.28515625" style="392" customWidth="1"/>
    <col min="7453" max="7454" width="1.140625" style="392" customWidth="1"/>
    <col min="7455" max="7456" width="1.28515625" style="392" customWidth="1"/>
    <col min="7457" max="7458" width="1.140625" style="392" customWidth="1"/>
    <col min="7459" max="7460" width="1.28515625" style="392" customWidth="1"/>
    <col min="7461" max="7464" width="1.140625" style="392" customWidth="1"/>
    <col min="7465" max="7466" width="1.28515625" style="392" customWidth="1"/>
    <col min="7467" max="7468" width="1.140625" style="392" customWidth="1"/>
    <col min="7469" max="7470" width="1.28515625" style="392" customWidth="1"/>
    <col min="7471" max="7474" width="1.140625" style="392" customWidth="1"/>
    <col min="7475" max="7491" width="1.28515625" style="392" customWidth="1"/>
    <col min="7492" max="7492" width="1.140625" style="392" customWidth="1"/>
    <col min="7493" max="7494" width="1.28515625" style="392" customWidth="1"/>
    <col min="7495" max="7496" width="1.140625" style="392" customWidth="1"/>
    <col min="7497" max="7498" width="1.28515625" style="392" customWidth="1"/>
    <col min="7499" max="7500" width="1.140625" style="392" customWidth="1"/>
    <col min="7501" max="7502" width="1.28515625" style="392" customWidth="1"/>
    <col min="7503" max="7506" width="1.140625" style="392" customWidth="1"/>
    <col min="7507" max="7508" width="1.28515625" style="392" customWidth="1"/>
    <col min="7509" max="7510" width="1.140625" style="392" customWidth="1"/>
    <col min="7511" max="7512" width="1.28515625" style="392" customWidth="1"/>
    <col min="7513" max="7515" width="1.140625" style="392" customWidth="1"/>
    <col min="7516" max="7518" width="1.28515625" style="392" customWidth="1"/>
    <col min="7519" max="7519" width="9.140625" style="392"/>
    <col min="7520" max="7520" width="13.7109375" style="392" customWidth="1"/>
    <col min="7521" max="7680" width="9.140625" style="392"/>
    <col min="7681" max="7708" width="1.28515625" style="392" customWidth="1"/>
    <col min="7709" max="7710" width="1.140625" style="392" customWidth="1"/>
    <col min="7711" max="7712" width="1.28515625" style="392" customWidth="1"/>
    <col min="7713" max="7714" width="1.140625" style="392" customWidth="1"/>
    <col min="7715" max="7716" width="1.28515625" style="392" customWidth="1"/>
    <col min="7717" max="7720" width="1.140625" style="392" customWidth="1"/>
    <col min="7721" max="7722" width="1.28515625" style="392" customWidth="1"/>
    <col min="7723" max="7724" width="1.140625" style="392" customWidth="1"/>
    <col min="7725" max="7726" width="1.28515625" style="392" customWidth="1"/>
    <col min="7727" max="7730" width="1.140625" style="392" customWidth="1"/>
    <col min="7731" max="7747" width="1.28515625" style="392" customWidth="1"/>
    <col min="7748" max="7748" width="1.140625" style="392" customWidth="1"/>
    <col min="7749" max="7750" width="1.28515625" style="392" customWidth="1"/>
    <col min="7751" max="7752" width="1.140625" style="392" customWidth="1"/>
    <col min="7753" max="7754" width="1.28515625" style="392" customWidth="1"/>
    <col min="7755" max="7756" width="1.140625" style="392" customWidth="1"/>
    <col min="7757" max="7758" width="1.28515625" style="392" customWidth="1"/>
    <col min="7759" max="7762" width="1.140625" style="392" customWidth="1"/>
    <col min="7763" max="7764" width="1.28515625" style="392" customWidth="1"/>
    <col min="7765" max="7766" width="1.140625" style="392" customWidth="1"/>
    <col min="7767" max="7768" width="1.28515625" style="392" customWidth="1"/>
    <col min="7769" max="7771" width="1.140625" style="392" customWidth="1"/>
    <col min="7772" max="7774" width="1.28515625" style="392" customWidth="1"/>
    <col min="7775" max="7775" width="9.140625" style="392"/>
    <col min="7776" max="7776" width="13.7109375" style="392" customWidth="1"/>
    <col min="7777" max="7936" width="9.140625" style="392"/>
    <col min="7937" max="7964" width="1.28515625" style="392" customWidth="1"/>
    <col min="7965" max="7966" width="1.140625" style="392" customWidth="1"/>
    <col min="7967" max="7968" width="1.28515625" style="392" customWidth="1"/>
    <col min="7969" max="7970" width="1.140625" style="392" customWidth="1"/>
    <col min="7971" max="7972" width="1.28515625" style="392" customWidth="1"/>
    <col min="7973" max="7976" width="1.140625" style="392" customWidth="1"/>
    <col min="7977" max="7978" width="1.28515625" style="392" customWidth="1"/>
    <col min="7979" max="7980" width="1.140625" style="392" customWidth="1"/>
    <col min="7981" max="7982" width="1.28515625" style="392" customWidth="1"/>
    <col min="7983" max="7986" width="1.140625" style="392" customWidth="1"/>
    <col min="7987" max="8003" width="1.28515625" style="392" customWidth="1"/>
    <col min="8004" max="8004" width="1.140625" style="392" customWidth="1"/>
    <col min="8005" max="8006" width="1.28515625" style="392" customWidth="1"/>
    <col min="8007" max="8008" width="1.140625" style="392" customWidth="1"/>
    <col min="8009" max="8010" width="1.28515625" style="392" customWidth="1"/>
    <col min="8011" max="8012" width="1.140625" style="392" customWidth="1"/>
    <col min="8013" max="8014" width="1.28515625" style="392" customWidth="1"/>
    <col min="8015" max="8018" width="1.140625" style="392" customWidth="1"/>
    <col min="8019" max="8020" width="1.28515625" style="392" customWidth="1"/>
    <col min="8021" max="8022" width="1.140625" style="392" customWidth="1"/>
    <col min="8023" max="8024" width="1.28515625" style="392" customWidth="1"/>
    <col min="8025" max="8027" width="1.140625" style="392" customWidth="1"/>
    <col min="8028" max="8030" width="1.28515625" style="392" customWidth="1"/>
    <col min="8031" max="8031" width="9.140625" style="392"/>
    <col min="8032" max="8032" width="13.7109375" style="392" customWidth="1"/>
    <col min="8033" max="8192" width="9.140625" style="392"/>
    <col min="8193" max="8220" width="1.28515625" style="392" customWidth="1"/>
    <col min="8221" max="8222" width="1.140625" style="392" customWidth="1"/>
    <col min="8223" max="8224" width="1.28515625" style="392" customWidth="1"/>
    <col min="8225" max="8226" width="1.140625" style="392" customWidth="1"/>
    <col min="8227" max="8228" width="1.28515625" style="392" customWidth="1"/>
    <col min="8229" max="8232" width="1.140625" style="392" customWidth="1"/>
    <col min="8233" max="8234" width="1.28515625" style="392" customWidth="1"/>
    <col min="8235" max="8236" width="1.140625" style="392" customWidth="1"/>
    <col min="8237" max="8238" width="1.28515625" style="392" customWidth="1"/>
    <col min="8239" max="8242" width="1.140625" style="392" customWidth="1"/>
    <col min="8243" max="8259" width="1.28515625" style="392" customWidth="1"/>
    <col min="8260" max="8260" width="1.140625" style="392" customWidth="1"/>
    <col min="8261" max="8262" width="1.28515625" style="392" customWidth="1"/>
    <col min="8263" max="8264" width="1.140625" style="392" customWidth="1"/>
    <col min="8265" max="8266" width="1.28515625" style="392" customWidth="1"/>
    <col min="8267" max="8268" width="1.140625" style="392" customWidth="1"/>
    <col min="8269" max="8270" width="1.28515625" style="392" customWidth="1"/>
    <col min="8271" max="8274" width="1.140625" style="392" customWidth="1"/>
    <col min="8275" max="8276" width="1.28515625" style="392" customWidth="1"/>
    <col min="8277" max="8278" width="1.140625" style="392" customWidth="1"/>
    <col min="8279" max="8280" width="1.28515625" style="392" customWidth="1"/>
    <col min="8281" max="8283" width="1.140625" style="392" customWidth="1"/>
    <col min="8284" max="8286" width="1.28515625" style="392" customWidth="1"/>
    <col min="8287" max="8287" width="9.140625" style="392"/>
    <col min="8288" max="8288" width="13.7109375" style="392" customWidth="1"/>
    <col min="8289" max="8448" width="9.140625" style="392"/>
    <col min="8449" max="8476" width="1.28515625" style="392" customWidth="1"/>
    <col min="8477" max="8478" width="1.140625" style="392" customWidth="1"/>
    <col min="8479" max="8480" width="1.28515625" style="392" customWidth="1"/>
    <col min="8481" max="8482" width="1.140625" style="392" customWidth="1"/>
    <col min="8483" max="8484" width="1.28515625" style="392" customWidth="1"/>
    <col min="8485" max="8488" width="1.140625" style="392" customWidth="1"/>
    <col min="8489" max="8490" width="1.28515625" style="392" customWidth="1"/>
    <col min="8491" max="8492" width="1.140625" style="392" customWidth="1"/>
    <col min="8493" max="8494" width="1.28515625" style="392" customWidth="1"/>
    <col min="8495" max="8498" width="1.140625" style="392" customWidth="1"/>
    <col min="8499" max="8515" width="1.28515625" style="392" customWidth="1"/>
    <col min="8516" max="8516" width="1.140625" style="392" customWidth="1"/>
    <col min="8517" max="8518" width="1.28515625" style="392" customWidth="1"/>
    <col min="8519" max="8520" width="1.140625" style="392" customWidth="1"/>
    <col min="8521" max="8522" width="1.28515625" style="392" customWidth="1"/>
    <col min="8523" max="8524" width="1.140625" style="392" customWidth="1"/>
    <col min="8525" max="8526" width="1.28515625" style="392" customWidth="1"/>
    <col min="8527" max="8530" width="1.140625" style="392" customWidth="1"/>
    <col min="8531" max="8532" width="1.28515625" style="392" customWidth="1"/>
    <col min="8533" max="8534" width="1.140625" style="392" customWidth="1"/>
    <col min="8535" max="8536" width="1.28515625" style="392" customWidth="1"/>
    <col min="8537" max="8539" width="1.140625" style="392" customWidth="1"/>
    <col min="8540" max="8542" width="1.28515625" style="392" customWidth="1"/>
    <col min="8543" max="8543" width="9.140625" style="392"/>
    <col min="8544" max="8544" width="13.7109375" style="392" customWidth="1"/>
    <col min="8545" max="8704" width="9.140625" style="392"/>
    <col min="8705" max="8732" width="1.28515625" style="392" customWidth="1"/>
    <col min="8733" max="8734" width="1.140625" style="392" customWidth="1"/>
    <col min="8735" max="8736" width="1.28515625" style="392" customWidth="1"/>
    <col min="8737" max="8738" width="1.140625" style="392" customWidth="1"/>
    <col min="8739" max="8740" width="1.28515625" style="392" customWidth="1"/>
    <col min="8741" max="8744" width="1.140625" style="392" customWidth="1"/>
    <col min="8745" max="8746" width="1.28515625" style="392" customWidth="1"/>
    <col min="8747" max="8748" width="1.140625" style="392" customWidth="1"/>
    <col min="8749" max="8750" width="1.28515625" style="392" customWidth="1"/>
    <col min="8751" max="8754" width="1.140625" style="392" customWidth="1"/>
    <col min="8755" max="8771" width="1.28515625" style="392" customWidth="1"/>
    <col min="8772" max="8772" width="1.140625" style="392" customWidth="1"/>
    <col min="8773" max="8774" width="1.28515625" style="392" customWidth="1"/>
    <col min="8775" max="8776" width="1.140625" style="392" customWidth="1"/>
    <col min="8777" max="8778" width="1.28515625" style="392" customWidth="1"/>
    <col min="8779" max="8780" width="1.140625" style="392" customWidth="1"/>
    <col min="8781" max="8782" width="1.28515625" style="392" customWidth="1"/>
    <col min="8783" max="8786" width="1.140625" style="392" customWidth="1"/>
    <col min="8787" max="8788" width="1.28515625" style="392" customWidth="1"/>
    <col min="8789" max="8790" width="1.140625" style="392" customWidth="1"/>
    <col min="8791" max="8792" width="1.28515625" style="392" customWidth="1"/>
    <col min="8793" max="8795" width="1.140625" style="392" customWidth="1"/>
    <col min="8796" max="8798" width="1.28515625" style="392" customWidth="1"/>
    <col min="8799" max="8799" width="9.140625" style="392"/>
    <col min="8800" max="8800" width="13.7109375" style="392" customWidth="1"/>
    <col min="8801" max="8960" width="9.140625" style="392"/>
    <col min="8961" max="8988" width="1.28515625" style="392" customWidth="1"/>
    <col min="8989" max="8990" width="1.140625" style="392" customWidth="1"/>
    <col min="8991" max="8992" width="1.28515625" style="392" customWidth="1"/>
    <col min="8993" max="8994" width="1.140625" style="392" customWidth="1"/>
    <col min="8995" max="8996" width="1.28515625" style="392" customWidth="1"/>
    <col min="8997" max="9000" width="1.140625" style="392" customWidth="1"/>
    <col min="9001" max="9002" width="1.28515625" style="392" customWidth="1"/>
    <col min="9003" max="9004" width="1.140625" style="392" customWidth="1"/>
    <col min="9005" max="9006" width="1.28515625" style="392" customWidth="1"/>
    <col min="9007" max="9010" width="1.140625" style="392" customWidth="1"/>
    <col min="9011" max="9027" width="1.28515625" style="392" customWidth="1"/>
    <col min="9028" max="9028" width="1.140625" style="392" customWidth="1"/>
    <col min="9029" max="9030" width="1.28515625" style="392" customWidth="1"/>
    <col min="9031" max="9032" width="1.140625" style="392" customWidth="1"/>
    <col min="9033" max="9034" width="1.28515625" style="392" customWidth="1"/>
    <col min="9035" max="9036" width="1.140625" style="392" customWidth="1"/>
    <col min="9037" max="9038" width="1.28515625" style="392" customWidth="1"/>
    <col min="9039" max="9042" width="1.140625" style="392" customWidth="1"/>
    <col min="9043" max="9044" width="1.28515625" style="392" customWidth="1"/>
    <col min="9045" max="9046" width="1.140625" style="392" customWidth="1"/>
    <col min="9047" max="9048" width="1.28515625" style="392" customWidth="1"/>
    <col min="9049" max="9051" width="1.140625" style="392" customWidth="1"/>
    <col min="9052" max="9054" width="1.28515625" style="392" customWidth="1"/>
    <col min="9055" max="9055" width="9.140625" style="392"/>
    <col min="9056" max="9056" width="13.7109375" style="392" customWidth="1"/>
    <col min="9057" max="9216" width="9.140625" style="392"/>
    <col min="9217" max="9244" width="1.28515625" style="392" customWidth="1"/>
    <col min="9245" max="9246" width="1.140625" style="392" customWidth="1"/>
    <col min="9247" max="9248" width="1.28515625" style="392" customWidth="1"/>
    <col min="9249" max="9250" width="1.140625" style="392" customWidth="1"/>
    <col min="9251" max="9252" width="1.28515625" style="392" customWidth="1"/>
    <col min="9253" max="9256" width="1.140625" style="392" customWidth="1"/>
    <col min="9257" max="9258" width="1.28515625" style="392" customWidth="1"/>
    <col min="9259" max="9260" width="1.140625" style="392" customWidth="1"/>
    <col min="9261" max="9262" width="1.28515625" style="392" customWidth="1"/>
    <col min="9263" max="9266" width="1.140625" style="392" customWidth="1"/>
    <col min="9267" max="9283" width="1.28515625" style="392" customWidth="1"/>
    <col min="9284" max="9284" width="1.140625" style="392" customWidth="1"/>
    <col min="9285" max="9286" width="1.28515625" style="392" customWidth="1"/>
    <col min="9287" max="9288" width="1.140625" style="392" customWidth="1"/>
    <col min="9289" max="9290" width="1.28515625" style="392" customWidth="1"/>
    <col min="9291" max="9292" width="1.140625" style="392" customWidth="1"/>
    <col min="9293" max="9294" width="1.28515625" style="392" customWidth="1"/>
    <col min="9295" max="9298" width="1.140625" style="392" customWidth="1"/>
    <col min="9299" max="9300" width="1.28515625" style="392" customWidth="1"/>
    <col min="9301" max="9302" width="1.140625" style="392" customWidth="1"/>
    <col min="9303" max="9304" width="1.28515625" style="392" customWidth="1"/>
    <col min="9305" max="9307" width="1.140625" style="392" customWidth="1"/>
    <col min="9308" max="9310" width="1.28515625" style="392" customWidth="1"/>
    <col min="9311" max="9311" width="9.140625" style="392"/>
    <col min="9312" max="9312" width="13.7109375" style="392" customWidth="1"/>
    <col min="9313" max="9472" width="9.140625" style="392"/>
    <col min="9473" max="9500" width="1.28515625" style="392" customWidth="1"/>
    <col min="9501" max="9502" width="1.140625" style="392" customWidth="1"/>
    <col min="9503" max="9504" width="1.28515625" style="392" customWidth="1"/>
    <col min="9505" max="9506" width="1.140625" style="392" customWidth="1"/>
    <col min="9507" max="9508" width="1.28515625" style="392" customWidth="1"/>
    <col min="9509" max="9512" width="1.140625" style="392" customWidth="1"/>
    <col min="9513" max="9514" width="1.28515625" style="392" customWidth="1"/>
    <col min="9515" max="9516" width="1.140625" style="392" customWidth="1"/>
    <col min="9517" max="9518" width="1.28515625" style="392" customWidth="1"/>
    <col min="9519" max="9522" width="1.140625" style="392" customWidth="1"/>
    <col min="9523" max="9539" width="1.28515625" style="392" customWidth="1"/>
    <col min="9540" max="9540" width="1.140625" style="392" customWidth="1"/>
    <col min="9541" max="9542" width="1.28515625" style="392" customWidth="1"/>
    <col min="9543" max="9544" width="1.140625" style="392" customWidth="1"/>
    <col min="9545" max="9546" width="1.28515625" style="392" customWidth="1"/>
    <col min="9547" max="9548" width="1.140625" style="392" customWidth="1"/>
    <col min="9549" max="9550" width="1.28515625" style="392" customWidth="1"/>
    <col min="9551" max="9554" width="1.140625" style="392" customWidth="1"/>
    <col min="9555" max="9556" width="1.28515625" style="392" customWidth="1"/>
    <col min="9557" max="9558" width="1.140625" style="392" customWidth="1"/>
    <col min="9559" max="9560" width="1.28515625" style="392" customWidth="1"/>
    <col min="9561" max="9563" width="1.140625" style="392" customWidth="1"/>
    <col min="9564" max="9566" width="1.28515625" style="392" customWidth="1"/>
    <col min="9567" max="9567" width="9.140625" style="392"/>
    <col min="9568" max="9568" width="13.7109375" style="392" customWidth="1"/>
    <col min="9569" max="9728" width="9.140625" style="392"/>
    <col min="9729" max="9756" width="1.28515625" style="392" customWidth="1"/>
    <col min="9757" max="9758" width="1.140625" style="392" customWidth="1"/>
    <col min="9759" max="9760" width="1.28515625" style="392" customWidth="1"/>
    <col min="9761" max="9762" width="1.140625" style="392" customWidth="1"/>
    <col min="9763" max="9764" width="1.28515625" style="392" customWidth="1"/>
    <col min="9765" max="9768" width="1.140625" style="392" customWidth="1"/>
    <col min="9769" max="9770" width="1.28515625" style="392" customWidth="1"/>
    <col min="9771" max="9772" width="1.140625" style="392" customWidth="1"/>
    <col min="9773" max="9774" width="1.28515625" style="392" customWidth="1"/>
    <col min="9775" max="9778" width="1.140625" style="392" customWidth="1"/>
    <col min="9779" max="9795" width="1.28515625" style="392" customWidth="1"/>
    <col min="9796" max="9796" width="1.140625" style="392" customWidth="1"/>
    <col min="9797" max="9798" width="1.28515625" style="392" customWidth="1"/>
    <col min="9799" max="9800" width="1.140625" style="392" customWidth="1"/>
    <col min="9801" max="9802" width="1.28515625" style="392" customWidth="1"/>
    <col min="9803" max="9804" width="1.140625" style="392" customWidth="1"/>
    <col min="9805" max="9806" width="1.28515625" style="392" customWidth="1"/>
    <col min="9807" max="9810" width="1.140625" style="392" customWidth="1"/>
    <col min="9811" max="9812" width="1.28515625" style="392" customWidth="1"/>
    <col min="9813" max="9814" width="1.140625" style="392" customWidth="1"/>
    <col min="9815" max="9816" width="1.28515625" style="392" customWidth="1"/>
    <col min="9817" max="9819" width="1.140625" style="392" customWidth="1"/>
    <col min="9820" max="9822" width="1.28515625" style="392" customWidth="1"/>
    <col min="9823" max="9823" width="9.140625" style="392"/>
    <col min="9824" max="9824" width="13.7109375" style="392" customWidth="1"/>
    <col min="9825" max="9984" width="9.140625" style="392"/>
    <col min="9985" max="10012" width="1.28515625" style="392" customWidth="1"/>
    <col min="10013" max="10014" width="1.140625" style="392" customWidth="1"/>
    <col min="10015" max="10016" width="1.28515625" style="392" customWidth="1"/>
    <col min="10017" max="10018" width="1.140625" style="392" customWidth="1"/>
    <col min="10019" max="10020" width="1.28515625" style="392" customWidth="1"/>
    <col min="10021" max="10024" width="1.140625" style="392" customWidth="1"/>
    <col min="10025" max="10026" width="1.28515625" style="392" customWidth="1"/>
    <col min="10027" max="10028" width="1.140625" style="392" customWidth="1"/>
    <col min="10029" max="10030" width="1.28515625" style="392" customWidth="1"/>
    <col min="10031" max="10034" width="1.140625" style="392" customWidth="1"/>
    <col min="10035" max="10051" width="1.28515625" style="392" customWidth="1"/>
    <col min="10052" max="10052" width="1.140625" style="392" customWidth="1"/>
    <col min="10053" max="10054" width="1.28515625" style="392" customWidth="1"/>
    <col min="10055" max="10056" width="1.140625" style="392" customWidth="1"/>
    <col min="10057" max="10058" width="1.28515625" style="392" customWidth="1"/>
    <col min="10059" max="10060" width="1.140625" style="392" customWidth="1"/>
    <col min="10061" max="10062" width="1.28515625" style="392" customWidth="1"/>
    <col min="10063" max="10066" width="1.140625" style="392" customWidth="1"/>
    <col min="10067" max="10068" width="1.28515625" style="392" customWidth="1"/>
    <col min="10069" max="10070" width="1.140625" style="392" customWidth="1"/>
    <col min="10071" max="10072" width="1.28515625" style="392" customWidth="1"/>
    <col min="10073" max="10075" width="1.140625" style="392" customWidth="1"/>
    <col min="10076" max="10078" width="1.28515625" style="392" customWidth="1"/>
    <col min="10079" max="10079" width="9.140625" style="392"/>
    <col min="10080" max="10080" width="13.7109375" style="392" customWidth="1"/>
    <col min="10081" max="10240" width="9.140625" style="392"/>
    <col min="10241" max="10268" width="1.28515625" style="392" customWidth="1"/>
    <col min="10269" max="10270" width="1.140625" style="392" customWidth="1"/>
    <col min="10271" max="10272" width="1.28515625" style="392" customWidth="1"/>
    <col min="10273" max="10274" width="1.140625" style="392" customWidth="1"/>
    <col min="10275" max="10276" width="1.28515625" style="392" customWidth="1"/>
    <col min="10277" max="10280" width="1.140625" style="392" customWidth="1"/>
    <col min="10281" max="10282" width="1.28515625" style="392" customWidth="1"/>
    <col min="10283" max="10284" width="1.140625" style="392" customWidth="1"/>
    <col min="10285" max="10286" width="1.28515625" style="392" customWidth="1"/>
    <col min="10287" max="10290" width="1.140625" style="392" customWidth="1"/>
    <col min="10291" max="10307" width="1.28515625" style="392" customWidth="1"/>
    <col min="10308" max="10308" width="1.140625" style="392" customWidth="1"/>
    <col min="10309" max="10310" width="1.28515625" style="392" customWidth="1"/>
    <col min="10311" max="10312" width="1.140625" style="392" customWidth="1"/>
    <col min="10313" max="10314" width="1.28515625" style="392" customWidth="1"/>
    <col min="10315" max="10316" width="1.140625" style="392" customWidth="1"/>
    <col min="10317" max="10318" width="1.28515625" style="392" customWidth="1"/>
    <col min="10319" max="10322" width="1.140625" style="392" customWidth="1"/>
    <col min="10323" max="10324" width="1.28515625" style="392" customWidth="1"/>
    <col min="10325" max="10326" width="1.140625" style="392" customWidth="1"/>
    <col min="10327" max="10328" width="1.28515625" style="392" customWidth="1"/>
    <col min="10329" max="10331" width="1.140625" style="392" customWidth="1"/>
    <col min="10332" max="10334" width="1.28515625" style="392" customWidth="1"/>
    <col min="10335" max="10335" width="9.140625" style="392"/>
    <col min="10336" max="10336" width="13.7109375" style="392" customWidth="1"/>
    <col min="10337" max="10496" width="9.140625" style="392"/>
    <col min="10497" max="10524" width="1.28515625" style="392" customWidth="1"/>
    <col min="10525" max="10526" width="1.140625" style="392" customWidth="1"/>
    <col min="10527" max="10528" width="1.28515625" style="392" customWidth="1"/>
    <col min="10529" max="10530" width="1.140625" style="392" customWidth="1"/>
    <col min="10531" max="10532" width="1.28515625" style="392" customWidth="1"/>
    <col min="10533" max="10536" width="1.140625" style="392" customWidth="1"/>
    <col min="10537" max="10538" width="1.28515625" style="392" customWidth="1"/>
    <col min="10539" max="10540" width="1.140625" style="392" customWidth="1"/>
    <col min="10541" max="10542" width="1.28515625" style="392" customWidth="1"/>
    <col min="10543" max="10546" width="1.140625" style="392" customWidth="1"/>
    <col min="10547" max="10563" width="1.28515625" style="392" customWidth="1"/>
    <col min="10564" max="10564" width="1.140625" style="392" customWidth="1"/>
    <col min="10565" max="10566" width="1.28515625" style="392" customWidth="1"/>
    <col min="10567" max="10568" width="1.140625" style="392" customWidth="1"/>
    <col min="10569" max="10570" width="1.28515625" style="392" customWidth="1"/>
    <col min="10571" max="10572" width="1.140625" style="392" customWidth="1"/>
    <col min="10573" max="10574" width="1.28515625" style="392" customWidth="1"/>
    <col min="10575" max="10578" width="1.140625" style="392" customWidth="1"/>
    <col min="10579" max="10580" width="1.28515625" style="392" customWidth="1"/>
    <col min="10581" max="10582" width="1.140625" style="392" customWidth="1"/>
    <col min="10583" max="10584" width="1.28515625" style="392" customWidth="1"/>
    <col min="10585" max="10587" width="1.140625" style="392" customWidth="1"/>
    <col min="10588" max="10590" width="1.28515625" style="392" customWidth="1"/>
    <col min="10591" max="10591" width="9.140625" style="392"/>
    <col min="10592" max="10592" width="13.7109375" style="392" customWidth="1"/>
    <col min="10593" max="10752" width="9.140625" style="392"/>
    <col min="10753" max="10780" width="1.28515625" style="392" customWidth="1"/>
    <col min="10781" max="10782" width="1.140625" style="392" customWidth="1"/>
    <col min="10783" max="10784" width="1.28515625" style="392" customWidth="1"/>
    <col min="10785" max="10786" width="1.140625" style="392" customWidth="1"/>
    <col min="10787" max="10788" width="1.28515625" style="392" customWidth="1"/>
    <col min="10789" max="10792" width="1.140625" style="392" customWidth="1"/>
    <col min="10793" max="10794" width="1.28515625" style="392" customWidth="1"/>
    <col min="10795" max="10796" width="1.140625" style="392" customWidth="1"/>
    <col min="10797" max="10798" width="1.28515625" style="392" customWidth="1"/>
    <col min="10799" max="10802" width="1.140625" style="392" customWidth="1"/>
    <col min="10803" max="10819" width="1.28515625" style="392" customWidth="1"/>
    <col min="10820" max="10820" width="1.140625" style="392" customWidth="1"/>
    <col min="10821" max="10822" width="1.28515625" style="392" customWidth="1"/>
    <col min="10823" max="10824" width="1.140625" style="392" customWidth="1"/>
    <col min="10825" max="10826" width="1.28515625" style="392" customWidth="1"/>
    <col min="10827" max="10828" width="1.140625" style="392" customWidth="1"/>
    <col min="10829" max="10830" width="1.28515625" style="392" customWidth="1"/>
    <col min="10831" max="10834" width="1.140625" style="392" customWidth="1"/>
    <col min="10835" max="10836" width="1.28515625" style="392" customWidth="1"/>
    <col min="10837" max="10838" width="1.140625" style="392" customWidth="1"/>
    <col min="10839" max="10840" width="1.28515625" style="392" customWidth="1"/>
    <col min="10841" max="10843" width="1.140625" style="392" customWidth="1"/>
    <col min="10844" max="10846" width="1.28515625" style="392" customWidth="1"/>
    <col min="10847" max="10847" width="9.140625" style="392"/>
    <col min="10848" max="10848" width="13.7109375" style="392" customWidth="1"/>
    <col min="10849" max="11008" width="9.140625" style="392"/>
    <col min="11009" max="11036" width="1.28515625" style="392" customWidth="1"/>
    <col min="11037" max="11038" width="1.140625" style="392" customWidth="1"/>
    <col min="11039" max="11040" width="1.28515625" style="392" customWidth="1"/>
    <col min="11041" max="11042" width="1.140625" style="392" customWidth="1"/>
    <col min="11043" max="11044" width="1.28515625" style="392" customWidth="1"/>
    <col min="11045" max="11048" width="1.140625" style="392" customWidth="1"/>
    <col min="11049" max="11050" width="1.28515625" style="392" customWidth="1"/>
    <col min="11051" max="11052" width="1.140625" style="392" customWidth="1"/>
    <col min="11053" max="11054" width="1.28515625" style="392" customWidth="1"/>
    <col min="11055" max="11058" width="1.140625" style="392" customWidth="1"/>
    <col min="11059" max="11075" width="1.28515625" style="392" customWidth="1"/>
    <col min="11076" max="11076" width="1.140625" style="392" customWidth="1"/>
    <col min="11077" max="11078" width="1.28515625" style="392" customWidth="1"/>
    <col min="11079" max="11080" width="1.140625" style="392" customWidth="1"/>
    <col min="11081" max="11082" width="1.28515625" style="392" customWidth="1"/>
    <col min="11083" max="11084" width="1.140625" style="392" customWidth="1"/>
    <col min="11085" max="11086" width="1.28515625" style="392" customWidth="1"/>
    <col min="11087" max="11090" width="1.140625" style="392" customWidth="1"/>
    <col min="11091" max="11092" width="1.28515625" style="392" customWidth="1"/>
    <col min="11093" max="11094" width="1.140625" style="392" customWidth="1"/>
    <col min="11095" max="11096" width="1.28515625" style="392" customWidth="1"/>
    <col min="11097" max="11099" width="1.140625" style="392" customWidth="1"/>
    <col min="11100" max="11102" width="1.28515625" style="392" customWidth="1"/>
    <col min="11103" max="11103" width="9.140625" style="392"/>
    <col min="11104" max="11104" width="13.7109375" style="392" customWidth="1"/>
    <col min="11105" max="11264" width="9.140625" style="392"/>
    <col min="11265" max="11292" width="1.28515625" style="392" customWidth="1"/>
    <col min="11293" max="11294" width="1.140625" style="392" customWidth="1"/>
    <col min="11295" max="11296" width="1.28515625" style="392" customWidth="1"/>
    <col min="11297" max="11298" width="1.140625" style="392" customWidth="1"/>
    <col min="11299" max="11300" width="1.28515625" style="392" customWidth="1"/>
    <col min="11301" max="11304" width="1.140625" style="392" customWidth="1"/>
    <col min="11305" max="11306" width="1.28515625" style="392" customWidth="1"/>
    <col min="11307" max="11308" width="1.140625" style="392" customWidth="1"/>
    <col min="11309" max="11310" width="1.28515625" style="392" customWidth="1"/>
    <col min="11311" max="11314" width="1.140625" style="392" customWidth="1"/>
    <col min="11315" max="11331" width="1.28515625" style="392" customWidth="1"/>
    <col min="11332" max="11332" width="1.140625" style="392" customWidth="1"/>
    <col min="11333" max="11334" width="1.28515625" style="392" customWidth="1"/>
    <col min="11335" max="11336" width="1.140625" style="392" customWidth="1"/>
    <col min="11337" max="11338" width="1.28515625" style="392" customWidth="1"/>
    <col min="11339" max="11340" width="1.140625" style="392" customWidth="1"/>
    <col min="11341" max="11342" width="1.28515625" style="392" customWidth="1"/>
    <col min="11343" max="11346" width="1.140625" style="392" customWidth="1"/>
    <col min="11347" max="11348" width="1.28515625" style="392" customWidth="1"/>
    <col min="11349" max="11350" width="1.140625" style="392" customWidth="1"/>
    <col min="11351" max="11352" width="1.28515625" style="392" customWidth="1"/>
    <col min="11353" max="11355" width="1.140625" style="392" customWidth="1"/>
    <col min="11356" max="11358" width="1.28515625" style="392" customWidth="1"/>
    <col min="11359" max="11359" width="9.140625" style="392"/>
    <col min="11360" max="11360" width="13.7109375" style="392" customWidth="1"/>
    <col min="11361" max="11520" width="9.140625" style="392"/>
    <col min="11521" max="11548" width="1.28515625" style="392" customWidth="1"/>
    <col min="11549" max="11550" width="1.140625" style="392" customWidth="1"/>
    <col min="11551" max="11552" width="1.28515625" style="392" customWidth="1"/>
    <col min="11553" max="11554" width="1.140625" style="392" customWidth="1"/>
    <col min="11555" max="11556" width="1.28515625" style="392" customWidth="1"/>
    <col min="11557" max="11560" width="1.140625" style="392" customWidth="1"/>
    <col min="11561" max="11562" width="1.28515625" style="392" customWidth="1"/>
    <col min="11563" max="11564" width="1.140625" style="392" customWidth="1"/>
    <col min="11565" max="11566" width="1.28515625" style="392" customWidth="1"/>
    <col min="11567" max="11570" width="1.140625" style="392" customWidth="1"/>
    <col min="11571" max="11587" width="1.28515625" style="392" customWidth="1"/>
    <col min="11588" max="11588" width="1.140625" style="392" customWidth="1"/>
    <col min="11589" max="11590" width="1.28515625" style="392" customWidth="1"/>
    <col min="11591" max="11592" width="1.140625" style="392" customWidth="1"/>
    <col min="11593" max="11594" width="1.28515625" style="392" customWidth="1"/>
    <col min="11595" max="11596" width="1.140625" style="392" customWidth="1"/>
    <col min="11597" max="11598" width="1.28515625" style="392" customWidth="1"/>
    <col min="11599" max="11602" width="1.140625" style="392" customWidth="1"/>
    <col min="11603" max="11604" width="1.28515625" style="392" customWidth="1"/>
    <col min="11605" max="11606" width="1.140625" style="392" customWidth="1"/>
    <col min="11607" max="11608" width="1.28515625" style="392" customWidth="1"/>
    <col min="11609" max="11611" width="1.140625" style="392" customWidth="1"/>
    <col min="11612" max="11614" width="1.28515625" style="392" customWidth="1"/>
    <col min="11615" max="11615" width="9.140625" style="392"/>
    <col min="11616" max="11616" width="13.7109375" style="392" customWidth="1"/>
    <col min="11617" max="11776" width="9.140625" style="392"/>
    <col min="11777" max="11804" width="1.28515625" style="392" customWidth="1"/>
    <col min="11805" max="11806" width="1.140625" style="392" customWidth="1"/>
    <col min="11807" max="11808" width="1.28515625" style="392" customWidth="1"/>
    <col min="11809" max="11810" width="1.140625" style="392" customWidth="1"/>
    <col min="11811" max="11812" width="1.28515625" style="392" customWidth="1"/>
    <col min="11813" max="11816" width="1.140625" style="392" customWidth="1"/>
    <col min="11817" max="11818" width="1.28515625" style="392" customWidth="1"/>
    <col min="11819" max="11820" width="1.140625" style="392" customWidth="1"/>
    <col min="11821" max="11822" width="1.28515625" style="392" customWidth="1"/>
    <col min="11823" max="11826" width="1.140625" style="392" customWidth="1"/>
    <col min="11827" max="11843" width="1.28515625" style="392" customWidth="1"/>
    <col min="11844" max="11844" width="1.140625" style="392" customWidth="1"/>
    <col min="11845" max="11846" width="1.28515625" style="392" customWidth="1"/>
    <col min="11847" max="11848" width="1.140625" style="392" customWidth="1"/>
    <col min="11849" max="11850" width="1.28515625" style="392" customWidth="1"/>
    <col min="11851" max="11852" width="1.140625" style="392" customWidth="1"/>
    <col min="11853" max="11854" width="1.28515625" style="392" customWidth="1"/>
    <col min="11855" max="11858" width="1.140625" style="392" customWidth="1"/>
    <col min="11859" max="11860" width="1.28515625" style="392" customWidth="1"/>
    <col min="11861" max="11862" width="1.140625" style="392" customWidth="1"/>
    <col min="11863" max="11864" width="1.28515625" style="392" customWidth="1"/>
    <col min="11865" max="11867" width="1.140625" style="392" customWidth="1"/>
    <col min="11868" max="11870" width="1.28515625" style="392" customWidth="1"/>
    <col min="11871" max="11871" width="9.140625" style="392"/>
    <col min="11872" max="11872" width="13.7109375" style="392" customWidth="1"/>
    <col min="11873" max="12032" width="9.140625" style="392"/>
    <col min="12033" max="12060" width="1.28515625" style="392" customWidth="1"/>
    <col min="12061" max="12062" width="1.140625" style="392" customWidth="1"/>
    <col min="12063" max="12064" width="1.28515625" style="392" customWidth="1"/>
    <col min="12065" max="12066" width="1.140625" style="392" customWidth="1"/>
    <col min="12067" max="12068" width="1.28515625" style="392" customWidth="1"/>
    <col min="12069" max="12072" width="1.140625" style="392" customWidth="1"/>
    <col min="12073" max="12074" width="1.28515625" style="392" customWidth="1"/>
    <col min="12075" max="12076" width="1.140625" style="392" customWidth="1"/>
    <col min="12077" max="12078" width="1.28515625" style="392" customWidth="1"/>
    <col min="12079" max="12082" width="1.140625" style="392" customWidth="1"/>
    <col min="12083" max="12099" width="1.28515625" style="392" customWidth="1"/>
    <col min="12100" max="12100" width="1.140625" style="392" customWidth="1"/>
    <col min="12101" max="12102" width="1.28515625" style="392" customWidth="1"/>
    <col min="12103" max="12104" width="1.140625" style="392" customWidth="1"/>
    <col min="12105" max="12106" width="1.28515625" style="392" customWidth="1"/>
    <col min="12107" max="12108" width="1.140625" style="392" customWidth="1"/>
    <col min="12109" max="12110" width="1.28515625" style="392" customWidth="1"/>
    <col min="12111" max="12114" width="1.140625" style="392" customWidth="1"/>
    <col min="12115" max="12116" width="1.28515625" style="392" customWidth="1"/>
    <col min="12117" max="12118" width="1.140625" style="392" customWidth="1"/>
    <col min="12119" max="12120" width="1.28515625" style="392" customWidth="1"/>
    <col min="12121" max="12123" width="1.140625" style="392" customWidth="1"/>
    <col min="12124" max="12126" width="1.28515625" style="392" customWidth="1"/>
    <col min="12127" max="12127" width="9.140625" style="392"/>
    <col min="12128" max="12128" width="13.7109375" style="392" customWidth="1"/>
    <col min="12129" max="12288" width="9.140625" style="392"/>
    <col min="12289" max="12316" width="1.28515625" style="392" customWidth="1"/>
    <col min="12317" max="12318" width="1.140625" style="392" customWidth="1"/>
    <col min="12319" max="12320" width="1.28515625" style="392" customWidth="1"/>
    <col min="12321" max="12322" width="1.140625" style="392" customWidth="1"/>
    <col min="12323" max="12324" width="1.28515625" style="392" customWidth="1"/>
    <col min="12325" max="12328" width="1.140625" style="392" customWidth="1"/>
    <col min="12329" max="12330" width="1.28515625" style="392" customWidth="1"/>
    <col min="12331" max="12332" width="1.140625" style="392" customWidth="1"/>
    <col min="12333" max="12334" width="1.28515625" style="392" customWidth="1"/>
    <col min="12335" max="12338" width="1.140625" style="392" customWidth="1"/>
    <col min="12339" max="12355" width="1.28515625" style="392" customWidth="1"/>
    <col min="12356" max="12356" width="1.140625" style="392" customWidth="1"/>
    <col min="12357" max="12358" width="1.28515625" style="392" customWidth="1"/>
    <col min="12359" max="12360" width="1.140625" style="392" customWidth="1"/>
    <col min="12361" max="12362" width="1.28515625" style="392" customWidth="1"/>
    <col min="12363" max="12364" width="1.140625" style="392" customWidth="1"/>
    <col min="12365" max="12366" width="1.28515625" style="392" customWidth="1"/>
    <col min="12367" max="12370" width="1.140625" style="392" customWidth="1"/>
    <col min="12371" max="12372" width="1.28515625" style="392" customWidth="1"/>
    <col min="12373" max="12374" width="1.140625" style="392" customWidth="1"/>
    <col min="12375" max="12376" width="1.28515625" style="392" customWidth="1"/>
    <col min="12377" max="12379" width="1.140625" style="392" customWidth="1"/>
    <col min="12380" max="12382" width="1.28515625" style="392" customWidth="1"/>
    <col min="12383" max="12383" width="9.140625" style="392"/>
    <col min="12384" max="12384" width="13.7109375" style="392" customWidth="1"/>
    <col min="12385" max="12544" width="9.140625" style="392"/>
    <col min="12545" max="12572" width="1.28515625" style="392" customWidth="1"/>
    <col min="12573" max="12574" width="1.140625" style="392" customWidth="1"/>
    <col min="12575" max="12576" width="1.28515625" style="392" customWidth="1"/>
    <col min="12577" max="12578" width="1.140625" style="392" customWidth="1"/>
    <col min="12579" max="12580" width="1.28515625" style="392" customWidth="1"/>
    <col min="12581" max="12584" width="1.140625" style="392" customWidth="1"/>
    <col min="12585" max="12586" width="1.28515625" style="392" customWidth="1"/>
    <col min="12587" max="12588" width="1.140625" style="392" customWidth="1"/>
    <col min="12589" max="12590" width="1.28515625" style="392" customWidth="1"/>
    <col min="12591" max="12594" width="1.140625" style="392" customWidth="1"/>
    <col min="12595" max="12611" width="1.28515625" style="392" customWidth="1"/>
    <col min="12612" max="12612" width="1.140625" style="392" customWidth="1"/>
    <col min="12613" max="12614" width="1.28515625" style="392" customWidth="1"/>
    <col min="12615" max="12616" width="1.140625" style="392" customWidth="1"/>
    <col min="12617" max="12618" width="1.28515625" style="392" customWidth="1"/>
    <col min="12619" max="12620" width="1.140625" style="392" customWidth="1"/>
    <col min="12621" max="12622" width="1.28515625" style="392" customWidth="1"/>
    <col min="12623" max="12626" width="1.140625" style="392" customWidth="1"/>
    <col min="12627" max="12628" width="1.28515625" style="392" customWidth="1"/>
    <col min="12629" max="12630" width="1.140625" style="392" customWidth="1"/>
    <col min="12631" max="12632" width="1.28515625" style="392" customWidth="1"/>
    <col min="12633" max="12635" width="1.140625" style="392" customWidth="1"/>
    <col min="12636" max="12638" width="1.28515625" style="392" customWidth="1"/>
    <col min="12639" max="12639" width="9.140625" style="392"/>
    <col min="12640" max="12640" width="13.7109375" style="392" customWidth="1"/>
    <col min="12641" max="12800" width="9.140625" style="392"/>
    <col min="12801" max="12828" width="1.28515625" style="392" customWidth="1"/>
    <col min="12829" max="12830" width="1.140625" style="392" customWidth="1"/>
    <col min="12831" max="12832" width="1.28515625" style="392" customWidth="1"/>
    <col min="12833" max="12834" width="1.140625" style="392" customWidth="1"/>
    <col min="12835" max="12836" width="1.28515625" style="392" customWidth="1"/>
    <col min="12837" max="12840" width="1.140625" style="392" customWidth="1"/>
    <col min="12841" max="12842" width="1.28515625" style="392" customWidth="1"/>
    <col min="12843" max="12844" width="1.140625" style="392" customWidth="1"/>
    <col min="12845" max="12846" width="1.28515625" style="392" customWidth="1"/>
    <col min="12847" max="12850" width="1.140625" style="392" customWidth="1"/>
    <col min="12851" max="12867" width="1.28515625" style="392" customWidth="1"/>
    <col min="12868" max="12868" width="1.140625" style="392" customWidth="1"/>
    <col min="12869" max="12870" width="1.28515625" style="392" customWidth="1"/>
    <col min="12871" max="12872" width="1.140625" style="392" customWidth="1"/>
    <col min="12873" max="12874" width="1.28515625" style="392" customWidth="1"/>
    <col min="12875" max="12876" width="1.140625" style="392" customWidth="1"/>
    <col min="12877" max="12878" width="1.28515625" style="392" customWidth="1"/>
    <col min="12879" max="12882" width="1.140625" style="392" customWidth="1"/>
    <col min="12883" max="12884" width="1.28515625" style="392" customWidth="1"/>
    <col min="12885" max="12886" width="1.140625" style="392" customWidth="1"/>
    <col min="12887" max="12888" width="1.28515625" style="392" customWidth="1"/>
    <col min="12889" max="12891" width="1.140625" style="392" customWidth="1"/>
    <col min="12892" max="12894" width="1.28515625" style="392" customWidth="1"/>
    <col min="12895" max="12895" width="9.140625" style="392"/>
    <col min="12896" max="12896" width="13.7109375" style="392" customWidth="1"/>
    <col min="12897" max="13056" width="9.140625" style="392"/>
    <col min="13057" max="13084" width="1.28515625" style="392" customWidth="1"/>
    <col min="13085" max="13086" width="1.140625" style="392" customWidth="1"/>
    <col min="13087" max="13088" width="1.28515625" style="392" customWidth="1"/>
    <col min="13089" max="13090" width="1.140625" style="392" customWidth="1"/>
    <col min="13091" max="13092" width="1.28515625" style="392" customWidth="1"/>
    <col min="13093" max="13096" width="1.140625" style="392" customWidth="1"/>
    <col min="13097" max="13098" width="1.28515625" style="392" customWidth="1"/>
    <col min="13099" max="13100" width="1.140625" style="392" customWidth="1"/>
    <col min="13101" max="13102" width="1.28515625" style="392" customWidth="1"/>
    <col min="13103" max="13106" width="1.140625" style="392" customWidth="1"/>
    <col min="13107" max="13123" width="1.28515625" style="392" customWidth="1"/>
    <col min="13124" max="13124" width="1.140625" style="392" customWidth="1"/>
    <col min="13125" max="13126" width="1.28515625" style="392" customWidth="1"/>
    <col min="13127" max="13128" width="1.140625" style="392" customWidth="1"/>
    <col min="13129" max="13130" width="1.28515625" style="392" customWidth="1"/>
    <col min="13131" max="13132" width="1.140625" style="392" customWidth="1"/>
    <col min="13133" max="13134" width="1.28515625" style="392" customWidth="1"/>
    <col min="13135" max="13138" width="1.140625" style="392" customWidth="1"/>
    <col min="13139" max="13140" width="1.28515625" style="392" customWidth="1"/>
    <col min="13141" max="13142" width="1.140625" style="392" customWidth="1"/>
    <col min="13143" max="13144" width="1.28515625" style="392" customWidth="1"/>
    <col min="13145" max="13147" width="1.140625" style="392" customWidth="1"/>
    <col min="13148" max="13150" width="1.28515625" style="392" customWidth="1"/>
    <col min="13151" max="13151" width="9.140625" style="392"/>
    <col min="13152" max="13152" width="13.7109375" style="392" customWidth="1"/>
    <col min="13153" max="13312" width="9.140625" style="392"/>
    <col min="13313" max="13340" width="1.28515625" style="392" customWidth="1"/>
    <col min="13341" max="13342" width="1.140625" style="392" customWidth="1"/>
    <col min="13343" max="13344" width="1.28515625" style="392" customWidth="1"/>
    <col min="13345" max="13346" width="1.140625" style="392" customWidth="1"/>
    <col min="13347" max="13348" width="1.28515625" style="392" customWidth="1"/>
    <col min="13349" max="13352" width="1.140625" style="392" customWidth="1"/>
    <col min="13353" max="13354" width="1.28515625" style="392" customWidth="1"/>
    <col min="13355" max="13356" width="1.140625" style="392" customWidth="1"/>
    <col min="13357" max="13358" width="1.28515625" style="392" customWidth="1"/>
    <col min="13359" max="13362" width="1.140625" style="392" customWidth="1"/>
    <col min="13363" max="13379" width="1.28515625" style="392" customWidth="1"/>
    <col min="13380" max="13380" width="1.140625" style="392" customWidth="1"/>
    <col min="13381" max="13382" width="1.28515625" style="392" customWidth="1"/>
    <col min="13383" max="13384" width="1.140625" style="392" customWidth="1"/>
    <col min="13385" max="13386" width="1.28515625" style="392" customWidth="1"/>
    <col min="13387" max="13388" width="1.140625" style="392" customWidth="1"/>
    <col min="13389" max="13390" width="1.28515625" style="392" customWidth="1"/>
    <col min="13391" max="13394" width="1.140625" style="392" customWidth="1"/>
    <col min="13395" max="13396" width="1.28515625" style="392" customWidth="1"/>
    <col min="13397" max="13398" width="1.140625" style="392" customWidth="1"/>
    <col min="13399" max="13400" width="1.28515625" style="392" customWidth="1"/>
    <col min="13401" max="13403" width="1.140625" style="392" customWidth="1"/>
    <col min="13404" max="13406" width="1.28515625" style="392" customWidth="1"/>
    <col min="13407" max="13407" width="9.140625" style="392"/>
    <col min="13408" max="13408" width="13.7109375" style="392" customWidth="1"/>
    <col min="13409" max="13568" width="9.140625" style="392"/>
    <col min="13569" max="13596" width="1.28515625" style="392" customWidth="1"/>
    <col min="13597" max="13598" width="1.140625" style="392" customWidth="1"/>
    <col min="13599" max="13600" width="1.28515625" style="392" customWidth="1"/>
    <col min="13601" max="13602" width="1.140625" style="392" customWidth="1"/>
    <col min="13603" max="13604" width="1.28515625" style="392" customWidth="1"/>
    <col min="13605" max="13608" width="1.140625" style="392" customWidth="1"/>
    <col min="13609" max="13610" width="1.28515625" style="392" customWidth="1"/>
    <col min="13611" max="13612" width="1.140625" style="392" customWidth="1"/>
    <col min="13613" max="13614" width="1.28515625" style="392" customWidth="1"/>
    <col min="13615" max="13618" width="1.140625" style="392" customWidth="1"/>
    <col min="13619" max="13635" width="1.28515625" style="392" customWidth="1"/>
    <col min="13636" max="13636" width="1.140625" style="392" customWidth="1"/>
    <col min="13637" max="13638" width="1.28515625" style="392" customWidth="1"/>
    <col min="13639" max="13640" width="1.140625" style="392" customWidth="1"/>
    <col min="13641" max="13642" width="1.28515625" style="392" customWidth="1"/>
    <col min="13643" max="13644" width="1.140625" style="392" customWidth="1"/>
    <col min="13645" max="13646" width="1.28515625" style="392" customWidth="1"/>
    <col min="13647" max="13650" width="1.140625" style="392" customWidth="1"/>
    <col min="13651" max="13652" width="1.28515625" style="392" customWidth="1"/>
    <col min="13653" max="13654" width="1.140625" style="392" customWidth="1"/>
    <col min="13655" max="13656" width="1.28515625" style="392" customWidth="1"/>
    <col min="13657" max="13659" width="1.140625" style="392" customWidth="1"/>
    <col min="13660" max="13662" width="1.28515625" style="392" customWidth="1"/>
    <col min="13663" max="13663" width="9.140625" style="392"/>
    <col min="13664" max="13664" width="13.7109375" style="392" customWidth="1"/>
    <col min="13665" max="13824" width="9.140625" style="392"/>
    <col min="13825" max="13852" width="1.28515625" style="392" customWidth="1"/>
    <col min="13853" max="13854" width="1.140625" style="392" customWidth="1"/>
    <col min="13855" max="13856" width="1.28515625" style="392" customWidth="1"/>
    <col min="13857" max="13858" width="1.140625" style="392" customWidth="1"/>
    <col min="13859" max="13860" width="1.28515625" style="392" customWidth="1"/>
    <col min="13861" max="13864" width="1.140625" style="392" customWidth="1"/>
    <col min="13865" max="13866" width="1.28515625" style="392" customWidth="1"/>
    <col min="13867" max="13868" width="1.140625" style="392" customWidth="1"/>
    <col min="13869" max="13870" width="1.28515625" style="392" customWidth="1"/>
    <col min="13871" max="13874" width="1.140625" style="392" customWidth="1"/>
    <col min="13875" max="13891" width="1.28515625" style="392" customWidth="1"/>
    <col min="13892" max="13892" width="1.140625" style="392" customWidth="1"/>
    <col min="13893" max="13894" width="1.28515625" style="392" customWidth="1"/>
    <col min="13895" max="13896" width="1.140625" style="392" customWidth="1"/>
    <col min="13897" max="13898" width="1.28515625" style="392" customWidth="1"/>
    <col min="13899" max="13900" width="1.140625" style="392" customWidth="1"/>
    <col min="13901" max="13902" width="1.28515625" style="392" customWidth="1"/>
    <col min="13903" max="13906" width="1.140625" style="392" customWidth="1"/>
    <col min="13907" max="13908" width="1.28515625" style="392" customWidth="1"/>
    <col min="13909" max="13910" width="1.140625" style="392" customWidth="1"/>
    <col min="13911" max="13912" width="1.28515625" style="392" customWidth="1"/>
    <col min="13913" max="13915" width="1.140625" style="392" customWidth="1"/>
    <col min="13916" max="13918" width="1.28515625" style="392" customWidth="1"/>
    <col min="13919" max="13919" width="9.140625" style="392"/>
    <col min="13920" max="13920" width="13.7109375" style="392" customWidth="1"/>
    <col min="13921" max="14080" width="9.140625" style="392"/>
    <col min="14081" max="14108" width="1.28515625" style="392" customWidth="1"/>
    <col min="14109" max="14110" width="1.140625" style="392" customWidth="1"/>
    <col min="14111" max="14112" width="1.28515625" style="392" customWidth="1"/>
    <col min="14113" max="14114" width="1.140625" style="392" customWidth="1"/>
    <col min="14115" max="14116" width="1.28515625" style="392" customWidth="1"/>
    <col min="14117" max="14120" width="1.140625" style="392" customWidth="1"/>
    <col min="14121" max="14122" width="1.28515625" style="392" customWidth="1"/>
    <col min="14123" max="14124" width="1.140625" style="392" customWidth="1"/>
    <col min="14125" max="14126" width="1.28515625" style="392" customWidth="1"/>
    <col min="14127" max="14130" width="1.140625" style="392" customWidth="1"/>
    <col min="14131" max="14147" width="1.28515625" style="392" customWidth="1"/>
    <col min="14148" max="14148" width="1.140625" style="392" customWidth="1"/>
    <col min="14149" max="14150" width="1.28515625" style="392" customWidth="1"/>
    <col min="14151" max="14152" width="1.140625" style="392" customWidth="1"/>
    <col min="14153" max="14154" width="1.28515625" style="392" customWidth="1"/>
    <col min="14155" max="14156" width="1.140625" style="392" customWidth="1"/>
    <col min="14157" max="14158" width="1.28515625" style="392" customWidth="1"/>
    <col min="14159" max="14162" width="1.140625" style="392" customWidth="1"/>
    <col min="14163" max="14164" width="1.28515625" style="392" customWidth="1"/>
    <col min="14165" max="14166" width="1.140625" style="392" customWidth="1"/>
    <col min="14167" max="14168" width="1.28515625" style="392" customWidth="1"/>
    <col min="14169" max="14171" width="1.140625" style="392" customWidth="1"/>
    <col min="14172" max="14174" width="1.28515625" style="392" customWidth="1"/>
    <col min="14175" max="14175" width="9.140625" style="392"/>
    <col min="14176" max="14176" width="13.7109375" style="392" customWidth="1"/>
    <col min="14177" max="14336" width="9.140625" style="392"/>
    <col min="14337" max="14364" width="1.28515625" style="392" customWidth="1"/>
    <col min="14365" max="14366" width="1.140625" style="392" customWidth="1"/>
    <col min="14367" max="14368" width="1.28515625" style="392" customWidth="1"/>
    <col min="14369" max="14370" width="1.140625" style="392" customWidth="1"/>
    <col min="14371" max="14372" width="1.28515625" style="392" customWidth="1"/>
    <col min="14373" max="14376" width="1.140625" style="392" customWidth="1"/>
    <col min="14377" max="14378" width="1.28515625" style="392" customWidth="1"/>
    <col min="14379" max="14380" width="1.140625" style="392" customWidth="1"/>
    <col min="14381" max="14382" width="1.28515625" style="392" customWidth="1"/>
    <col min="14383" max="14386" width="1.140625" style="392" customWidth="1"/>
    <col min="14387" max="14403" width="1.28515625" style="392" customWidth="1"/>
    <col min="14404" max="14404" width="1.140625" style="392" customWidth="1"/>
    <col min="14405" max="14406" width="1.28515625" style="392" customWidth="1"/>
    <col min="14407" max="14408" width="1.140625" style="392" customWidth="1"/>
    <col min="14409" max="14410" width="1.28515625" style="392" customWidth="1"/>
    <col min="14411" max="14412" width="1.140625" style="392" customWidth="1"/>
    <col min="14413" max="14414" width="1.28515625" style="392" customWidth="1"/>
    <col min="14415" max="14418" width="1.140625" style="392" customWidth="1"/>
    <col min="14419" max="14420" width="1.28515625" style="392" customWidth="1"/>
    <col min="14421" max="14422" width="1.140625" style="392" customWidth="1"/>
    <col min="14423" max="14424" width="1.28515625" style="392" customWidth="1"/>
    <col min="14425" max="14427" width="1.140625" style="392" customWidth="1"/>
    <col min="14428" max="14430" width="1.28515625" style="392" customWidth="1"/>
    <col min="14431" max="14431" width="9.140625" style="392"/>
    <col min="14432" max="14432" width="13.7109375" style="392" customWidth="1"/>
    <col min="14433" max="14592" width="9.140625" style="392"/>
    <col min="14593" max="14620" width="1.28515625" style="392" customWidth="1"/>
    <col min="14621" max="14622" width="1.140625" style="392" customWidth="1"/>
    <col min="14623" max="14624" width="1.28515625" style="392" customWidth="1"/>
    <col min="14625" max="14626" width="1.140625" style="392" customWidth="1"/>
    <col min="14627" max="14628" width="1.28515625" style="392" customWidth="1"/>
    <col min="14629" max="14632" width="1.140625" style="392" customWidth="1"/>
    <col min="14633" max="14634" width="1.28515625" style="392" customWidth="1"/>
    <col min="14635" max="14636" width="1.140625" style="392" customWidth="1"/>
    <col min="14637" max="14638" width="1.28515625" style="392" customWidth="1"/>
    <col min="14639" max="14642" width="1.140625" style="392" customWidth="1"/>
    <col min="14643" max="14659" width="1.28515625" style="392" customWidth="1"/>
    <col min="14660" max="14660" width="1.140625" style="392" customWidth="1"/>
    <col min="14661" max="14662" width="1.28515625" style="392" customWidth="1"/>
    <col min="14663" max="14664" width="1.140625" style="392" customWidth="1"/>
    <col min="14665" max="14666" width="1.28515625" style="392" customWidth="1"/>
    <col min="14667" max="14668" width="1.140625" style="392" customWidth="1"/>
    <col min="14669" max="14670" width="1.28515625" style="392" customWidth="1"/>
    <col min="14671" max="14674" width="1.140625" style="392" customWidth="1"/>
    <col min="14675" max="14676" width="1.28515625" style="392" customWidth="1"/>
    <col min="14677" max="14678" width="1.140625" style="392" customWidth="1"/>
    <col min="14679" max="14680" width="1.28515625" style="392" customWidth="1"/>
    <col min="14681" max="14683" width="1.140625" style="392" customWidth="1"/>
    <col min="14684" max="14686" width="1.28515625" style="392" customWidth="1"/>
    <col min="14687" max="14687" width="9.140625" style="392"/>
    <col min="14688" max="14688" width="13.7109375" style="392" customWidth="1"/>
    <col min="14689" max="14848" width="9.140625" style="392"/>
    <col min="14849" max="14876" width="1.28515625" style="392" customWidth="1"/>
    <col min="14877" max="14878" width="1.140625" style="392" customWidth="1"/>
    <col min="14879" max="14880" width="1.28515625" style="392" customWidth="1"/>
    <col min="14881" max="14882" width="1.140625" style="392" customWidth="1"/>
    <col min="14883" max="14884" width="1.28515625" style="392" customWidth="1"/>
    <col min="14885" max="14888" width="1.140625" style="392" customWidth="1"/>
    <col min="14889" max="14890" width="1.28515625" style="392" customWidth="1"/>
    <col min="14891" max="14892" width="1.140625" style="392" customWidth="1"/>
    <col min="14893" max="14894" width="1.28515625" style="392" customWidth="1"/>
    <col min="14895" max="14898" width="1.140625" style="392" customWidth="1"/>
    <col min="14899" max="14915" width="1.28515625" style="392" customWidth="1"/>
    <col min="14916" max="14916" width="1.140625" style="392" customWidth="1"/>
    <col min="14917" max="14918" width="1.28515625" style="392" customWidth="1"/>
    <col min="14919" max="14920" width="1.140625" style="392" customWidth="1"/>
    <col min="14921" max="14922" width="1.28515625" style="392" customWidth="1"/>
    <col min="14923" max="14924" width="1.140625" style="392" customWidth="1"/>
    <col min="14925" max="14926" width="1.28515625" style="392" customWidth="1"/>
    <col min="14927" max="14930" width="1.140625" style="392" customWidth="1"/>
    <col min="14931" max="14932" width="1.28515625" style="392" customWidth="1"/>
    <col min="14933" max="14934" width="1.140625" style="392" customWidth="1"/>
    <col min="14935" max="14936" width="1.28515625" style="392" customWidth="1"/>
    <col min="14937" max="14939" width="1.140625" style="392" customWidth="1"/>
    <col min="14940" max="14942" width="1.28515625" style="392" customWidth="1"/>
    <col min="14943" max="14943" width="9.140625" style="392"/>
    <col min="14944" max="14944" width="13.7109375" style="392" customWidth="1"/>
    <col min="14945" max="15104" width="9.140625" style="392"/>
    <col min="15105" max="15132" width="1.28515625" style="392" customWidth="1"/>
    <col min="15133" max="15134" width="1.140625" style="392" customWidth="1"/>
    <col min="15135" max="15136" width="1.28515625" style="392" customWidth="1"/>
    <col min="15137" max="15138" width="1.140625" style="392" customWidth="1"/>
    <col min="15139" max="15140" width="1.28515625" style="392" customWidth="1"/>
    <col min="15141" max="15144" width="1.140625" style="392" customWidth="1"/>
    <col min="15145" max="15146" width="1.28515625" style="392" customWidth="1"/>
    <col min="15147" max="15148" width="1.140625" style="392" customWidth="1"/>
    <col min="15149" max="15150" width="1.28515625" style="392" customWidth="1"/>
    <col min="15151" max="15154" width="1.140625" style="392" customWidth="1"/>
    <col min="15155" max="15171" width="1.28515625" style="392" customWidth="1"/>
    <col min="15172" max="15172" width="1.140625" style="392" customWidth="1"/>
    <col min="15173" max="15174" width="1.28515625" style="392" customWidth="1"/>
    <col min="15175" max="15176" width="1.140625" style="392" customWidth="1"/>
    <col min="15177" max="15178" width="1.28515625" style="392" customWidth="1"/>
    <col min="15179" max="15180" width="1.140625" style="392" customWidth="1"/>
    <col min="15181" max="15182" width="1.28515625" style="392" customWidth="1"/>
    <col min="15183" max="15186" width="1.140625" style="392" customWidth="1"/>
    <col min="15187" max="15188" width="1.28515625" style="392" customWidth="1"/>
    <col min="15189" max="15190" width="1.140625" style="392" customWidth="1"/>
    <col min="15191" max="15192" width="1.28515625" style="392" customWidth="1"/>
    <col min="15193" max="15195" width="1.140625" style="392" customWidth="1"/>
    <col min="15196" max="15198" width="1.28515625" style="392" customWidth="1"/>
    <col min="15199" max="15199" width="9.140625" style="392"/>
    <col min="15200" max="15200" width="13.7109375" style="392" customWidth="1"/>
    <col min="15201" max="15360" width="9.140625" style="392"/>
    <col min="15361" max="15388" width="1.28515625" style="392" customWidth="1"/>
    <col min="15389" max="15390" width="1.140625" style="392" customWidth="1"/>
    <col min="15391" max="15392" width="1.28515625" style="392" customWidth="1"/>
    <col min="15393" max="15394" width="1.140625" style="392" customWidth="1"/>
    <col min="15395" max="15396" width="1.28515625" style="392" customWidth="1"/>
    <col min="15397" max="15400" width="1.140625" style="392" customWidth="1"/>
    <col min="15401" max="15402" width="1.28515625" style="392" customWidth="1"/>
    <col min="15403" max="15404" width="1.140625" style="392" customWidth="1"/>
    <col min="15405" max="15406" width="1.28515625" style="392" customWidth="1"/>
    <col min="15407" max="15410" width="1.140625" style="392" customWidth="1"/>
    <col min="15411" max="15427" width="1.28515625" style="392" customWidth="1"/>
    <col min="15428" max="15428" width="1.140625" style="392" customWidth="1"/>
    <col min="15429" max="15430" width="1.28515625" style="392" customWidth="1"/>
    <col min="15431" max="15432" width="1.140625" style="392" customWidth="1"/>
    <col min="15433" max="15434" width="1.28515625" style="392" customWidth="1"/>
    <col min="15435" max="15436" width="1.140625" style="392" customWidth="1"/>
    <col min="15437" max="15438" width="1.28515625" style="392" customWidth="1"/>
    <col min="15439" max="15442" width="1.140625" style="392" customWidth="1"/>
    <col min="15443" max="15444" width="1.28515625" style="392" customWidth="1"/>
    <col min="15445" max="15446" width="1.140625" style="392" customWidth="1"/>
    <col min="15447" max="15448" width="1.28515625" style="392" customWidth="1"/>
    <col min="15449" max="15451" width="1.140625" style="392" customWidth="1"/>
    <col min="15452" max="15454" width="1.28515625" style="392" customWidth="1"/>
    <col min="15455" max="15455" width="9.140625" style="392"/>
    <col min="15456" max="15456" width="13.7109375" style="392" customWidth="1"/>
    <col min="15457" max="15616" width="9.140625" style="392"/>
    <col min="15617" max="15644" width="1.28515625" style="392" customWidth="1"/>
    <col min="15645" max="15646" width="1.140625" style="392" customWidth="1"/>
    <col min="15647" max="15648" width="1.28515625" style="392" customWidth="1"/>
    <col min="15649" max="15650" width="1.140625" style="392" customWidth="1"/>
    <col min="15651" max="15652" width="1.28515625" style="392" customWidth="1"/>
    <col min="15653" max="15656" width="1.140625" style="392" customWidth="1"/>
    <col min="15657" max="15658" width="1.28515625" style="392" customWidth="1"/>
    <col min="15659" max="15660" width="1.140625" style="392" customWidth="1"/>
    <col min="15661" max="15662" width="1.28515625" style="392" customWidth="1"/>
    <col min="15663" max="15666" width="1.140625" style="392" customWidth="1"/>
    <col min="15667" max="15683" width="1.28515625" style="392" customWidth="1"/>
    <col min="15684" max="15684" width="1.140625" style="392" customWidth="1"/>
    <col min="15685" max="15686" width="1.28515625" style="392" customWidth="1"/>
    <col min="15687" max="15688" width="1.140625" style="392" customWidth="1"/>
    <col min="15689" max="15690" width="1.28515625" style="392" customWidth="1"/>
    <col min="15691" max="15692" width="1.140625" style="392" customWidth="1"/>
    <col min="15693" max="15694" width="1.28515625" style="392" customWidth="1"/>
    <col min="15695" max="15698" width="1.140625" style="392" customWidth="1"/>
    <col min="15699" max="15700" width="1.28515625" style="392" customWidth="1"/>
    <col min="15701" max="15702" width="1.140625" style="392" customWidth="1"/>
    <col min="15703" max="15704" width="1.28515625" style="392" customWidth="1"/>
    <col min="15705" max="15707" width="1.140625" style="392" customWidth="1"/>
    <col min="15708" max="15710" width="1.28515625" style="392" customWidth="1"/>
    <col min="15711" max="15711" width="9.140625" style="392"/>
    <col min="15712" max="15712" width="13.7109375" style="392" customWidth="1"/>
    <col min="15713" max="15872" width="9.140625" style="392"/>
    <col min="15873" max="15900" width="1.28515625" style="392" customWidth="1"/>
    <col min="15901" max="15902" width="1.140625" style="392" customWidth="1"/>
    <col min="15903" max="15904" width="1.28515625" style="392" customWidth="1"/>
    <col min="15905" max="15906" width="1.140625" style="392" customWidth="1"/>
    <col min="15907" max="15908" width="1.28515625" style="392" customWidth="1"/>
    <col min="15909" max="15912" width="1.140625" style="392" customWidth="1"/>
    <col min="15913" max="15914" width="1.28515625" style="392" customWidth="1"/>
    <col min="15915" max="15916" width="1.140625" style="392" customWidth="1"/>
    <col min="15917" max="15918" width="1.28515625" style="392" customWidth="1"/>
    <col min="15919" max="15922" width="1.140625" style="392" customWidth="1"/>
    <col min="15923" max="15939" width="1.28515625" style="392" customWidth="1"/>
    <col min="15940" max="15940" width="1.140625" style="392" customWidth="1"/>
    <col min="15941" max="15942" width="1.28515625" style="392" customWidth="1"/>
    <col min="15943" max="15944" width="1.140625" style="392" customWidth="1"/>
    <col min="15945" max="15946" width="1.28515625" style="392" customWidth="1"/>
    <col min="15947" max="15948" width="1.140625" style="392" customWidth="1"/>
    <col min="15949" max="15950" width="1.28515625" style="392" customWidth="1"/>
    <col min="15951" max="15954" width="1.140625" style="392" customWidth="1"/>
    <col min="15955" max="15956" width="1.28515625" style="392" customWidth="1"/>
    <col min="15957" max="15958" width="1.140625" style="392" customWidth="1"/>
    <col min="15959" max="15960" width="1.28515625" style="392" customWidth="1"/>
    <col min="15961" max="15963" width="1.140625" style="392" customWidth="1"/>
    <col min="15964" max="15966" width="1.28515625" style="392" customWidth="1"/>
    <col min="15967" max="15967" width="9.140625" style="392"/>
    <col min="15968" max="15968" width="13.7109375" style="392" customWidth="1"/>
    <col min="15969" max="16128" width="9.140625" style="392"/>
    <col min="16129" max="16156" width="1.28515625" style="392" customWidth="1"/>
    <col min="16157" max="16158" width="1.140625" style="392" customWidth="1"/>
    <col min="16159" max="16160" width="1.28515625" style="392" customWidth="1"/>
    <col min="16161" max="16162" width="1.140625" style="392" customWidth="1"/>
    <col min="16163" max="16164" width="1.28515625" style="392" customWidth="1"/>
    <col min="16165" max="16168" width="1.140625" style="392" customWidth="1"/>
    <col min="16169" max="16170" width="1.28515625" style="392" customWidth="1"/>
    <col min="16171" max="16172" width="1.140625" style="392" customWidth="1"/>
    <col min="16173" max="16174" width="1.28515625" style="392" customWidth="1"/>
    <col min="16175" max="16178" width="1.140625" style="392" customWidth="1"/>
    <col min="16179" max="16195" width="1.28515625" style="392" customWidth="1"/>
    <col min="16196" max="16196" width="1.140625" style="392" customWidth="1"/>
    <col min="16197" max="16198" width="1.28515625" style="392" customWidth="1"/>
    <col min="16199" max="16200" width="1.140625" style="392" customWidth="1"/>
    <col min="16201" max="16202" width="1.28515625" style="392" customWidth="1"/>
    <col min="16203" max="16204" width="1.140625" style="392" customWidth="1"/>
    <col min="16205" max="16206" width="1.28515625" style="392" customWidth="1"/>
    <col min="16207" max="16210" width="1.140625" style="392" customWidth="1"/>
    <col min="16211" max="16212" width="1.28515625" style="392" customWidth="1"/>
    <col min="16213" max="16214" width="1.140625" style="392" customWidth="1"/>
    <col min="16215" max="16216" width="1.28515625" style="392" customWidth="1"/>
    <col min="16217" max="16219" width="1.140625" style="392" customWidth="1"/>
    <col min="16220" max="16222" width="1.28515625" style="392" customWidth="1"/>
    <col min="16223" max="16223" width="9.140625" style="392"/>
    <col min="16224" max="16224" width="13.7109375" style="392" customWidth="1"/>
    <col min="16225" max="16384" width="9.140625" style="392"/>
  </cols>
  <sheetData>
    <row r="1" spans="2:104">
      <c r="B1" s="391" t="s">
        <v>581</v>
      </c>
    </row>
    <row r="2" spans="2:104" ht="4.5" customHeight="1">
      <c r="B2" s="391"/>
    </row>
    <row r="3" spans="2:104" ht="21">
      <c r="B3" s="593" t="s">
        <v>670</v>
      </c>
      <c r="C3" s="593"/>
      <c r="D3" s="593"/>
      <c r="E3" s="593"/>
      <c r="F3" s="593"/>
      <c r="G3" s="593"/>
      <c r="H3" s="593"/>
      <c r="I3" s="593"/>
      <c r="J3" s="593"/>
      <c r="K3" s="593"/>
      <c r="L3" s="593"/>
      <c r="M3" s="593"/>
      <c r="N3" s="593"/>
      <c r="O3" s="593"/>
      <c r="P3" s="593"/>
      <c r="Q3" s="593"/>
      <c r="R3" s="593"/>
      <c r="S3" s="593"/>
      <c r="T3" s="593"/>
      <c r="U3" s="593"/>
      <c r="V3" s="593"/>
      <c r="W3" s="593"/>
      <c r="X3" s="593"/>
      <c r="Y3" s="593"/>
      <c r="Z3" s="593"/>
      <c r="AA3" s="593"/>
      <c r="AB3" s="593"/>
      <c r="AC3" s="593"/>
      <c r="AD3" s="593"/>
      <c r="AE3" s="593"/>
      <c r="AF3" s="593"/>
      <c r="AG3" s="593"/>
      <c r="AH3" s="593"/>
      <c r="AI3" s="593"/>
      <c r="AJ3" s="593"/>
      <c r="AK3" s="593"/>
      <c r="AL3" s="593"/>
      <c r="AM3" s="593"/>
      <c r="AN3" s="593"/>
      <c r="AO3" s="593"/>
      <c r="AP3" s="593"/>
      <c r="AQ3" s="593"/>
      <c r="AR3" s="593"/>
      <c r="AS3" s="593"/>
      <c r="AT3" s="593"/>
      <c r="AU3" s="593"/>
      <c r="AV3" s="593"/>
      <c r="AW3" s="593"/>
      <c r="AX3" s="593"/>
      <c r="AY3" s="593"/>
      <c r="AZ3" s="593"/>
      <c r="BA3" s="593"/>
      <c r="BB3" s="593"/>
      <c r="BC3" s="593"/>
      <c r="BD3" s="593"/>
      <c r="BE3" s="593"/>
      <c r="BF3" s="593"/>
      <c r="BG3" s="593"/>
      <c r="BH3" s="593"/>
      <c r="BI3" s="593"/>
      <c r="BJ3" s="593"/>
      <c r="BK3" s="593"/>
      <c r="BL3" s="593"/>
      <c r="BM3" s="593"/>
      <c r="BN3" s="593"/>
      <c r="BO3" s="593"/>
      <c r="BP3" s="593"/>
      <c r="BQ3" s="593"/>
      <c r="BR3" s="593"/>
      <c r="BS3" s="593"/>
      <c r="BT3" s="593"/>
      <c r="BU3" s="593"/>
      <c r="BV3" s="593"/>
      <c r="BW3" s="593"/>
      <c r="BX3" s="593"/>
      <c r="BY3" s="593"/>
      <c r="BZ3" s="593"/>
      <c r="CA3" s="593"/>
      <c r="CB3" s="593"/>
      <c r="CC3" s="593"/>
      <c r="CD3" s="593"/>
      <c r="CE3" s="593"/>
      <c r="CF3" s="593"/>
      <c r="CG3" s="593"/>
      <c r="CH3" s="593"/>
      <c r="CI3" s="593"/>
      <c r="CJ3" s="593"/>
      <c r="CK3" s="593"/>
      <c r="CL3" s="593"/>
      <c r="CM3" s="593"/>
      <c r="CN3" s="593"/>
      <c r="CO3" s="593"/>
      <c r="CP3" s="593"/>
      <c r="CR3" s="392" t="s">
        <v>7</v>
      </c>
      <c r="CS3" s="392" t="s">
        <v>36</v>
      </c>
      <c r="CW3" s="392" t="s">
        <v>8</v>
      </c>
    </row>
    <row r="4" spans="2:104" ht="14.25" customHeight="1" thickBot="1">
      <c r="B4" s="393"/>
      <c r="C4" s="393"/>
      <c r="D4" s="393"/>
      <c r="E4" s="393"/>
      <c r="F4" s="393"/>
      <c r="G4" s="393"/>
      <c r="H4" s="393"/>
      <c r="I4" s="393"/>
      <c r="J4" s="393"/>
      <c r="K4" s="393"/>
      <c r="L4" s="393"/>
      <c r="M4" s="393"/>
      <c r="N4" s="393"/>
      <c r="O4" s="393"/>
      <c r="P4" s="393"/>
      <c r="Q4" s="393"/>
      <c r="R4" s="393"/>
      <c r="S4" s="393"/>
      <c r="T4" s="393"/>
      <c r="U4" s="393"/>
      <c r="V4" s="393"/>
      <c r="W4" s="393"/>
      <c r="X4" s="393"/>
      <c r="Y4" s="393"/>
      <c r="Z4" s="394"/>
      <c r="AA4" s="394"/>
      <c r="AB4" s="394"/>
      <c r="AC4" s="394"/>
      <c r="AD4" s="394"/>
      <c r="AE4" s="394"/>
      <c r="AF4" s="394"/>
      <c r="AG4" s="394"/>
      <c r="AH4" s="394"/>
      <c r="AI4" s="394"/>
      <c r="AJ4" s="394"/>
      <c r="AK4" s="394"/>
      <c r="AL4" s="394"/>
      <c r="AM4" s="394"/>
      <c r="AN4" s="394"/>
      <c r="AO4" s="394"/>
      <c r="AP4" s="394"/>
      <c r="AQ4" s="394"/>
      <c r="AR4" s="394"/>
      <c r="AS4" s="394"/>
      <c r="AT4" s="394"/>
      <c r="AU4" s="394"/>
      <c r="AV4" s="394"/>
      <c r="AW4" s="394"/>
      <c r="AX4" s="394"/>
      <c r="AY4" s="394"/>
      <c r="AZ4" s="394"/>
      <c r="BA4" s="394"/>
      <c r="BB4" s="394"/>
      <c r="BC4" s="394"/>
      <c r="BD4" s="394"/>
      <c r="BE4" s="394"/>
      <c r="BF4" s="394"/>
      <c r="BG4" s="394"/>
      <c r="BH4" s="394"/>
      <c r="BI4" s="394"/>
      <c r="BJ4" s="394"/>
      <c r="BK4" s="394"/>
      <c r="CP4" s="391"/>
      <c r="CQ4" s="391"/>
      <c r="CS4" s="392" t="s">
        <v>582</v>
      </c>
      <c r="CV4" s="392" t="s">
        <v>583</v>
      </c>
      <c r="CW4" s="392" t="s">
        <v>582</v>
      </c>
      <c r="CZ4" s="392" t="s">
        <v>583</v>
      </c>
    </row>
    <row r="5" spans="2:104" s="391" customFormat="1" ht="12" customHeight="1">
      <c r="B5" s="594" t="s">
        <v>584</v>
      </c>
      <c r="C5" s="595"/>
      <c r="D5" s="595"/>
      <c r="E5" s="595"/>
      <c r="F5" s="595"/>
      <c r="G5" s="598"/>
      <c r="H5" s="598"/>
      <c r="I5" s="598"/>
      <c r="J5" s="598"/>
      <c r="K5" s="598"/>
      <c r="L5" s="598"/>
      <c r="M5" s="598"/>
      <c r="N5" s="598"/>
      <c r="O5" s="598"/>
      <c r="P5" s="598"/>
      <c r="Q5" s="598"/>
      <c r="R5" s="598"/>
      <c r="S5" s="598"/>
      <c r="T5" s="598"/>
      <c r="U5" s="598"/>
      <c r="V5" s="598"/>
      <c r="W5" s="598"/>
      <c r="X5" s="599"/>
      <c r="Y5" s="395"/>
      <c r="Z5" s="395"/>
      <c r="AA5" s="395"/>
      <c r="AB5" s="395"/>
      <c r="AC5" s="395"/>
      <c r="AD5" s="395"/>
      <c r="AE5" s="395"/>
      <c r="AF5" s="395"/>
      <c r="AG5" s="395"/>
      <c r="AH5" s="395"/>
      <c r="AI5" s="396"/>
      <c r="AJ5" s="396"/>
      <c r="AK5" s="397"/>
      <c r="AL5" s="397"/>
      <c r="AM5" s="398"/>
      <c r="AN5" s="397"/>
      <c r="AO5" s="397"/>
      <c r="AP5" s="397"/>
      <c r="AQ5" s="397"/>
      <c r="AR5" s="397"/>
      <c r="AS5" s="397"/>
      <c r="AT5" s="397"/>
      <c r="AU5" s="397"/>
      <c r="AV5" s="397"/>
      <c r="AW5" s="397"/>
      <c r="AX5" s="397"/>
      <c r="BX5" s="602"/>
      <c r="BY5" s="602"/>
      <c r="BZ5" s="602"/>
      <c r="CA5" s="602"/>
      <c r="CB5" s="603" t="s">
        <v>585</v>
      </c>
      <c r="CC5" s="603"/>
      <c r="CD5" s="603"/>
      <c r="CE5" s="603"/>
      <c r="CF5" s="603"/>
      <c r="CG5" s="602"/>
      <c r="CH5" s="602"/>
      <c r="CI5" s="602"/>
      <c r="CJ5" s="602"/>
      <c r="CK5" s="603" t="s">
        <v>586</v>
      </c>
      <c r="CL5" s="603"/>
      <c r="CM5" s="603"/>
      <c r="CN5" s="603"/>
      <c r="CS5" s="391" t="s">
        <v>587</v>
      </c>
      <c r="CV5" s="391" t="s">
        <v>588</v>
      </c>
      <c r="CW5" s="391" t="s">
        <v>589</v>
      </c>
      <c r="CZ5" s="391" t="s">
        <v>590</v>
      </c>
    </row>
    <row r="6" spans="2:104" s="391" customFormat="1" ht="12" customHeight="1">
      <c r="B6" s="596"/>
      <c r="C6" s="597"/>
      <c r="D6" s="597"/>
      <c r="E6" s="597"/>
      <c r="F6" s="597"/>
      <c r="G6" s="600"/>
      <c r="H6" s="600"/>
      <c r="I6" s="600"/>
      <c r="J6" s="600"/>
      <c r="K6" s="600"/>
      <c r="L6" s="600"/>
      <c r="M6" s="600"/>
      <c r="N6" s="600"/>
      <c r="O6" s="600"/>
      <c r="P6" s="600"/>
      <c r="Q6" s="600"/>
      <c r="R6" s="600"/>
      <c r="S6" s="600"/>
      <c r="T6" s="600"/>
      <c r="U6" s="600"/>
      <c r="V6" s="600"/>
      <c r="W6" s="600"/>
      <c r="X6" s="601"/>
      <c r="Y6" s="395">
        <v>4</v>
      </c>
      <c r="Z6" s="395"/>
      <c r="AA6" s="395"/>
      <c r="AB6" s="395">
        <v>3</v>
      </c>
      <c r="AC6" s="395"/>
      <c r="AD6" s="395"/>
      <c r="AE6" s="395"/>
      <c r="AF6" s="395">
        <v>4</v>
      </c>
      <c r="AG6" s="395"/>
      <c r="AH6" s="395"/>
      <c r="AI6" s="396"/>
      <c r="AJ6" s="396"/>
      <c r="AK6" s="397"/>
      <c r="AL6" s="397"/>
      <c r="AW6" s="397"/>
      <c r="CS6" s="391" t="s">
        <v>591</v>
      </c>
      <c r="CV6" s="391" t="s">
        <v>592</v>
      </c>
      <c r="CW6" s="391" t="s">
        <v>593</v>
      </c>
      <c r="CZ6" s="391" t="s">
        <v>594</v>
      </c>
    </row>
    <row r="7" spans="2:104" s="391" customFormat="1" ht="24" customHeight="1" thickBot="1">
      <c r="B7" s="591" t="s">
        <v>595</v>
      </c>
      <c r="C7" s="592"/>
      <c r="D7" s="592"/>
      <c r="E7" s="592"/>
      <c r="F7" s="592"/>
      <c r="G7" s="592"/>
      <c r="H7" s="592"/>
      <c r="I7" s="592"/>
      <c r="J7" s="592"/>
      <c r="K7" s="592"/>
      <c r="L7" s="592"/>
      <c r="M7" s="592"/>
      <c r="N7" s="592"/>
      <c r="O7" s="592"/>
      <c r="P7" s="592"/>
      <c r="Q7" s="592"/>
      <c r="R7" s="592"/>
      <c r="S7" s="592"/>
      <c r="T7" s="592"/>
      <c r="U7" s="592"/>
      <c r="V7" s="592"/>
      <c r="W7" s="592"/>
      <c r="X7" s="606"/>
      <c r="Y7" s="396"/>
      <c r="Z7" s="396"/>
      <c r="AA7" s="396"/>
      <c r="AB7" s="396"/>
      <c r="AC7" s="396"/>
      <c r="AD7" s="605" t="s">
        <v>596</v>
      </c>
      <c r="AE7" s="605"/>
      <c r="AF7" s="605"/>
      <c r="AG7" s="605"/>
      <c r="AH7" s="604"/>
      <c r="AI7" s="604"/>
      <c r="AJ7" s="604"/>
      <c r="AK7" s="605" t="s">
        <v>384</v>
      </c>
      <c r="AL7" s="605"/>
      <c r="AM7" s="604"/>
      <c r="AN7" s="604"/>
      <c r="AO7" s="604"/>
      <c r="AP7" s="605" t="s">
        <v>385</v>
      </c>
      <c r="AQ7" s="605"/>
      <c r="AR7" s="604"/>
      <c r="AS7" s="604"/>
      <c r="AT7" s="604"/>
      <c r="AU7" s="605" t="s">
        <v>386</v>
      </c>
      <c r="AV7" s="605"/>
      <c r="AW7" s="396"/>
      <c r="AX7" s="396"/>
      <c r="AY7" s="399"/>
      <c r="AZ7" s="399"/>
      <c r="BA7" s="399"/>
      <c r="BB7" s="399"/>
      <c r="BC7" s="399"/>
      <c r="BD7" s="399"/>
      <c r="BE7" s="399"/>
      <c r="BF7" s="399"/>
      <c r="BG7" s="399"/>
      <c r="BH7" s="399"/>
      <c r="BI7" s="605" t="s">
        <v>597</v>
      </c>
      <c r="BJ7" s="605"/>
      <c r="BK7" s="605"/>
      <c r="BL7" s="605"/>
      <c r="BM7" s="605"/>
      <c r="BN7" s="605"/>
      <c r="BO7" s="605"/>
      <c r="BP7" s="399"/>
      <c r="BQ7" s="399"/>
      <c r="BR7" s="396"/>
      <c r="BS7" s="605" t="s">
        <v>367</v>
      </c>
      <c r="BT7" s="605"/>
      <c r="BU7" s="399"/>
      <c r="BV7" s="399"/>
      <c r="BW7" s="399"/>
      <c r="BX7" s="399"/>
      <c r="BY7" s="399"/>
      <c r="BZ7" s="399"/>
      <c r="CA7" s="399"/>
      <c r="CB7" s="605" t="s">
        <v>598</v>
      </c>
      <c r="CC7" s="605"/>
      <c r="CD7" s="605"/>
      <c r="CE7" s="605"/>
      <c r="CF7" s="605"/>
      <c r="CG7" s="605"/>
      <c r="CH7" s="605"/>
      <c r="CI7" s="396"/>
      <c r="CJ7" s="396"/>
      <c r="CK7" s="396"/>
      <c r="CL7" s="605" t="s">
        <v>367</v>
      </c>
      <c r="CM7" s="605"/>
      <c r="CN7" s="399"/>
      <c r="CO7" s="399"/>
      <c r="CS7" s="391" t="s">
        <v>599</v>
      </c>
      <c r="CV7" s="391" t="s">
        <v>600</v>
      </c>
      <c r="CW7" s="391" t="s">
        <v>601</v>
      </c>
      <c r="CZ7" s="391" t="s">
        <v>588</v>
      </c>
    </row>
    <row r="8" spans="2:104" s="391" customFormat="1" ht="14.25" customHeight="1">
      <c r="B8" s="623" t="s">
        <v>602</v>
      </c>
      <c r="C8" s="624"/>
      <c r="D8" s="624"/>
      <c r="E8" s="624"/>
      <c r="F8" s="624"/>
      <c r="G8" s="624"/>
      <c r="H8" s="624"/>
      <c r="I8" s="625"/>
      <c r="J8" s="629" t="s">
        <v>603</v>
      </c>
      <c r="K8" s="607"/>
      <c r="L8" s="607"/>
      <c r="M8" s="607"/>
      <c r="N8" s="607"/>
      <c r="O8" s="607"/>
      <c r="P8" s="607"/>
      <c r="Q8" s="607"/>
      <c r="R8" s="607"/>
      <c r="S8" s="607"/>
      <c r="T8" s="607"/>
      <c r="U8" s="633" t="s">
        <v>604</v>
      </c>
      <c r="V8" s="633"/>
      <c r="W8" s="633"/>
      <c r="X8" s="633"/>
      <c r="Y8" s="633"/>
      <c r="Z8" s="633"/>
      <c r="AA8" s="633"/>
      <c r="AB8" s="607"/>
      <c r="AC8" s="607"/>
      <c r="AD8" s="607"/>
      <c r="AE8" s="607"/>
      <c r="AF8" s="607"/>
      <c r="AG8" s="607"/>
      <c r="AH8" s="607"/>
      <c r="AI8" s="607"/>
      <c r="AJ8" s="607"/>
      <c r="AK8" s="607"/>
      <c r="AL8" s="607"/>
      <c r="AM8" s="607"/>
      <c r="AN8" s="607"/>
      <c r="AO8" s="607"/>
      <c r="AP8" s="607"/>
      <c r="AQ8" s="607"/>
      <c r="AR8" s="607"/>
      <c r="AS8" s="607"/>
      <c r="AT8" s="607"/>
      <c r="AU8" s="607"/>
      <c r="AV8" s="607"/>
      <c r="AW8" s="607"/>
      <c r="AX8" s="607"/>
      <c r="AY8" s="608"/>
      <c r="AZ8" s="629" t="s">
        <v>603</v>
      </c>
      <c r="BA8" s="607"/>
      <c r="BB8" s="607"/>
      <c r="BC8" s="607"/>
      <c r="BD8" s="607"/>
      <c r="BE8" s="607"/>
      <c r="BF8" s="607"/>
      <c r="BG8" s="607"/>
      <c r="BH8" s="607"/>
      <c r="BI8" s="607"/>
      <c r="BJ8" s="607"/>
      <c r="BK8" s="633" t="s">
        <v>604</v>
      </c>
      <c r="BL8" s="633"/>
      <c r="BM8" s="633"/>
      <c r="BN8" s="633"/>
      <c r="BO8" s="633"/>
      <c r="BP8" s="633"/>
      <c r="BQ8" s="633"/>
      <c r="BR8" s="607"/>
      <c r="BS8" s="607"/>
      <c r="BT8" s="607"/>
      <c r="BU8" s="607"/>
      <c r="BV8" s="607"/>
      <c r="BW8" s="607"/>
      <c r="BX8" s="607"/>
      <c r="BY8" s="607"/>
      <c r="BZ8" s="607"/>
      <c r="CA8" s="607"/>
      <c r="CB8" s="607"/>
      <c r="CC8" s="607"/>
      <c r="CD8" s="607"/>
      <c r="CE8" s="607"/>
      <c r="CF8" s="607"/>
      <c r="CG8" s="607"/>
      <c r="CH8" s="607"/>
      <c r="CI8" s="607"/>
      <c r="CJ8" s="607"/>
      <c r="CK8" s="607"/>
      <c r="CL8" s="607"/>
      <c r="CM8" s="607"/>
      <c r="CN8" s="607"/>
      <c r="CO8" s="608"/>
      <c r="CW8" s="391" t="s">
        <v>605</v>
      </c>
      <c r="CZ8" s="391" t="s">
        <v>606</v>
      </c>
    </row>
    <row r="9" spans="2:104" s="391" customFormat="1" ht="14.25" customHeight="1">
      <c r="B9" s="626"/>
      <c r="C9" s="627"/>
      <c r="D9" s="627"/>
      <c r="E9" s="627"/>
      <c r="F9" s="627"/>
      <c r="G9" s="627"/>
      <c r="H9" s="627"/>
      <c r="I9" s="628"/>
      <c r="J9" s="630"/>
      <c r="K9" s="609"/>
      <c r="L9" s="609"/>
      <c r="M9" s="609"/>
      <c r="N9" s="609"/>
      <c r="O9" s="609"/>
      <c r="P9" s="609"/>
      <c r="Q9" s="609"/>
      <c r="R9" s="609"/>
      <c r="S9" s="609"/>
      <c r="T9" s="609"/>
      <c r="U9" s="617"/>
      <c r="V9" s="617"/>
      <c r="W9" s="617"/>
      <c r="X9" s="617"/>
      <c r="Y9" s="617"/>
      <c r="Z9" s="617"/>
      <c r="AA9" s="617"/>
      <c r="AB9" s="609"/>
      <c r="AC9" s="609"/>
      <c r="AD9" s="609"/>
      <c r="AE9" s="609"/>
      <c r="AF9" s="609"/>
      <c r="AG9" s="609"/>
      <c r="AH9" s="609"/>
      <c r="AI9" s="609"/>
      <c r="AJ9" s="609"/>
      <c r="AK9" s="609"/>
      <c r="AL9" s="609"/>
      <c r="AM9" s="609"/>
      <c r="AN9" s="609"/>
      <c r="AO9" s="609"/>
      <c r="AP9" s="609"/>
      <c r="AQ9" s="609"/>
      <c r="AR9" s="609"/>
      <c r="AS9" s="609"/>
      <c r="AT9" s="609"/>
      <c r="AU9" s="609"/>
      <c r="AV9" s="609"/>
      <c r="AW9" s="609"/>
      <c r="AX9" s="609"/>
      <c r="AY9" s="610"/>
      <c r="AZ9" s="630"/>
      <c r="BA9" s="609"/>
      <c r="BB9" s="609"/>
      <c r="BC9" s="609"/>
      <c r="BD9" s="609"/>
      <c r="BE9" s="609"/>
      <c r="BF9" s="609"/>
      <c r="BG9" s="609"/>
      <c r="BH9" s="609"/>
      <c r="BI9" s="609"/>
      <c r="BJ9" s="609"/>
      <c r="BK9" s="617"/>
      <c r="BL9" s="617"/>
      <c r="BM9" s="617"/>
      <c r="BN9" s="617"/>
      <c r="BO9" s="617"/>
      <c r="BP9" s="617"/>
      <c r="BQ9" s="617"/>
      <c r="BR9" s="609"/>
      <c r="BS9" s="609"/>
      <c r="BT9" s="609"/>
      <c r="BU9" s="609"/>
      <c r="BV9" s="609"/>
      <c r="BW9" s="609"/>
      <c r="BX9" s="609"/>
      <c r="BY9" s="609"/>
      <c r="BZ9" s="609"/>
      <c r="CA9" s="609"/>
      <c r="CB9" s="609"/>
      <c r="CC9" s="609"/>
      <c r="CD9" s="609"/>
      <c r="CE9" s="609"/>
      <c r="CF9" s="609"/>
      <c r="CG9" s="609"/>
      <c r="CH9" s="609"/>
      <c r="CI9" s="609"/>
      <c r="CJ9" s="609"/>
      <c r="CK9" s="609"/>
      <c r="CL9" s="609"/>
      <c r="CM9" s="609"/>
      <c r="CN9" s="609"/>
      <c r="CO9" s="610"/>
      <c r="CR9" s="391" t="s">
        <v>607</v>
      </c>
      <c r="CW9" s="391" t="s">
        <v>608</v>
      </c>
      <c r="CZ9" s="391" t="s">
        <v>592</v>
      </c>
    </row>
    <row r="10" spans="2:104" s="391" customFormat="1" ht="14.25" customHeight="1">
      <c r="B10" s="611" t="s">
        <v>609</v>
      </c>
      <c r="C10" s="612"/>
      <c r="D10" s="612"/>
      <c r="E10" s="612"/>
      <c r="F10" s="612"/>
      <c r="G10" s="612"/>
      <c r="H10" s="612"/>
      <c r="I10" s="613"/>
      <c r="J10" s="630"/>
      <c r="K10" s="609"/>
      <c r="L10" s="609"/>
      <c r="M10" s="609"/>
      <c r="N10" s="609"/>
      <c r="O10" s="609"/>
      <c r="P10" s="609"/>
      <c r="Q10" s="609"/>
      <c r="R10" s="609"/>
      <c r="S10" s="609"/>
      <c r="T10" s="609"/>
      <c r="U10" s="617" t="s">
        <v>379</v>
      </c>
      <c r="V10" s="617"/>
      <c r="W10" s="617"/>
      <c r="X10" s="617"/>
      <c r="Y10" s="617"/>
      <c r="Z10" s="617"/>
      <c r="AA10" s="617"/>
      <c r="AB10" s="619"/>
      <c r="AC10" s="619"/>
      <c r="AD10" s="619"/>
      <c r="AE10" s="619"/>
      <c r="AF10" s="621"/>
      <c r="AG10" s="621"/>
      <c r="AH10" s="621"/>
      <c r="AI10" s="621"/>
      <c r="AJ10" s="621"/>
      <c r="AK10" s="621"/>
      <c r="AL10" s="621"/>
      <c r="AM10" s="621"/>
      <c r="AN10" s="621"/>
      <c r="AO10" s="621"/>
      <c r="AP10" s="621"/>
      <c r="AQ10" s="621"/>
      <c r="AR10" s="621"/>
      <c r="AS10" s="621"/>
      <c r="AT10" s="621"/>
      <c r="AU10" s="621"/>
      <c r="AV10" s="621"/>
      <c r="AW10" s="621"/>
      <c r="AX10" s="621"/>
      <c r="AY10" s="634"/>
      <c r="AZ10" s="630"/>
      <c r="BA10" s="609"/>
      <c r="BB10" s="609"/>
      <c r="BC10" s="609"/>
      <c r="BD10" s="609"/>
      <c r="BE10" s="609"/>
      <c r="BF10" s="609"/>
      <c r="BG10" s="609"/>
      <c r="BH10" s="609"/>
      <c r="BI10" s="609"/>
      <c r="BJ10" s="609"/>
      <c r="BK10" s="617" t="s">
        <v>379</v>
      </c>
      <c r="BL10" s="617"/>
      <c r="BM10" s="617"/>
      <c r="BN10" s="617"/>
      <c r="BO10" s="617"/>
      <c r="BP10" s="617"/>
      <c r="BQ10" s="617"/>
      <c r="BR10" s="619"/>
      <c r="BS10" s="619"/>
      <c r="BT10" s="619"/>
      <c r="BU10" s="619"/>
      <c r="BV10" s="621"/>
      <c r="BW10" s="621"/>
      <c r="BX10" s="621"/>
      <c r="BY10" s="621"/>
      <c r="BZ10" s="621"/>
      <c r="CA10" s="621"/>
      <c r="CB10" s="621"/>
      <c r="CC10" s="621"/>
      <c r="CD10" s="621"/>
      <c r="CE10" s="621"/>
      <c r="CF10" s="621"/>
      <c r="CG10" s="621"/>
      <c r="CH10" s="621"/>
      <c r="CI10" s="621"/>
      <c r="CJ10" s="621"/>
      <c r="CK10" s="621"/>
      <c r="CL10" s="621"/>
      <c r="CM10" s="621"/>
      <c r="CN10" s="621"/>
      <c r="CO10" s="634"/>
      <c r="CW10" s="391" t="s">
        <v>610</v>
      </c>
      <c r="CZ10" s="391" t="s">
        <v>611</v>
      </c>
    </row>
    <row r="11" spans="2:104" s="391" customFormat="1" ht="14.25" customHeight="1" thickBot="1">
      <c r="B11" s="614"/>
      <c r="C11" s="615"/>
      <c r="D11" s="615"/>
      <c r="E11" s="615"/>
      <c r="F11" s="615"/>
      <c r="G11" s="615"/>
      <c r="H11" s="615"/>
      <c r="I11" s="616"/>
      <c r="J11" s="631"/>
      <c r="K11" s="632"/>
      <c r="L11" s="632"/>
      <c r="M11" s="632"/>
      <c r="N11" s="632"/>
      <c r="O11" s="632"/>
      <c r="P11" s="632"/>
      <c r="Q11" s="632"/>
      <c r="R11" s="632"/>
      <c r="S11" s="632"/>
      <c r="T11" s="632"/>
      <c r="U11" s="618"/>
      <c r="V11" s="618"/>
      <c r="W11" s="618"/>
      <c r="X11" s="618"/>
      <c r="Y11" s="618"/>
      <c r="Z11" s="618"/>
      <c r="AA11" s="618"/>
      <c r="AB11" s="620"/>
      <c r="AC11" s="620"/>
      <c r="AD11" s="620"/>
      <c r="AE11" s="620"/>
      <c r="AF11" s="622"/>
      <c r="AG11" s="622"/>
      <c r="AH11" s="622"/>
      <c r="AI11" s="622"/>
      <c r="AJ11" s="622"/>
      <c r="AK11" s="622"/>
      <c r="AL11" s="622"/>
      <c r="AM11" s="622"/>
      <c r="AN11" s="622"/>
      <c r="AO11" s="622"/>
      <c r="AP11" s="622"/>
      <c r="AQ11" s="622"/>
      <c r="AR11" s="622"/>
      <c r="AS11" s="622"/>
      <c r="AT11" s="622"/>
      <c r="AU11" s="622"/>
      <c r="AV11" s="622"/>
      <c r="AW11" s="622"/>
      <c r="AX11" s="622"/>
      <c r="AY11" s="635"/>
      <c r="AZ11" s="631"/>
      <c r="BA11" s="632"/>
      <c r="BB11" s="632"/>
      <c r="BC11" s="632"/>
      <c r="BD11" s="632"/>
      <c r="BE11" s="632"/>
      <c r="BF11" s="632"/>
      <c r="BG11" s="632"/>
      <c r="BH11" s="632"/>
      <c r="BI11" s="632"/>
      <c r="BJ11" s="632"/>
      <c r="BK11" s="618"/>
      <c r="BL11" s="618"/>
      <c r="BM11" s="618"/>
      <c r="BN11" s="618"/>
      <c r="BO11" s="618"/>
      <c r="BP11" s="618"/>
      <c r="BQ11" s="618"/>
      <c r="BR11" s="620"/>
      <c r="BS11" s="620"/>
      <c r="BT11" s="620"/>
      <c r="BU11" s="620"/>
      <c r="BV11" s="622"/>
      <c r="BW11" s="622"/>
      <c r="BX11" s="622"/>
      <c r="BY11" s="622"/>
      <c r="BZ11" s="622"/>
      <c r="CA11" s="622"/>
      <c r="CB11" s="622"/>
      <c r="CC11" s="622"/>
      <c r="CD11" s="622"/>
      <c r="CE11" s="622"/>
      <c r="CF11" s="622"/>
      <c r="CG11" s="622"/>
      <c r="CH11" s="622"/>
      <c r="CI11" s="622"/>
      <c r="CJ11" s="622"/>
      <c r="CK11" s="622"/>
      <c r="CL11" s="622"/>
      <c r="CM11" s="622"/>
      <c r="CN11" s="622"/>
      <c r="CO11" s="635"/>
      <c r="CW11" s="391" t="s">
        <v>612</v>
      </c>
      <c r="CZ11" s="391" t="s">
        <v>613</v>
      </c>
    </row>
    <row r="12" spans="2:104" s="391" customFormat="1" ht="13.5" customHeight="1">
      <c r="B12" s="637" t="s">
        <v>19</v>
      </c>
      <c r="C12" s="638"/>
      <c r="D12" s="638"/>
      <c r="E12" s="638"/>
      <c r="F12" s="638"/>
      <c r="G12" s="638"/>
      <c r="H12" s="638"/>
      <c r="I12" s="639"/>
      <c r="J12" s="400"/>
      <c r="K12" s="401"/>
      <c r="L12" s="402"/>
      <c r="M12" s="636"/>
      <c r="N12" s="636"/>
      <c r="O12" s="636"/>
      <c r="P12" s="636" t="s">
        <v>384</v>
      </c>
      <c r="Q12" s="636"/>
      <c r="R12" s="636"/>
      <c r="S12" s="636"/>
      <c r="T12" s="636" t="s">
        <v>385</v>
      </c>
      <c r="U12" s="636"/>
      <c r="V12" s="636"/>
      <c r="W12" s="636"/>
      <c r="X12" s="636" t="s">
        <v>614</v>
      </c>
      <c r="Y12" s="636"/>
      <c r="Z12" s="636"/>
      <c r="AA12" s="636"/>
      <c r="AB12" s="636"/>
      <c r="AC12" s="636"/>
      <c r="AD12" s="636"/>
      <c r="AE12" s="636" t="s">
        <v>384</v>
      </c>
      <c r="AF12" s="636"/>
      <c r="AG12" s="636"/>
      <c r="AH12" s="636"/>
      <c r="AI12" s="636" t="s">
        <v>385</v>
      </c>
      <c r="AJ12" s="636"/>
      <c r="AK12" s="636"/>
      <c r="AL12" s="636"/>
      <c r="AM12" s="401" t="s">
        <v>615</v>
      </c>
      <c r="AN12" s="401"/>
      <c r="AO12" s="401"/>
      <c r="AP12" s="636"/>
      <c r="AQ12" s="636"/>
      <c r="AR12" s="636"/>
      <c r="AS12" s="636" t="s">
        <v>616</v>
      </c>
      <c r="AT12" s="636"/>
      <c r="AU12" s="636"/>
      <c r="AV12" s="636"/>
      <c r="AW12" s="399"/>
      <c r="AX12" s="399"/>
      <c r="AY12" s="403"/>
      <c r="AZ12" s="400"/>
      <c r="BA12" s="401"/>
      <c r="BB12" s="402"/>
      <c r="BC12" s="636"/>
      <c r="BD12" s="636"/>
      <c r="BE12" s="636"/>
      <c r="BF12" s="636" t="s">
        <v>384</v>
      </c>
      <c r="BG12" s="636"/>
      <c r="BH12" s="636"/>
      <c r="BI12" s="636"/>
      <c r="BJ12" s="636" t="s">
        <v>385</v>
      </c>
      <c r="BK12" s="636"/>
      <c r="BL12" s="636"/>
      <c r="BM12" s="636"/>
      <c r="BN12" s="636" t="s">
        <v>614</v>
      </c>
      <c r="BO12" s="636"/>
      <c r="BP12" s="636"/>
      <c r="BQ12" s="636"/>
      <c r="BR12" s="636"/>
      <c r="BS12" s="636"/>
      <c r="BT12" s="636"/>
      <c r="BU12" s="636" t="s">
        <v>384</v>
      </c>
      <c r="BV12" s="636"/>
      <c r="BW12" s="636"/>
      <c r="BX12" s="636"/>
      <c r="BY12" s="636" t="s">
        <v>385</v>
      </c>
      <c r="BZ12" s="636"/>
      <c r="CA12" s="636"/>
      <c r="CB12" s="636"/>
      <c r="CC12" s="401" t="s">
        <v>615</v>
      </c>
      <c r="CD12" s="401"/>
      <c r="CE12" s="401"/>
      <c r="CF12" s="636"/>
      <c r="CG12" s="636"/>
      <c r="CH12" s="636"/>
      <c r="CI12" s="636" t="s">
        <v>616</v>
      </c>
      <c r="CJ12" s="636"/>
      <c r="CK12" s="636"/>
      <c r="CL12" s="636"/>
      <c r="CM12" s="399"/>
      <c r="CN12" s="399"/>
      <c r="CO12" s="403"/>
      <c r="CW12" s="391" t="s">
        <v>617</v>
      </c>
      <c r="CZ12" s="391" t="s">
        <v>600</v>
      </c>
    </row>
    <row r="13" spans="2:104" s="391" customFormat="1" ht="7.5" customHeight="1">
      <c r="B13" s="640"/>
      <c r="C13" s="617"/>
      <c r="D13" s="617"/>
      <c r="E13" s="617"/>
      <c r="F13" s="617"/>
      <c r="G13" s="617"/>
      <c r="H13" s="617"/>
      <c r="I13" s="641"/>
      <c r="J13" s="400"/>
      <c r="K13" s="401"/>
      <c r="L13" s="401"/>
      <c r="M13" s="402"/>
      <c r="N13" s="402"/>
      <c r="O13" s="402"/>
      <c r="P13" s="402"/>
      <c r="Q13" s="636"/>
      <c r="R13" s="636"/>
      <c r="S13" s="402"/>
      <c r="T13" s="402"/>
      <c r="U13" s="402"/>
      <c r="V13" s="402"/>
      <c r="W13" s="402"/>
      <c r="X13" s="402"/>
      <c r="Y13" s="401"/>
      <c r="Z13" s="401"/>
      <c r="AA13" s="404"/>
      <c r="AB13" s="404"/>
      <c r="AC13" s="404"/>
      <c r="AD13" s="405"/>
      <c r="AE13" s="405"/>
      <c r="AF13" s="406"/>
      <c r="AG13" s="406"/>
      <c r="AH13" s="406"/>
      <c r="AI13" s="406"/>
      <c r="AJ13" s="406"/>
      <c r="AK13" s="406"/>
      <c r="AL13" s="406"/>
      <c r="AM13" s="406"/>
      <c r="AN13" s="406"/>
      <c r="AO13" s="402"/>
      <c r="AP13" s="404"/>
      <c r="AQ13" s="404"/>
      <c r="AR13" s="401"/>
      <c r="AS13" s="401"/>
      <c r="AT13" s="402"/>
      <c r="AU13" s="399"/>
      <c r="AV13" s="399"/>
      <c r="AW13" s="399"/>
      <c r="AX13" s="402"/>
      <c r="AY13" s="407"/>
      <c r="AZ13" s="400"/>
      <c r="BA13" s="401"/>
      <c r="BB13" s="401"/>
      <c r="BC13" s="402"/>
      <c r="BD13" s="402"/>
      <c r="BE13" s="402"/>
      <c r="BF13" s="402"/>
      <c r="BG13" s="636"/>
      <c r="BH13" s="636"/>
      <c r="BI13" s="402"/>
      <c r="BJ13" s="402"/>
      <c r="BK13" s="402"/>
      <c r="BL13" s="402"/>
      <c r="BM13" s="402"/>
      <c r="BN13" s="402"/>
      <c r="BO13" s="401"/>
      <c r="BP13" s="401"/>
      <c r="BQ13" s="404"/>
      <c r="BR13" s="404"/>
      <c r="BS13" s="404"/>
      <c r="BT13" s="405"/>
      <c r="BU13" s="405"/>
      <c r="BV13" s="406"/>
      <c r="BW13" s="406"/>
      <c r="BX13" s="406"/>
      <c r="BY13" s="406"/>
      <c r="BZ13" s="406"/>
      <c r="CA13" s="406"/>
      <c r="CB13" s="406"/>
      <c r="CC13" s="406"/>
      <c r="CD13" s="406"/>
      <c r="CE13" s="402"/>
      <c r="CF13" s="404"/>
      <c r="CG13" s="404"/>
      <c r="CH13" s="401"/>
      <c r="CI13" s="401"/>
      <c r="CJ13" s="402"/>
      <c r="CK13" s="399"/>
      <c r="CL13" s="399"/>
      <c r="CM13" s="399"/>
      <c r="CN13" s="402"/>
      <c r="CO13" s="407"/>
      <c r="CW13" s="391" t="s">
        <v>618</v>
      </c>
      <c r="CZ13" s="391" t="s">
        <v>619</v>
      </c>
    </row>
    <row r="14" spans="2:104" s="391" customFormat="1" ht="13.5" customHeight="1">
      <c r="B14" s="642"/>
      <c r="C14" s="643"/>
      <c r="D14" s="643"/>
      <c r="E14" s="643"/>
      <c r="F14" s="643"/>
      <c r="G14" s="643"/>
      <c r="H14" s="643"/>
      <c r="I14" s="644"/>
      <c r="J14" s="400"/>
      <c r="K14" s="401"/>
      <c r="L14" s="401"/>
      <c r="M14" s="636"/>
      <c r="N14" s="636"/>
      <c r="O14" s="636"/>
      <c r="P14" s="636" t="s">
        <v>384</v>
      </c>
      <c r="Q14" s="636"/>
      <c r="R14" s="636"/>
      <c r="S14" s="636"/>
      <c r="T14" s="636" t="s">
        <v>385</v>
      </c>
      <c r="U14" s="636"/>
      <c r="V14" s="636"/>
      <c r="W14" s="636"/>
      <c r="X14" s="636" t="s">
        <v>614</v>
      </c>
      <c r="Y14" s="636"/>
      <c r="Z14" s="636"/>
      <c r="AA14" s="636"/>
      <c r="AB14" s="636"/>
      <c r="AC14" s="636"/>
      <c r="AD14" s="636"/>
      <c r="AE14" s="636" t="s">
        <v>384</v>
      </c>
      <c r="AF14" s="636"/>
      <c r="AG14" s="636"/>
      <c r="AH14" s="636"/>
      <c r="AI14" s="636" t="s">
        <v>385</v>
      </c>
      <c r="AJ14" s="636"/>
      <c r="AK14" s="636"/>
      <c r="AL14" s="636"/>
      <c r="AM14" s="401" t="s">
        <v>615</v>
      </c>
      <c r="AN14" s="401"/>
      <c r="AO14" s="401"/>
      <c r="AP14" s="636"/>
      <c r="AQ14" s="636"/>
      <c r="AR14" s="636"/>
      <c r="AS14" s="636" t="s">
        <v>616</v>
      </c>
      <c r="AT14" s="636"/>
      <c r="AU14" s="636"/>
      <c r="AV14" s="636"/>
      <c r="AW14" s="399"/>
      <c r="AX14" s="399"/>
      <c r="AY14" s="403"/>
      <c r="AZ14" s="400"/>
      <c r="BA14" s="401"/>
      <c r="BB14" s="401"/>
      <c r="BC14" s="636"/>
      <c r="BD14" s="636"/>
      <c r="BE14" s="636"/>
      <c r="BF14" s="636" t="s">
        <v>384</v>
      </c>
      <c r="BG14" s="636"/>
      <c r="BH14" s="636"/>
      <c r="BI14" s="636"/>
      <c r="BJ14" s="636" t="s">
        <v>385</v>
      </c>
      <c r="BK14" s="636"/>
      <c r="BL14" s="636"/>
      <c r="BM14" s="636"/>
      <c r="BN14" s="636" t="s">
        <v>614</v>
      </c>
      <c r="BO14" s="636"/>
      <c r="BP14" s="636"/>
      <c r="BQ14" s="636"/>
      <c r="BR14" s="636"/>
      <c r="BS14" s="636"/>
      <c r="BT14" s="636"/>
      <c r="BU14" s="636" t="s">
        <v>384</v>
      </c>
      <c r="BV14" s="636"/>
      <c r="BW14" s="636"/>
      <c r="BX14" s="636"/>
      <c r="BY14" s="636" t="s">
        <v>385</v>
      </c>
      <c r="BZ14" s="636"/>
      <c r="CA14" s="636"/>
      <c r="CB14" s="636"/>
      <c r="CC14" s="401" t="s">
        <v>615</v>
      </c>
      <c r="CD14" s="401"/>
      <c r="CE14" s="401"/>
      <c r="CF14" s="636"/>
      <c r="CG14" s="636"/>
      <c r="CH14" s="636"/>
      <c r="CI14" s="636" t="s">
        <v>616</v>
      </c>
      <c r="CJ14" s="636"/>
      <c r="CK14" s="636"/>
      <c r="CL14" s="636"/>
      <c r="CM14" s="399"/>
      <c r="CN14" s="399"/>
      <c r="CO14" s="403"/>
      <c r="CW14" s="391" t="s">
        <v>620</v>
      </c>
      <c r="CZ14" s="391" t="s">
        <v>621</v>
      </c>
    </row>
    <row r="15" spans="2:104" s="391" customFormat="1" ht="11.25" customHeight="1">
      <c r="B15" s="645" t="s">
        <v>622</v>
      </c>
      <c r="C15" s="646"/>
      <c r="D15" s="646"/>
      <c r="E15" s="646"/>
      <c r="F15" s="646"/>
      <c r="G15" s="646"/>
      <c r="H15" s="646"/>
      <c r="I15" s="647"/>
      <c r="J15" s="651" t="s">
        <v>623</v>
      </c>
      <c r="K15" s="652"/>
      <c r="L15" s="652"/>
      <c r="M15" s="652"/>
      <c r="N15" s="652"/>
      <c r="O15" s="653"/>
      <c r="P15" s="653"/>
      <c r="Q15" s="654" t="s">
        <v>384</v>
      </c>
      <c r="R15" s="654"/>
      <c r="S15" s="653"/>
      <c r="T15" s="653"/>
      <c r="U15" s="653" t="s">
        <v>385</v>
      </c>
      <c r="V15" s="653"/>
      <c r="W15" s="653"/>
      <c r="X15" s="653"/>
      <c r="Y15" s="653" t="s">
        <v>614</v>
      </c>
      <c r="Z15" s="653"/>
      <c r="AA15" s="653"/>
      <c r="AB15" s="653"/>
      <c r="AC15" s="653"/>
      <c r="AD15" s="653" t="s">
        <v>384</v>
      </c>
      <c r="AE15" s="653"/>
      <c r="AF15" s="653"/>
      <c r="AG15" s="653"/>
      <c r="AH15" s="654" t="s">
        <v>385</v>
      </c>
      <c r="AI15" s="654"/>
      <c r="AJ15" s="653"/>
      <c r="AK15" s="653"/>
      <c r="AL15" s="654" t="s">
        <v>615</v>
      </c>
      <c r="AM15" s="654"/>
      <c r="AN15" s="654"/>
      <c r="AO15" s="653"/>
      <c r="AP15" s="653"/>
      <c r="AQ15" s="653" t="s">
        <v>624</v>
      </c>
      <c r="AR15" s="653"/>
      <c r="AS15" s="653"/>
      <c r="AT15" s="653"/>
      <c r="AU15" s="653" t="s">
        <v>616</v>
      </c>
      <c r="AV15" s="653"/>
      <c r="AW15" s="653"/>
      <c r="AX15" s="653"/>
      <c r="AY15" s="408"/>
      <c r="AZ15" s="651" t="s">
        <v>623</v>
      </c>
      <c r="BA15" s="652"/>
      <c r="BB15" s="652"/>
      <c r="BC15" s="652"/>
      <c r="BD15" s="652"/>
      <c r="BE15" s="653"/>
      <c r="BF15" s="653"/>
      <c r="BG15" s="654" t="s">
        <v>384</v>
      </c>
      <c r="BH15" s="654"/>
      <c r="BI15" s="653"/>
      <c r="BJ15" s="653"/>
      <c r="BK15" s="653" t="s">
        <v>385</v>
      </c>
      <c r="BL15" s="653"/>
      <c r="BM15" s="653"/>
      <c r="BN15" s="653"/>
      <c r="BO15" s="653" t="s">
        <v>614</v>
      </c>
      <c r="BP15" s="653"/>
      <c r="BQ15" s="653"/>
      <c r="BR15" s="653"/>
      <c r="BS15" s="653"/>
      <c r="BT15" s="653" t="s">
        <v>384</v>
      </c>
      <c r="BU15" s="653"/>
      <c r="BV15" s="653"/>
      <c r="BW15" s="653"/>
      <c r="BX15" s="654" t="s">
        <v>385</v>
      </c>
      <c r="BY15" s="654"/>
      <c r="BZ15" s="653"/>
      <c r="CA15" s="653"/>
      <c r="CB15" s="654" t="s">
        <v>615</v>
      </c>
      <c r="CC15" s="654"/>
      <c r="CD15" s="654"/>
      <c r="CE15" s="653"/>
      <c r="CF15" s="653"/>
      <c r="CG15" s="653" t="s">
        <v>624</v>
      </c>
      <c r="CH15" s="653"/>
      <c r="CI15" s="653"/>
      <c r="CJ15" s="653"/>
      <c r="CK15" s="653" t="s">
        <v>616</v>
      </c>
      <c r="CL15" s="653"/>
      <c r="CM15" s="653"/>
      <c r="CN15" s="653"/>
      <c r="CO15" s="408"/>
      <c r="CW15" s="391" t="s">
        <v>625</v>
      </c>
      <c r="CZ15" s="391" t="s">
        <v>626</v>
      </c>
    </row>
    <row r="16" spans="2:104" s="391" customFormat="1" ht="11.25" customHeight="1">
      <c r="B16" s="648"/>
      <c r="C16" s="649"/>
      <c r="D16" s="649"/>
      <c r="E16" s="649"/>
      <c r="F16" s="649"/>
      <c r="G16" s="649"/>
      <c r="H16" s="649"/>
      <c r="I16" s="650"/>
      <c r="J16" s="655" t="s">
        <v>381</v>
      </c>
      <c r="K16" s="656"/>
      <c r="L16" s="656"/>
      <c r="M16" s="656"/>
      <c r="N16" s="656"/>
      <c r="O16" s="636"/>
      <c r="P16" s="636"/>
      <c r="Q16" s="657" t="s">
        <v>384</v>
      </c>
      <c r="R16" s="657"/>
      <c r="S16" s="636"/>
      <c r="T16" s="636"/>
      <c r="U16" s="636" t="s">
        <v>385</v>
      </c>
      <c r="V16" s="636"/>
      <c r="W16" s="636"/>
      <c r="X16" s="636"/>
      <c r="Y16" s="636" t="s">
        <v>614</v>
      </c>
      <c r="Z16" s="636"/>
      <c r="AA16" s="636"/>
      <c r="AB16" s="636"/>
      <c r="AC16" s="636"/>
      <c r="AD16" s="636" t="s">
        <v>384</v>
      </c>
      <c r="AE16" s="636"/>
      <c r="AF16" s="636"/>
      <c r="AG16" s="636"/>
      <c r="AH16" s="657" t="s">
        <v>385</v>
      </c>
      <c r="AI16" s="657"/>
      <c r="AJ16" s="636"/>
      <c r="AK16" s="636"/>
      <c r="AL16" s="657" t="s">
        <v>615</v>
      </c>
      <c r="AM16" s="657"/>
      <c r="AN16" s="657"/>
      <c r="AO16" s="636"/>
      <c r="AP16" s="636"/>
      <c r="AQ16" s="636" t="s">
        <v>624</v>
      </c>
      <c r="AR16" s="636"/>
      <c r="AS16" s="636"/>
      <c r="AT16" s="636"/>
      <c r="AU16" s="636" t="s">
        <v>616</v>
      </c>
      <c r="AV16" s="636"/>
      <c r="AW16" s="636"/>
      <c r="AX16" s="636"/>
      <c r="AY16" s="403"/>
      <c r="AZ16" s="655" t="s">
        <v>381</v>
      </c>
      <c r="BA16" s="656"/>
      <c r="BB16" s="656"/>
      <c r="BC16" s="656"/>
      <c r="BD16" s="656"/>
      <c r="BE16" s="636"/>
      <c r="BF16" s="636"/>
      <c r="BG16" s="657" t="s">
        <v>384</v>
      </c>
      <c r="BH16" s="657"/>
      <c r="BI16" s="636"/>
      <c r="BJ16" s="636"/>
      <c r="BK16" s="636" t="s">
        <v>385</v>
      </c>
      <c r="BL16" s="636"/>
      <c r="BM16" s="636"/>
      <c r="BN16" s="636"/>
      <c r="BO16" s="636" t="s">
        <v>614</v>
      </c>
      <c r="BP16" s="636"/>
      <c r="BQ16" s="636"/>
      <c r="BR16" s="636"/>
      <c r="BS16" s="636"/>
      <c r="BT16" s="636" t="s">
        <v>384</v>
      </c>
      <c r="BU16" s="636"/>
      <c r="BV16" s="636"/>
      <c r="BW16" s="636"/>
      <c r="BX16" s="657" t="s">
        <v>385</v>
      </c>
      <c r="BY16" s="657"/>
      <c r="BZ16" s="636"/>
      <c r="CA16" s="636"/>
      <c r="CB16" s="657" t="s">
        <v>615</v>
      </c>
      <c r="CC16" s="657"/>
      <c r="CD16" s="657"/>
      <c r="CE16" s="636"/>
      <c r="CF16" s="636"/>
      <c r="CG16" s="636" t="s">
        <v>624</v>
      </c>
      <c r="CH16" s="636"/>
      <c r="CI16" s="636"/>
      <c r="CJ16" s="636"/>
      <c r="CK16" s="636" t="s">
        <v>616</v>
      </c>
      <c r="CL16" s="636"/>
      <c r="CM16" s="636"/>
      <c r="CN16" s="636"/>
      <c r="CO16" s="403"/>
      <c r="CW16" s="391" t="s">
        <v>627</v>
      </c>
      <c r="CZ16" s="391" t="s">
        <v>628</v>
      </c>
    </row>
    <row r="17" spans="2:104" s="391" customFormat="1" ht="7.5" customHeight="1">
      <c r="B17" s="409"/>
      <c r="C17" s="410"/>
      <c r="D17" s="410"/>
      <c r="E17" s="411"/>
      <c r="F17" s="411"/>
      <c r="G17" s="411"/>
      <c r="H17" s="411"/>
      <c r="I17" s="412"/>
      <c r="J17" s="413"/>
      <c r="K17" s="414"/>
      <c r="L17" s="414"/>
      <c r="M17" s="414"/>
      <c r="N17" s="414"/>
      <c r="O17" s="414"/>
      <c r="P17" s="414"/>
      <c r="Q17" s="399"/>
      <c r="R17" s="399"/>
      <c r="S17" s="414"/>
      <c r="T17" s="414"/>
      <c r="U17" s="414"/>
      <c r="V17" s="414"/>
      <c r="W17" s="414"/>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414"/>
      <c r="AV17" s="414"/>
      <c r="AW17" s="414"/>
      <c r="AX17" s="414"/>
      <c r="AY17" s="415"/>
      <c r="AZ17" s="413"/>
      <c r="BA17" s="414"/>
      <c r="BB17" s="414"/>
      <c r="BC17" s="414"/>
      <c r="BD17" s="414"/>
      <c r="BE17" s="414"/>
      <c r="BF17" s="414"/>
      <c r="BG17" s="399"/>
      <c r="BH17" s="399"/>
      <c r="BI17" s="414"/>
      <c r="BJ17" s="414"/>
      <c r="BK17" s="414"/>
      <c r="BL17" s="414"/>
      <c r="BM17" s="414"/>
      <c r="BN17" s="399"/>
      <c r="BO17" s="399"/>
      <c r="BP17" s="399"/>
      <c r="BQ17" s="399"/>
      <c r="BR17" s="399"/>
      <c r="BS17" s="399"/>
      <c r="BT17" s="399"/>
      <c r="BU17" s="399"/>
      <c r="BV17" s="399"/>
      <c r="BW17" s="399"/>
      <c r="BX17" s="399"/>
      <c r="BY17" s="399"/>
      <c r="BZ17" s="399"/>
      <c r="CA17" s="399"/>
      <c r="CB17" s="399"/>
      <c r="CC17" s="399"/>
      <c r="CD17" s="399"/>
      <c r="CE17" s="399"/>
      <c r="CF17" s="399"/>
      <c r="CG17" s="399"/>
      <c r="CH17" s="399"/>
      <c r="CI17" s="399"/>
      <c r="CJ17" s="399"/>
      <c r="CK17" s="414"/>
      <c r="CL17" s="414"/>
      <c r="CM17" s="414"/>
      <c r="CN17" s="414"/>
      <c r="CO17" s="415"/>
      <c r="CW17" s="391" t="s">
        <v>629</v>
      </c>
      <c r="CZ17" s="391">
        <v>0</v>
      </c>
    </row>
    <row r="18" spans="2:104" s="391" customFormat="1" ht="11.25" customHeight="1">
      <c r="B18" s="648" t="s">
        <v>630</v>
      </c>
      <c r="C18" s="649"/>
      <c r="D18" s="649"/>
      <c r="E18" s="649"/>
      <c r="F18" s="649"/>
      <c r="G18" s="649"/>
      <c r="H18" s="649"/>
      <c r="I18" s="650"/>
      <c r="J18" s="655" t="s">
        <v>631</v>
      </c>
      <c r="K18" s="656"/>
      <c r="L18" s="656"/>
      <c r="M18" s="656"/>
      <c r="N18" s="656"/>
      <c r="O18" s="656"/>
      <c r="P18" s="636"/>
      <c r="Q18" s="636"/>
      <c r="R18" s="657" t="s">
        <v>384</v>
      </c>
      <c r="S18" s="657"/>
      <c r="T18" s="636"/>
      <c r="U18" s="636"/>
      <c r="V18" s="636" t="s">
        <v>385</v>
      </c>
      <c r="W18" s="636"/>
      <c r="X18" s="636"/>
      <c r="Y18" s="636"/>
      <c r="Z18" s="636" t="s">
        <v>614</v>
      </c>
      <c r="AA18" s="636"/>
      <c r="AB18" s="636"/>
      <c r="AC18" s="636"/>
      <c r="AD18" s="636"/>
      <c r="AE18" s="636" t="s">
        <v>384</v>
      </c>
      <c r="AF18" s="636"/>
      <c r="AG18" s="636"/>
      <c r="AH18" s="636"/>
      <c r="AI18" s="657" t="s">
        <v>385</v>
      </c>
      <c r="AJ18" s="657"/>
      <c r="AK18" s="636"/>
      <c r="AL18" s="636"/>
      <c r="AM18" s="657" t="s">
        <v>615</v>
      </c>
      <c r="AN18" s="657"/>
      <c r="AO18" s="657"/>
      <c r="AP18" s="636"/>
      <c r="AQ18" s="636"/>
      <c r="AR18" s="636" t="s">
        <v>624</v>
      </c>
      <c r="AS18" s="636"/>
      <c r="AT18" s="636"/>
      <c r="AU18" s="636"/>
      <c r="AV18" s="636" t="s">
        <v>616</v>
      </c>
      <c r="AW18" s="636"/>
      <c r="AX18" s="636"/>
      <c r="AY18" s="664"/>
      <c r="AZ18" s="655" t="s">
        <v>631</v>
      </c>
      <c r="BA18" s="656"/>
      <c r="BB18" s="656"/>
      <c r="BC18" s="656"/>
      <c r="BD18" s="656"/>
      <c r="BE18" s="656"/>
      <c r="BF18" s="636"/>
      <c r="BG18" s="636"/>
      <c r="BH18" s="657" t="s">
        <v>384</v>
      </c>
      <c r="BI18" s="657"/>
      <c r="BJ18" s="636"/>
      <c r="BK18" s="636"/>
      <c r="BL18" s="636" t="s">
        <v>385</v>
      </c>
      <c r="BM18" s="636"/>
      <c r="BN18" s="636"/>
      <c r="BO18" s="636"/>
      <c r="BP18" s="636" t="s">
        <v>614</v>
      </c>
      <c r="BQ18" s="636"/>
      <c r="BR18" s="636"/>
      <c r="BS18" s="636"/>
      <c r="BT18" s="636"/>
      <c r="BU18" s="636" t="s">
        <v>384</v>
      </c>
      <c r="BV18" s="636"/>
      <c r="BW18" s="636"/>
      <c r="BX18" s="636"/>
      <c r="BY18" s="657" t="s">
        <v>385</v>
      </c>
      <c r="BZ18" s="657"/>
      <c r="CA18" s="636"/>
      <c r="CB18" s="636"/>
      <c r="CC18" s="657" t="s">
        <v>615</v>
      </c>
      <c r="CD18" s="657"/>
      <c r="CE18" s="657"/>
      <c r="CF18" s="636"/>
      <c r="CG18" s="636"/>
      <c r="CH18" s="636" t="s">
        <v>624</v>
      </c>
      <c r="CI18" s="636"/>
      <c r="CJ18" s="636"/>
      <c r="CK18" s="636"/>
      <c r="CL18" s="636" t="s">
        <v>616</v>
      </c>
      <c r="CM18" s="636"/>
      <c r="CN18" s="636"/>
      <c r="CO18" s="664"/>
    </row>
    <row r="19" spans="2:104" s="391" customFormat="1" ht="11.25" customHeight="1">
      <c r="B19" s="658"/>
      <c r="C19" s="659"/>
      <c r="D19" s="659"/>
      <c r="E19" s="659"/>
      <c r="F19" s="659"/>
      <c r="G19" s="659"/>
      <c r="H19" s="659"/>
      <c r="I19" s="660"/>
      <c r="J19" s="661" t="s">
        <v>381</v>
      </c>
      <c r="K19" s="662"/>
      <c r="L19" s="662"/>
      <c r="M19" s="662"/>
      <c r="N19" s="662"/>
      <c r="O19" s="416"/>
      <c r="P19" s="416"/>
      <c r="Q19" s="663" t="s">
        <v>632</v>
      </c>
      <c r="R19" s="663"/>
      <c r="S19" s="663"/>
      <c r="T19" s="663"/>
      <c r="U19" s="663"/>
      <c r="V19" s="663"/>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417" t="s">
        <v>633</v>
      </c>
      <c r="AZ19" s="661" t="s">
        <v>381</v>
      </c>
      <c r="BA19" s="662"/>
      <c r="BB19" s="662"/>
      <c r="BC19" s="662"/>
      <c r="BD19" s="662"/>
      <c r="BE19" s="416"/>
      <c r="BF19" s="416"/>
      <c r="BG19" s="663" t="s">
        <v>632</v>
      </c>
      <c r="BH19" s="663"/>
      <c r="BI19" s="663"/>
      <c r="BJ19" s="663"/>
      <c r="BK19" s="663"/>
      <c r="BL19" s="663"/>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417" t="s">
        <v>633</v>
      </c>
    </row>
    <row r="20" spans="2:104" s="391" customFormat="1" ht="12" customHeight="1" thickBot="1">
      <c r="B20" s="648" t="s">
        <v>634</v>
      </c>
      <c r="C20" s="649"/>
      <c r="D20" s="649"/>
      <c r="E20" s="649"/>
      <c r="F20" s="649"/>
      <c r="G20" s="649"/>
      <c r="H20" s="649"/>
      <c r="I20" s="650"/>
      <c r="J20" s="418" t="s">
        <v>382</v>
      </c>
      <c r="K20" s="419"/>
      <c r="L20" s="419"/>
      <c r="M20" s="419"/>
      <c r="N20" s="419"/>
      <c r="O20" s="419"/>
      <c r="P20" s="419"/>
      <c r="Q20" s="420"/>
      <c r="R20" s="420"/>
      <c r="S20" s="420"/>
      <c r="T20" s="420"/>
      <c r="U20" s="420"/>
      <c r="V20" s="420"/>
      <c r="W20" s="421"/>
      <c r="X20" s="421"/>
      <c r="Y20" s="421"/>
      <c r="Z20" s="665"/>
      <c r="AA20" s="665"/>
      <c r="AB20" s="665"/>
      <c r="AC20" s="422"/>
      <c r="AD20" s="665" t="s">
        <v>384</v>
      </c>
      <c r="AE20" s="665"/>
      <c r="AF20" s="665"/>
      <c r="AG20" s="665"/>
      <c r="AH20" s="665" t="s">
        <v>385</v>
      </c>
      <c r="AI20" s="665"/>
      <c r="AJ20" s="665"/>
      <c r="AK20" s="665"/>
      <c r="AL20" s="665" t="s">
        <v>386</v>
      </c>
      <c r="AM20" s="665"/>
      <c r="AN20" s="402"/>
      <c r="AO20" s="402"/>
      <c r="AP20" s="402"/>
      <c r="AQ20" s="402"/>
      <c r="AR20" s="402"/>
      <c r="AS20" s="399"/>
      <c r="AT20" s="399"/>
      <c r="AU20" s="423"/>
      <c r="AV20" s="414"/>
      <c r="AW20" s="414"/>
      <c r="AX20" s="414"/>
      <c r="AY20" s="415"/>
      <c r="AZ20" s="418" t="s">
        <v>382</v>
      </c>
      <c r="BA20" s="419"/>
      <c r="BB20" s="419"/>
      <c r="BC20" s="419"/>
      <c r="BD20" s="419"/>
      <c r="BE20" s="419"/>
      <c r="BF20" s="419"/>
      <c r="BG20" s="420"/>
      <c r="BH20" s="420"/>
      <c r="BI20" s="420"/>
      <c r="BJ20" s="420"/>
      <c r="BK20" s="420"/>
      <c r="BL20" s="420"/>
      <c r="BM20" s="421"/>
      <c r="BN20" s="421"/>
      <c r="BO20" s="421"/>
      <c r="BP20" s="665"/>
      <c r="BQ20" s="665"/>
      <c r="BR20" s="665"/>
      <c r="BS20" s="422"/>
      <c r="BT20" s="665" t="s">
        <v>384</v>
      </c>
      <c r="BU20" s="665"/>
      <c r="BV20" s="665"/>
      <c r="BW20" s="665"/>
      <c r="BX20" s="665" t="s">
        <v>385</v>
      </c>
      <c r="BY20" s="665"/>
      <c r="BZ20" s="665"/>
      <c r="CA20" s="665"/>
      <c r="CB20" s="665" t="s">
        <v>386</v>
      </c>
      <c r="CC20" s="665"/>
      <c r="CD20" s="402"/>
      <c r="CE20" s="402"/>
      <c r="CF20" s="402"/>
      <c r="CG20" s="402"/>
      <c r="CH20" s="402"/>
      <c r="CI20" s="399"/>
      <c r="CJ20" s="399"/>
      <c r="CK20" s="423"/>
      <c r="CL20" s="414"/>
      <c r="CM20" s="414"/>
      <c r="CN20" s="414"/>
      <c r="CO20" s="415"/>
    </row>
    <row r="21" spans="2:104" s="391" customFormat="1" ht="12" customHeight="1">
      <c r="B21" s="648"/>
      <c r="C21" s="649"/>
      <c r="D21" s="649"/>
      <c r="E21" s="649"/>
      <c r="F21" s="649"/>
      <c r="G21" s="649"/>
      <c r="H21" s="649"/>
      <c r="I21" s="650"/>
      <c r="J21" s="424" t="s">
        <v>635</v>
      </c>
      <c r="K21" s="414"/>
      <c r="L21" s="414"/>
      <c r="M21" s="414"/>
      <c r="N21" s="414"/>
      <c r="O21" s="414"/>
      <c r="P21" s="636" t="s">
        <v>632</v>
      </c>
      <c r="Q21" s="636"/>
      <c r="R21" s="636"/>
      <c r="S21" s="636"/>
      <c r="T21" s="636"/>
      <c r="U21" s="636"/>
      <c r="V21" s="666"/>
      <c r="W21" s="666"/>
      <c r="X21" s="666"/>
      <c r="Y21" s="666"/>
      <c r="Z21" s="666"/>
      <c r="AA21" s="666"/>
      <c r="AB21" s="666"/>
      <c r="AC21" s="666"/>
      <c r="AD21" s="666"/>
      <c r="AE21" s="666"/>
      <c r="AF21" s="666"/>
      <c r="AG21" s="666"/>
      <c r="AH21" s="666"/>
      <c r="AI21" s="666"/>
      <c r="AJ21" s="666"/>
      <c r="AK21" s="666"/>
      <c r="AL21" s="666"/>
      <c r="AM21" s="666"/>
      <c r="AN21" s="666"/>
      <c r="AO21" s="666"/>
      <c r="AP21" s="666"/>
      <c r="AQ21" s="666"/>
      <c r="AR21" s="666"/>
      <c r="AS21" s="666"/>
      <c r="AT21" s="666"/>
      <c r="AU21" s="666"/>
      <c r="AV21" s="666"/>
      <c r="AW21" s="666"/>
      <c r="AX21" s="402" t="s">
        <v>633</v>
      </c>
      <c r="AY21" s="425"/>
      <c r="AZ21" s="424" t="s">
        <v>635</v>
      </c>
      <c r="BA21" s="414"/>
      <c r="BB21" s="414"/>
      <c r="BC21" s="414"/>
      <c r="BD21" s="414"/>
      <c r="BE21" s="414"/>
      <c r="BF21" s="636" t="s">
        <v>632</v>
      </c>
      <c r="BG21" s="636"/>
      <c r="BH21" s="636"/>
      <c r="BI21" s="636"/>
      <c r="BJ21" s="636"/>
      <c r="BK21" s="636"/>
      <c r="BL21" s="666"/>
      <c r="BM21" s="666"/>
      <c r="BN21" s="666"/>
      <c r="BO21" s="666"/>
      <c r="BP21" s="666"/>
      <c r="BQ21" s="666"/>
      <c r="BR21" s="666"/>
      <c r="BS21" s="666"/>
      <c r="BT21" s="666"/>
      <c r="BU21" s="666"/>
      <c r="BV21" s="666"/>
      <c r="BW21" s="666"/>
      <c r="BX21" s="666"/>
      <c r="BY21" s="666"/>
      <c r="BZ21" s="666"/>
      <c r="CA21" s="666"/>
      <c r="CB21" s="666"/>
      <c r="CC21" s="666"/>
      <c r="CD21" s="666"/>
      <c r="CE21" s="666"/>
      <c r="CF21" s="666"/>
      <c r="CG21" s="666"/>
      <c r="CH21" s="666"/>
      <c r="CI21" s="666"/>
      <c r="CJ21" s="666"/>
      <c r="CK21" s="666"/>
      <c r="CL21" s="666"/>
      <c r="CM21" s="666"/>
      <c r="CN21" s="402" t="s">
        <v>633</v>
      </c>
      <c r="CO21" s="425"/>
      <c r="CR21" s="426"/>
    </row>
    <row r="22" spans="2:104" s="391" customFormat="1" ht="12" customHeight="1">
      <c r="B22" s="648"/>
      <c r="C22" s="649"/>
      <c r="D22" s="649"/>
      <c r="E22" s="649"/>
      <c r="F22" s="649"/>
      <c r="G22" s="649"/>
      <c r="H22" s="649"/>
      <c r="I22" s="650"/>
      <c r="J22" s="667" t="s">
        <v>636</v>
      </c>
      <c r="K22" s="668"/>
      <c r="L22" s="668"/>
      <c r="M22" s="668"/>
      <c r="N22" s="668"/>
      <c r="O22" s="636"/>
      <c r="P22" s="636"/>
      <c r="Q22" s="657" t="s">
        <v>384</v>
      </c>
      <c r="R22" s="657"/>
      <c r="S22" s="636"/>
      <c r="T22" s="636"/>
      <c r="U22" s="636" t="s">
        <v>385</v>
      </c>
      <c r="V22" s="636"/>
      <c r="W22" s="636"/>
      <c r="X22" s="636"/>
      <c r="Y22" s="636" t="s">
        <v>614</v>
      </c>
      <c r="Z22" s="636"/>
      <c r="AA22" s="636"/>
      <c r="AB22" s="636"/>
      <c r="AC22" s="636"/>
      <c r="AD22" s="636" t="s">
        <v>384</v>
      </c>
      <c r="AE22" s="636"/>
      <c r="AF22" s="636"/>
      <c r="AG22" s="636"/>
      <c r="AH22" s="657" t="s">
        <v>385</v>
      </c>
      <c r="AI22" s="657"/>
      <c r="AJ22" s="636"/>
      <c r="AK22" s="636"/>
      <c r="AL22" s="657" t="s">
        <v>615</v>
      </c>
      <c r="AM22" s="657"/>
      <c r="AN22" s="657"/>
      <c r="AO22" s="636"/>
      <c r="AP22" s="636"/>
      <c r="AQ22" s="636" t="s">
        <v>624</v>
      </c>
      <c r="AR22" s="636"/>
      <c r="AS22" s="636"/>
      <c r="AT22" s="636"/>
      <c r="AU22" s="636" t="s">
        <v>616</v>
      </c>
      <c r="AV22" s="636"/>
      <c r="AW22" s="636"/>
      <c r="AX22" s="636"/>
      <c r="AY22" s="425"/>
      <c r="AZ22" s="667" t="s">
        <v>636</v>
      </c>
      <c r="BA22" s="668"/>
      <c r="BB22" s="668"/>
      <c r="BC22" s="668"/>
      <c r="BD22" s="668"/>
      <c r="BE22" s="636"/>
      <c r="BF22" s="636"/>
      <c r="BG22" s="657" t="s">
        <v>384</v>
      </c>
      <c r="BH22" s="657"/>
      <c r="BI22" s="636"/>
      <c r="BJ22" s="636"/>
      <c r="BK22" s="636" t="s">
        <v>385</v>
      </c>
      <c r="BL22" s="636"/>
      <c r="BM22" s="636"/>
      <c r="BN22" s="636"/>
      <c r="BO22" s="636" t="s">
        <v>614</v>
      </c>
      <c r="BP22" s="636"/>
      <c r="BQ22" s="636"/>
      <c r="BR22" s="636"/>
      <c r="BS22" s="636"/>
      <c r="BT22" s="636" t="s">
        <v>384</v>
      </c>
      <c r="BU22" s="636"/>
      <c r="BV22" s="636"/>
      <c r="BW22" s="636"/>
      <c r="BX22" s="657" t="s">
        <v>385</v>
      </c>
      <c r="BY22" s="657"/>
      <c r="BZ22" s="636"/>
      <c r="CA22" s="636"/>
      <c r="CB22" s="657" t="s">
        <v>615</v>
      </c>
      <c r="CC22" s="657"/>
      <c r="CD22" s="657"/>
      <c r="CE22" s="636"/>
      <c r="CF22" s="636"/>
      <c r="CG22" s="636" t="s">
        <v>624</v>
      </c>
      <c r="CH22" s="636"/>
      <c r="CI22" s="636"/>
      <c r="CJ22" s="636"/>
      <c r="CK22" s="636" t="s">
        <v>616</v>
      </c>
      <c r="CL22" s="636"/>
      <c r="CM22" s="636"/>
      <c r="CN22" s="636"/>
      <c r="CO22" s="425"/>
      <c r="CQ22" s="427"/>
    </row>
    <row r="23" spans="2:104" s="391" customFormat="1" ht="12" customHeight="1">
      <c r="B23" s="648"/>
      <c r="C23" s="649"/>
      <c r="D23" s="649"/>
      <c r="E23" s="649"/>
      <c r="F23" s="649"/>
      <c r="G23" s="649"/>
      <c r="H23" s="649"/>
      <c r="I23" s="650"/>
      <c r="J23" s="413"/>
      <c r="K23" s="414"/>
      <c r="L23" s="414"/>
      <c r="M23" s="414"/>
      <c r="N23" s="414"/>
      <c r="O23" s="414"/>
      <c r="P23" s="636" t="s">
        <v>632</v>
      </c>
      <c r="Q23" s="636"/>
      <c r="R23" s="636"/>
      <c r="S23" s="636"/>
      <c r="T23" s="636"/>
      <c r="U23" s="636"/>
      <c r="V23" s="666"/>
      <c r="W23" s="666"/>
      <c r="X23" s="666"/>
      <c r="Y23" s="666"/>
      <c r="Z23" s="666"/>
      <c r="AA23" s="666"/>
      <c r="AB23" s="666"/>
      <c r="AC23" s="666"/>
      <c r="AD23" s="666"/>
      <c r="AE23" s="666"/>
      <c r="AF23" s="666"/>
      <c r="AG23" s="666"/>
      <c r="AH23" s="666"/>
      <c r="AI23" s="666"/>
      <c r="AJ23" s="666"/>
      <c r="AK23" s="666"/>
      <c r="AL23" s="666"/>
      <c r="AM23" s="666"/>
      <c r="AN23" s="666"/>
      <c r="AO23" s="666"/>
      <c r="AP23" s="666"/>
      <c r="AQ23" s="666"/>
      <c r="AR23" s="666"/>
      <c r="AS23" s="666"/>
      <c r="AT23" s="666"/>
      <c r="AU23" s="666"/>
      <c r="AV23" s="666"/>
      <c r="AW23" s="666"/>
      <c r="AX23" s="402" t="s">
        <v>633</v>
      </c>
      <c r="AY23" s="425"/>
      <c r="AZ23" s="413"/>
      <c r="BA23" s="414"/>
      <c r="BB23" s="414"/>
      <c r="BC23" s="414"/>
      <c r="BD23" s="414"/>
      <c r="BE23" s="414"/>
      <c r="BF23" s="636" t="s">
        <v>632</v>
      </c>
      <c r="BG23" s="636"/>
      <c r="BH23" s="636"/>
      <c r="BI23" s="636"/>
      <c r="BJ23" s="636"/>
      <c r="BK23" s="636"/>
      <c r="BL23" s="666"/>
      <c r="BM23" s="666"/>
      <c r="BN23" s="666"/>
      <c r="BO23" s="666"/>
      <c r="BP23" s="666"/>
      <c r="BQ23" s="666"/>
      <c r="BR23" s="666"/>
      <c r="BS23" s="666"/>
      <c r="BT23" s="666"/>
      <c r="BU23" s="666"/>
      <c r="BV23" s="666"/>
      <c r="BW23" s="666"/>
      <c r="BX23" s="666"/>
      <c r="BY23" s="666"/>
      <c r="BZ23" s="666"/>
      <c r="CA23" s="666"/>
      <c r="CB23" s="666"/>
      <c r="CC23" s="666"/>
      <c r="CD23" s="666"/>
      <c r="CE23" s="666"/>
      <c r="CF23" s="666"/>
      <c r="CG23" s="666"/>
      <c r="CH23" s="666"/>
      <c r="CI23" s="666"/>
      <c r="CJ23" s="666"/>
      <c r="CK23" s="666"/>
      <c r="CL23" s="666"/>
      <c r="CM23" s="666"/>
      <c r="CN23" s="402" t="s">
        <v>633</v>
      </c>
      <c r="CO23" s="425"/>
    </row>
    <row r="24" spans="2:104" s="391" customFormat="1" ht="12" customHeight="1">
      <c r="B24" s="648"/>
      <c r="C24" s="649"/>
      <c r="D24" s="649"/>
      <c r="E24" s="649"/>
      <c r="F24" s="649"/>
      <c r="G24" s="649"/>
      <c r="H24" s="649"/>
      <c r="I24" s="650"/>
      <c r="J24" s="413"/>
      <c r="K24" s="414"/>
      <c r="L24" s="414"/>
      <c r="M24" s="414"/>
      <c r="N24" s="414"/>
      <c r="O24" s="636"/>
      <c r="P24" s="636"/>
      <c r="Q24" s="657" t="s">
        <v>384</v>
      </c>
      <c r="R24" s="657"/>
      <c r="S24" s="636"/>
      <c r="T24" s="636"/>
      <c r="U24" s="636" t="s">
        <v>385</v>
      </c>
      <c r="V24" s="636"/>
      <c r="W24" s="636"/>
      <c r="X24" s="636"/>
      <c r="Y24" s="636" t="s">
        <v>614</v>
      </c>
      <c r="Z24" s="636"/>
      <c r="AA24" s="636"/>
      <c r="AB24" s="636"/>
      <c r="AC24" s="636"/>
      <c r="AD24" s="636" t="s">
        <v>384</v>
      </c>
      <c r="AE24" s="636"/>
      <c r="AF24" s="636"/>
      <c r="AG24" s="636"/>
      <c r="AH24" s="657" t="s">
        <v>385</v>
      </c>
      <c r="AI24" s="657"/>
      <c r="AJ24" s="636"/>
      <c r="AK24" s="636"/>
      <c r="AL24" s="657" t="s">
        <v>615</v>
      </c>
      <c r="AM24" s="657"/>
      <c r="AN24" s="657"/>
      <c r="AO24" s="636"/>
      <c r="AP24" s="636"/>
      <c r="AQ24" s="636" t="s">
        <v>624</v>
      </c>
      <c r="AR24" s="636"/>
      <c r="AS24" s="636"/>
      <c r="AT24" s="636"/>
      <c r="AU24" s="636" t="s">
        <v>616</v>
      </c>
      <c r="AV24" s="636"/>
      <c r="AW24" s="636"/>
      <c r="AX24" s="636"/>
      <c r="AY24" s="425"/>
      <c r="AZ24" s="413"/>
      <c r="BA24" s="414"/>
      <c r="BB24" s="414"/>
      <c r="BC24" s="414"/>
      <c r="BD24" s="414"/>
      <c r="BE24" s="636"/>
      <c r="BF24" s="636"/>
      <c r="BG24" s="657" t="s">
        <v>384</v>
      </c>
      <c r="BH24" s="657"/>
      <c r="BI24" s="636"/>
      <c r="BJ24" s="636"/>
      <c r="BK24" s="636" t="s">
        <v>385</v>
      </c>
      <c r="BL24" s="636"/>
      <c r="BM24" s="636"/>
      <c r="BN24" s="636"/>
      <c r="BO24" s="636" t="s">
        <v>614</v>
      </c>
      <c r="BP24" s="636"/>
      <c r="BQ24" s="636"/>
      <c r="BR24" s="636"/>
      <c r="BS24" s="636"/>
      <c r="BT24" s="636" t="s">
        <v>384</v>
      </c>
      <c r="BU24" s="636"/>
      <c r="BV24" s="636"/>
      <c r="BW24" s="636"/>
      <c r="BX24" s="657" t="s">
        <v>385</v>
      </c>
      <c r="BY24" s="657"/>
      <c r="BZ24" s="636"/>
      <c r="CA24" s="636"/>
      <c r="CB24" s="657" t="s">
        <v>615</v>
      </c>
      <c r="CC24" s="657"/>
      <c r="CD24" s="657"/>
      <c r="CE24" s="636"/>
      <c r="CF24" s="636"/>
      <c r="CG24" s="636" t="s">
        <v>624</v>
      </c>
      <c r="CH24" s="636"/>
      <c r="CI24" s="636"/>
      <c r="CJ24" s="636"/>
      <c r="CK24" s="636" t="s">
        <v>616</v>
      </c>
      <c r="CL24" s="636"/>
      <c r="CM24" s="636"/>
      <c r="CN24" s="636"/>
      <c r="CO24" s="425"/>
    </row>
    <row r="25" spans="2:104" s="391" customFormat="1" ht="15.75" customHeight="1">
      <c r="B25" s="645" t="s">
        <v>637</v>
      </c>
      <c r="C25" s="646"/>
      <c r="D25" s="646"/>
      <c r="E25" s="646"/>
      <c r="F25" s="646"/>
      <c r="G25" s="646"/>
      <c r="H25" s="646"/>
      <c r="I25" s="647"/>
      <c r="J25" s="669" t="s">
        <v>638</v>
      </c>
      <c r="K25" s="670"/>
      <c r="L25" s="670"/>
      <c r="M25" s="670"/>
      <c r="N25" s="670"/>
      <c r="O25" s="670"/>
      <c r="P25" s="670"/>
      <c r="Q25" s="670"/>
      <c r="R25" s="670"/>
      <c r="S25" s="653"/>
      <c r="T25" s="653"/>
      <c r="U25" s="653"/>
      <c r="V25" s="653"/>
      <c r="W25" s="653"/>
      <c r="X25" s="653"/>
      <c r="Y25" s="653" t="s">
        <v>384</v>
      </c>
      <c r="Z25" s="653"/>
      <c r="AA25" s="653"/>
      <c r="AB25" s="653"/>
      <c r="AC25" s="653"/>
      <c r="AD25" s="653"/>
      <c r="AE25" s="653"/>
      <c r="AF25" s="653" t="s">
        <v>385</v>
      </c>
      <c r="AG25" s="653"/>
      <c r="AH25" s="653"/>
      <c r="AI25" s="653"/>
      <c r="AJ25" s="653"/>
      <c r="AK25" s="653"/>
      <c r="AL25" s="653"/>
      <c r="AM25" s="653" t="s">
        <v>386</v>
      </c>
      <c r="AN25" s="653"/>
      <c r="AO25" s="653"/>
      <c r="AP25" s="428"/>
      <c r="AQ25" s="428"/>
      <c r="AR25" s="428"/>
      <c r="AS25" s="429"/>
      <c r="AT25" s="429"/>
      <c r="AU25" s="429"/>
      <c r="AV25" s="430"/>
      <c r="AW25" s="430"/>
      <c r="AX25" s="430"/>
      <c r="AY25" s="408"/>
      <c r="AZ25" s="669" t="s">
        <v>638</v>
      </c>
      <c r="BA25" s="670"/>
      <c r="BB25" s="670"/>
      <c r="BC25" s="670"/>
      <c r="BD25" s="670"/>
      <c r="BE25" s="670"/>
      <c r="BF25" s="670"/>
      <c r="BG25" s="670"/>
      <c r="BH25" s="670"/>
      <c r="BI25" s="653"/>
      <c r="BJ25" s="653"/>
      <c r="BK25" s="653"/>
      <c r="BL25" s="653"/>
      <c r="BM25" s="653"/>
      <c r="BN25" s="653"/>
      <c r="BO25" s="653" t="s">
        <v>384</v>
      </c>
      <c r="BP25" s="653"/>
      <c r="BQ25" s="653"/>
      <c r="BR25" s="653"/>
      <c r="BS25" s="653"/>
      <c r="BT25" s="653"/>
      <c r="BU25" s="653"/>
      <c r="BV25" s="653" t="s">
        <v>385</v>
      </c>
      <c r="BW25" s="653"/>
      <c r="BX25" s="653"/>
      <c r="BY25" s="653"/>
      <c r="BZ25" s="653"/>
      <c r="CA25" s="653"/>
      <c r="CB25" s="653"/>
      <c r="CC25" s="653" t="s">
        <v>386</v>
      </c>
      <c r="CD25" s="653"/>
      <c r="CE25" s="653"/>
      <c r="CF25" s="428"/>
      <c r="CG25" s="428"/>
      <c r="CH25" s="428"/>
      <c r="CI25" s="429"/>
      <c r="CJ25" s="429"/>
      <c r="CK25" s="429"/>
      <c r="CL25" s="430"/>
      <c r="CM25" s="430"/>
      <c r="CN25" s="430"/>
      <c r="CO25" s="408"/>
      <c r="CP25" s="431"/>
      <c r="CQ25" s="427"/>
    </row>
    <row r="26" spans="2:104" s="391" customFormat="1" ht="15.75" customHeight="1">
      <c r="B26" s="658"/>
      <c r="C26" s="659"/>
      <c r="D26" s="659"/>
      <c r="E26" s="659"/>
      <c r="F26" s="659"/>
      <c r="G26" s="659"/>
      <c r="H26" s="659"/>
      <c r="I26" s="660"/>
      <c r="J26" s="671"/>
      <c r="K26" s="672"/>
      <c r="L26" s="672"/>
      <c r="M26" s="672"/>
      <c r="N26" s="672"/>
      <c r="O26" s="672"/>
      <c r="P26" s="672"/>
      <c r="Q26" s="672"/>
      <c r="R26" s="672"/>
      <c r="S26" s="663"/>
      <c r="T26" s="663"/>
      <c r="U26" s="663"/>
      <c r="V26" s="663"/>
      <c r="W26" s="663"/>
      <c r="X26" s="663"/>
      <c r="Y26" s="663"/>
      <c r="Z26" s="663"/>
      <c r="AA26" s="663"/>
      <c r="AB26" s="663"/>
      <c r="AC26" s="663"/>
      <c r="AD26" s="663"/>
      <c r="AE26" s="663"/>
      <c r="AF26" s="663"/>
      <c r="AG26" s="663"/>
      <c r="AH26" s="663"/>
      <c r="AI26" s="663"/>
      <c r="AJ26" s="663"/>
      <c r="AK26" s="663"/>
      <c r="AL26" s="663"/>
      <c r="AM26" s="663"/>
      <c r="AN26" s="663"/>
      <c r="AO26" s="663"/>
      <c r="AP26" s="432"/>
      <c r="AQ26" s="432"/>
      <c r="AR26" s="433"/>
      <c r="AS26" s="416"/>
      <c r="AT26" s="416"/>
      <c r="AU26" s="416"/>
      <c r="AV26" s="434"/>
      <c r="AW26" s="434"/>
      <c r="AX26" s="434"/>
      <c r="AY26" s="435"/>
      <c r="AZ26" s="671"/>
      <c r="BA26" s="672"/>
      <c r="BB26" s="672"/>
      <c r="BC26" s="672"/>
      <c r="BD26" s="672"/>
      <c r="BE26" s="672"/>
      <c r="BF26" s="672"/>
      <c r="BG26" s="672"/>
      <c r="BH26" s="672"/>
      <c r="BI26" s="663"/>
      <c r="BJ26" s="663"/>
      <c r="BK26" s="663"/>
      <c r="BL26" s="663"/>
      <c r="BM26" s="663"/>
      <c r="BN26" s="663"/>
      <c r="BO26" s="663"/>
      <c r="BP26" s="663"/>
      <c r="BQ26" s="663"/>
      <c r="BR26" s="663"/>
      <c r="BS26" s="663"/>
      <c r="BT26" s="663"/>
      <c r="BU26" s="663"/>
      <c r="BV26" s="663"/>
      <c r="BW26" s="663"/>
      <c r="BX26" s="663"/>
      <c r="BY26" s="663"/>
      <c r="BZ26" s="663"/>
      <c r="CA26" s="663"/>
      <c r="CB26" s="663"/>
      <c r="CC26" s="663"/>
      <c r="CD26" s="663"/>
      <c r="CE26" s="663"/>
      <c r="CF26" s="432"/>
      <c r="CG26" s="432"/>
      <c r="CH26" s="433"/>
      <c r="CI26" s="416"/>
      <c r="CJ26" s="416"/>
      <c r="CK26" s="416"/>
      <c r="CL26" s="434"/>
      <c r="CM26" s="434"/>
      <c r="CN26" s="434"/>
      <c r="CO26" s="435"/>
      <c r="CP26" s="431"/>
    </row>
    <row r="27" spans="2:104" s="391" customFormat="1" ht="15.75" customHeight="1">
      <c r="B27" s="648" t="s">
        <v>639</v>
      </c>
      <c r="C27" s="649"/>
      <c r="D27" s="649"/>
      <c r="E27" s="649"/>
      <c r="F27" s="649"/>
      <c r="G27" s="649"/>
      <c r="H27" s="649"/>
      <c r="I27" s="650"/>
      <c r="J27" s="673" t="s">
        <v>640</v>
      </c>
      <c r="K27" s="674"/>
      <c r="L27" s="674"/>
      <c r="M27" s="674"/>
      <c r="N27" s="636"/>
      <c r="O27" s="636"/>
      <c r="P27" s="657" t="s">
        <v>384</v>
      </c>
      <c r="Q27" s="657"/>
      <c r="R27" s="636"/>
      <c r="S27" s="636"/>
      <c r="T27" s="636" t="s">
        <v>385</v>
      </c>
      <c r="U27" s="636"/>
      <c r="V27" s="636"/>
      <c r="W27" s="636"/>
      <c r="X27" s="636" t="s">
        <v>614</v>
      </c>
      <c r="Y27" s="636"/>
      <c r="Z27" s="636"/>
      <c r="AA27" s="636"/>
      <c r="AB27" s="636"/>
      <c r="AC27" s="636" t="s">
        <v>384</v>
      </c>
      <c r="AD27" s="636"/>
      <c r="AE27" s="636"/>
      <c r="AF27" s="636"/>
      <c r="AG27" s="657" t="s">
        <v>385</v>
      </c>
      <c r="AH27" s="657"/>
      <c r="AI27" s="636"/>
      <c r="AJ27" s="636"/>
      <c r="AK27" s="675" t="s">
        <v>641</v>
      </c>
      <c r="AL27" s="675"/>
      <c r="AM27" s="675"/>
      <c r="AN27" s="675"/>
      <c r="AO27" s="636"/>
      <c r="AP27" s="636"/>
      <c r="AQ27" s="636" t="s">
        <v>624</v>
      </c>
      <c r="AR27" s="636"/>
      <c r="AS27" s="636"/>
      <c r="AT27" s="636"/>
      <c r="AU27" s="636" t="s">
        <v>616</v>
      </c>
      <c r="AV27" s="636"/>
      <c r="AW27" s="636"/>
      <c r="AX27" s="636"/>
      <c r="AY27" s="425"/>
      <c r="AZ27" s="673" t="s">
        <v>640</v>
      </c>
      <c r="BA27" s="674"/>
      <c r="BB27" s="674"/>
      <c r="BC27" s="674"/>
      <c r="BD27" s="636"/>
      <c r="BE27" s="636"/>
      <c r="BF27" s="657" t="s">
        <v>384</v>
      </c>
      <c r="BG27" s="657"/>
      <c r="BH27" s="636"/>
      <c r="BI27" s="636"/>
      <c r="BJ27" s="636" t="s">
        <v>385</v>
      </c>
      <c r="BK27" s="636"/>
      <c r="BL27" s="636"/>
      <c r="BM27" s="636"/>
      <c r="BN27" s="636" t="s">
        <v>614</v>
      </c>
      <c r="BO27" s="636"/>
      <c r="BP27" s="636"/>
      <c r="BQ27" s="636"/>
      <c r="BR27" s="636"/>
      <c r="BS27" s="636" t="s">
        <v>384</v>
      </c>
      <c r="BT27" s="636"/>
      <c r="BU27" s="636"/>
      <c r="BV27" s="636"/>
      <c r="BW27" s="657" t="s">
        <v>385</v>
      </c>
      <c r="BX27" s="657"/>
      <c r="BY27" s="636"/>
      <c r="BZ27" s="636"/>
      <c r="CA27" s="675" t="s">
        <v>641</v>
      </c>
      <c r="CB27" s="675"/>
      <c r="CC27" s="675"/>
      <c r="CD27" s="675"/>
      <c r="CE27" s="636"/>
      <c r="CF27" s="636"/>
      <c r="CG27" s="636" t="s">
        <v>624</v>
      </c>
      <c r="CH27" s="636"/>
      <c r="CI27" s="636"/>
      <c r="CJ27" s="636"/>
      <c r="CK27" s="636" t="s">
        <v>616</v>
      </c>
      <c r="CL27" s="636"/>
      <c r="CM27" s="636"/>
      <c r="CN27" s="636"/>
      <c r="CO27" s="425"/>
    </row>
    <row r="28" spans="2:104" s="391" customFormat="1" ht="15.75" customHeight="1">
      <c r="B28" s="648"/>
      <c r="C28" s="649"/>
      <c r="D28" s="649"/>
      <c r="E28" s="649"/>
      <c r="F28" s="649"/>
      <c r="G28" s="649"/>
      <c r="H28" s="649"/>
      <c r="I28" s="650"/>
      <c r="J28" s="673"/>
      <c r="K28" s="674"/>
      <c r="L28" s="674"/>
      <c r="M28" s="674"/>
      <c r="N28" s="636"/>
      <c r="O28" s="636"/>
      <c r="P28" s="657"/>
      <c r="Q28" s="657"/>
      <c r="R28" s="636"/>
      <c r="S28" s="636"/>
      <c r="T28" s="636"/>
      <c r="U28" s="636"/>
      <c r="V28" s="636"/>
      <c r="W28" s="636"/>
      <c r="X28" s="636"/>
      <c r="Y28" s="636"/>
      <c r="Z28" s="636"/>
      <c r="AA28" s="636"/>
      <c r="AB28" s="636"/>
      <c r="AC28" s="636"/>
      <c r="AD28" s="636"/>
      <c r="AE28" s="636"/>
      <c r="AF28" s="636"/>
      <c r="AG28" s="657"/>
      <c r="AH28" s="657"/>
      <c r="AI28" s="636"/>
      <c r="AJ28" s="636"/>
      <c r="AK28" s="675"/>
      <c r="AL28" s="675"/>
      <c r="AM28" s="675"/>
      <c r="AN28" s="675"/>
      <c r="AO28" s="636"/>
      <c r="AP28" s="636"/>
      <c r="AQ28" s="636"/>
      <c r="AR28" s="636"/>
      <c r="AS28" s="636"/>
      <c r="AT28" s="636"/>
      <c r="AU28" s="636"/>
      <c r="AV28" s="636"/>
      <c r="AW28" s="636"/>
      <c r="AX28" s="636"/>
      <c r="AY28" s="425"/>
      <c r="AZ28" s="673"/>
      <c r="BA28" s="674"/>
      <c r="BB28" s="674"/>
      <c r="BC28" s="674"/>
      <c r="BD28" s="636"/>
      <c r="BE28" s="636"/>
      <c r="BF28" s="657"/>
      <c r="BG28" s="657"/>
      <c r="BH28" s="636"/>
      <c r="BI28" s="636"/>
      <c r="BJ28" s="636"/>
      <c r="BK28" s="636"/>
      <c r="BL28" s="636"/>
      <c r="BM28" s="636"/>
      <c r="BN28" s="636"/>
      <c r="BO28" s="636"/>
      <c r="BP28" s="636"/>
      <c r="BQ28" s="636"/>
      <c r="BR28" s="636"/>
      <c r="BS28" s="636"/>
      <c r="BT28" s="636"/>
      <c r="BU28" s="636"/>
      <c r="BV28" s="636"/>
      <c r="BW28" s="657"/>
      <c r="BX28" s="657"/>
      <c r="BY28" s="636"/>
      <c r="BZ28" s="636"/>
      <c r="CA28" s="675"/>
      <c r="CB28" s="675"/>
      <c r="CC28" s="675"/>
      <c r="CD28" s="675"/>
      <c r="CE28" s="636"/>
      <c r="CF28" s="636"/>
      <c r="CG28" s="636"/>
      <c r="CH28" s="636"/>
      <c r="CI28" s="636"/>
      <c r="CJ28" s="636"/>
      <c r="CK28" s="636"/>
      <c r="CL28" s="636"/>
      <c r="CM28" s="636"/>
      <c r="CN28" s="636"/>
      <c r="CO28" s="425"/>
    </row>
    <row r="29" spans="2:104" s="391" customFormat="1" ht="15.75" customHeight="1">
      <c r="B29" s="645" t="s">
        <v>642</v>
      </c>
      <c r="C29" s="646"/>
      <c r="D29" s="646"/>
      <c r="E29" s="646"/>
      <c r="F29" s="646"/>
      <c r="G29" s="646"/>
      <c r="H29" s="646"/>
      <c r="I29" s="647"/>
      <c r="J29" s="676" t="s">
        <v>640</v>
      </c>
      <c r="K29" s="677"/>
      <c r="L29" s="677"/>
      <c r="M29" s="677"/>
      <c r="N29" s="653"/>
      <c r="O29" s="653"/>
      <c r="P29" s="654" t="s">
        <v>384</v>
      </c>
      <c r="Q29" s="654"/>
      <c r="R29" s="653"/>
      <c r="S29" s="653"/>
      <c r="T29" s="653" t="s">
        <v>385</v>
      </c>
      <c r="U29" s="653"/>
      <c r="V29" s="653"/>
      <c r="W29" s="653"/>
      <c r="X29" s="653" t="s">
        <v>614</v>
      </c>
      <c r="Y29" s="653"/>
      <c r="Z29" s="653"/>
      <c r="AA29" s="653"/>
      <c r="AB29" s="653"/>
      <c r="AC29" s="653" t="s">
        <v>384</v>
      </c>
      <c r="AD29" s="653"/>
      <c r="AE29" s="653"/>
      <c r="AF29" s="653"/>
      <c r="AG29" s="654" t="s">
        <v>385</v>
      </c>
      <c r="AH29" s="654"/>
      <c r="AI29" s="653"/>
      <c r="AJ29" s="653"/>
      <c r="AK29" s="681" t="s">
        <v>641</v>
      </c>
      <c r="AL29" s="681"/>
      <c r="AM29" s="681"/>
      <c r="AN29" s="681"/>
      <c r="AO29" s="653"/>
      <c r="AP29" s="653"/>
      <c r="AQ29" s="653" t="s">
        <v>624</v>
      </c>
      <c r="AR29" s="653"/>
      <c r="AS29" s="653"/>
      <c r="AT29" s="653"/>
      <c r="AU29" s="653" t="s">
        <v>616</v>
      </c>
      <c r="AV29" s="653"/>
      <c r="AW29" s="653"/>
      <c r="AX29" s="653"/>
      <c r="AY29" s="436"/>
      <c r="AZ29" s="676" t="s">
        <v>640</v>
      </c>
      <c r="BA29" s="677"/>
      <c r="BB29" s="677"/>
      <c r="BC29" s="677"/>
      <c r="BD29" s="653"/>
      <c r="BE29" s="653"/>
      <c r="BF29" s="654" t="s">
        <v>384</v>
      </c>
      <c r="BG29" s="654"/>
      <c r="BH29" s="653"/>
      <c r="BI29" s="653"/>
      <c r="BJ29" s="653" t="s">
        <v>385</v>
      </c>
      <c r="BK29" s="653"/>
      <c r="BL29" s="653"/>
      <c r="BM29" s="653"/>
      <c r="BN29" s="653" t="s">
        <v>614</v>
      </c>
      <c r="BO29" s="653"/>
      <c r="BP29" s="653"/>
      <c r="BQ29" s="653"/>
      <c r="BR29" s="653"/>
      <c r="BS29" s="653" t="s">
        <v>384</v>
      </c>
      <c r="BT29" s="653"/>
      <c r="BU29" s="653"/>
      <c r="BV29" s="653"/>
      <c r="BW29" s="654" t="s">
        <v>385</v>
      </c>
      <c r="BX29" s="654"/>
      <c r="BY29" s="653"/>
      <c r="BZ29" s="653"/>
      <c r="CA29" s="681" t="s">
        <v>641</v>
      </c>
      <c r="CB29" s="681"/>
      <c r="CC29" s="681"/>
      <c r="CD29" s="681"/>
      <c r="CE29" s="653"/>
      <c r="CF29" s="653"/>
      <c r="CG29" s="653" t="s">
        <v>624</v>
      </c>
      <c r="CH29" s="653"/>
      <c r="CI29" s="653"/>
      <c r="CJ29" s="653"/>
      <c r="CK29" s="653" t="s">
        <v>616</v>
      </c>
      <c r="CL29" s="653"/>
      <c r="CM29" s="653"/>
      <c r="CN29" s="653"/>
      <c r="CO29" s="436"/>
    </row>
    <row r="30" spans="2:104" s="391" customFormat="1" ht="15.75" customHeight="1">
      <c r="B30" s="658"/>
      <c r="C30" s="659"/>
      <c r="D30" s="659"/>
      <c r="E30" s="659"/>
      <c r="F30" s="659"/>
      <c r="G30" s="659"/>
      <c r="H30" s="659"/>
      <c r="I30" s="660"/>
      <c r="J30" s="678"/>
      <c r="K30" s="679"/>
      <c r="L30" s="679"/>
      <c r="M30" s="679"/>
      <c r="N30" s="663"/>
      <c r="O30" s="663"/>
      <c r="P30" s="680"/>
      <c r="Q30" s="680"/>
      <c r="R30" s="663"/>
      <c r="S30" s="663"/>
      <c r="T30" s="663"/>
      <c r="U30" s="663"/>
      <c r="V30" s="663"/>
      <c r="W30" s="663"/>
      <c r="X30" s="663"/>
      <c r="Y30" s="663"/>
      <c r="Z30" s="663"/>
      <c r="AA30" s="663"/>
      <c r="AB30" s="663"/>
      <c r="AC30" s="663"/>
      <c r="AD30" s="663"/>
      <c r="AE30" s="663"/>
      <c r="AF30" s="663"/>
      <c r="AG30" s="680"/>
      <c r="AH30" s="680"/>
      <c r="AI30" s="663"/>
      <c r="AJ30" s="663"/>
      <c r="AK30" s="682"/>
      <c r="AL30" s="682"/>
      <c r="AM30" s="682"/>
      <c r="AN30" s="682"/>
      <c r="AO30" s="663"/>
      <c r="AP30" s="663"/>
      <c r="AQ30" s="663"/>
      <c r="AR30" s="663"/>
      <c r="AS30" s="663"/>
      <c r="AT30" s="663"/>
      <c r="AU30" s="663"/>
      <c r="AV30" s="663"/>
      <c r="AW30" s="663"/>
      <c r="AX30" s="663"/>
      <c r="AY30" s="437"/>
      <c r="AZ30" s="678"/>
      <c r="BA30" s="679"/>
      <c r="BB30" s="679"/>
      <c r="BC30" s="679"/>
      <c r="BD30" s="663"/>
      <c r="BE30" s="663"/>
      <c r="BF30" s="680"/>
      <c r="BG30" s="680"/>
      <c r="BH30" s="663"/>
      <c r="BI30" s="663"/>
      <c r="BJ30" s="663"/>
      <c r="BK30" s="663"/>
      <c r="BL30" s="663"/>
      <c r="BM30" s="663"/>
      <c r="BN30" s="663"/>
      <c r="BO30" s="663"/>
      <c r="BP30" s="663"/>
      <c r="BQ30" s="663"/>
      <c r="BR30" s="663"/>
      <c r="BS30" s="663"/>
      <c r="BT30" s="663"/>
      <c r="BU30" s="663"/>
      <c r="BV30" s="663"/>
      <c r="BW30" s="680"/>
      <c r="BX30" s="680"/>
      <c r="BY30" s="663"/>
      <c r="BZ30" s="663"/>
      <c r="CA30" s="682"/>
      <c r="CB30" s="682"/>
      <c r="CC30" s="682"/>
      <c r="CD30" s="682"/>
      <c r="CE30" s="663"/>
      <c r="CF30" s="663"/>
      <c r="CG30" s="663"/>
      <c r="CH30" s="663"/>
      <c r="CI30" s="663"/>
      <c r="CJ30" s="663"/>
      <c r="CK30" s="663"/>
      <c r="CL30" s="663"/>
      <c r="CM30" s="663"/>
      <c r="CN30" s="663"/>
      <c r="CO30" s="437"/>
    </row>
    <row r="31" spans="2:104" ht="14.25" customHeight="1">
      <c r="B31" s="648" t="s">
        <v>643</v>
      </c>
      <c r="C31" s="649"/>
      <c r="D31" s="649"/>
      <c r="E31" s="649"/>
      <c r="F31" s="649"/>
      <c r="G31" s="649"/>
      <c r="H31" s="649"/>
      <c r="I31" s="650"/>
      <c r="J31" s="673" t="s">
        <v>640</v>
      </c>
      <c r="K31" s="674"/>
      <c r="L31" s="674"/>
      <c r="M31" s="674"/>
      <c r="N31" s="636"/>
      <c r="O31" s="636"/>
      <c r="P31" s="657" t="s">
        <v>384</v>
      </c>
      <c r="Q31" s="657"/>
      <c r="R31" s="636"/>
      <c r="S31" s="636"/>
      <c r="T31" s="636" t="s">
        <v>385</v>
      </c>
      <c r="U31" s="636"/>
      <c r="V31" s="636"/>
      <c r="W31" s="636"/>
      <c r="X31" s="636" t="s">
        <v>614</v>
      </c>
      <c r="Y31" s="636"/>
      <c r="Z31" s="636"/>
      <c r="AA31" s="636"/>
      <c r="AB31" s="636"/>
      <c r="AC31" s="636" t="s">
        <v>384</v>
      </c>
      <c r="AD31" s="636"/>
      <c r="AE31" s="636"/>
      <c r="AF31" s="636"/>
      <c r="AG31" s="657" t="s">
        <v>385</v>
      </c>
      <c r="AH31" s="657"/>
      <c r="AI31" s="636"/>
      <c r="AJ31" s="636"/>
      <c r="AK31" s="675" t="s">
        <v>641</v>
      </c>
      <c r="AL31" s="675"/>
      <c r="AM31" s="675"/>
      <c r="AN31" s="675"/>
      <c r="AO31" s="636"/>
      <c r="AP31" s="636"/>
      <c r="AQ31" s="636" t="s">
        <v>624</v>
      </c>
      <c r="AR31" s="636"/>
      <c r="AS31" s="636"/>
      <c r="AT31" s="636"/>
      <c r="AU31" s="636" t="s">
        <v>616</v>
      </c>
      <c r="AV31" s="636"/>
      <c r="AW31" s="636"/>
      <c r="AX31" s="636"/>
      <c r="AY31" s="438"/>
      <c r="AZ31" s="673" t="s">
        <v>640</v>
      </c>
      <c r="BA31" s="674"/>
      <c r="BB31" s="674"/>
      <c r="BC31" s="674"/>
      <c r="BD31" s="636"/>
      <c r="BE31" s="636"/>
      <c r="BF31" s="657" t="s">
        <v>384</v>
      </c>
      <c r="BG31" s="657"/>
      <c r="BH31" s="636"/>
      <c r="BI31" s="636"/>
      <c r="BJ31" s="636" t="s">
        <v>385</v>
      </c>
      <c r="BK31" s="636"/>
      <c r="BL31" s="636"/>
      <c r="BM31" s="636"/>
      <c r="BN31" s="636" t="s">
        <v>614</v>
      </c>
      <c r="BO31" s="636"/>
      <c r="BP31" s="636"/>
      <c r="BQ31" s="636"/>
      <c r="BR31" s="636"/>
      <c r="BS31" s="636" t="s">
        <v>384</v>
      </c>
      <c r="BT31" s="636"/>
      <c r="BU31" s="636"/>
      <c r="BV31" s="636"/>
      <c r="BW31" s="657" t="s">
        <v>385</v>
      </c>
      <c r="BX31" s="657"/>
      <c r="BY31" s="636"/>
      <c r="BZ31" s="636"/>
      <c r="CA31" s="675" t="s">
        <v>641</v>
      </c>
      <c r="CB31" s="675"/>
      <c r="CC31" s="675"/>
      <c r="CD31" s="675"/>
      <c r="CE31" s="636"/>
      <c r="CF31" s="636"/>
      <c r="CG31" s="636" t="s">
        <v>624</v>
      </c>
      <c r="CH31" s="636"/>
      <c r="CI31" s="636"/>
      <c r="CJ31" s="636"/>
      <c r="CK31" s="636" t="s">
        <v>616</v>
      </c>
      <c r="CL31" s="636"/>
      <c r="CM31" s="636"/>
      <c r="CN31" s="636"/>
      <c r="CO31" s="438"/>
      <c r="CR31" s="391"/>
      <c r="CS31" s="391"/>
    </row>
    <row r="32" spans="2:104" ht="14.25" customHeight="1">
      <c r="B32" s="648"/>
      <c r="C32" s="649"/>
      <c r="D32" s="649"/>
      <c r="E32" s="649"/>
      <c r="F32" s="649"/>
      <c r="G32" s="649"/>
      <c r="H32" s="649"/>
      <c r="I32" s="650"/>
      <c r="J32" s="673"/>
      <c r="K32" s="674"/>
      <c r="L32" s="674"/>
      <c r="M32" s="674"/>
      <c r="N32" s="636"/>
      <c r="O32" s="636"/>
      <c r="P32" s="657"/>
      <c r="Q32" s="657"/>
      <c r="R32" s="636"/>
      <c r="S32" s="636"/>
      <c r="T32" s="636"/>
      <c r="U32" s="636"/>
      <c r="V32" s="636"/>
      <c r="W32" s="636"/>
      <c r="X32" s="636"/>
      <c r="Y32" s="636"/>
      <c r="Z32" s="636"/>
      <c r="AA32" s="636"/>
      <c r="AB32" s="636"/>
      <c r="AC32" s="636"/>
      <c r="AD32" s="636"/>
      <c r="AE32" s="636"/>
      <c r="AF32" s="636"/>
      <c r="AG32" s="657"/>
      <c r="AH32" s="657"/>
      <c r="AI32" s="636"/>
      <c r="AJ32" s="636"/>
      <c r="AK32" s="675"/>
      <c r="AL32" s="675"/>
      <c r="AM32" s="675"/>
      <c r="AN32" s="675"/>
      <c r="AO32" s="636"/>
      <c r="AP32" s="636"/>
      <c r="AQ32" s="636"/>
      <c r="AR32" s="636"/>
      <c r="AS32" s="636"/>
      <c r="AT32" s="636"/>
      <c r="AU32" s="636"/>
      <c r="AV32" s="636"/>
      <c r="AW32" s="636"/>
      <c r="AX32" s="636"/>
      <c r="AY32" s="438"/>
      <c r="AZ32" s="673"/>
      <c r="BA32" s="674"/>
      <c r="BB32" s="674"/>
      <c r="BC32" s="674"/>
      <c r="BD32" s="636"/>
      <c r="BE32" s="636"/>
      <c r="BF32" s="657"/>
      <c r="BG32" s="657"/>
      <c r="BH32" s="636"/>
      <c r="BI32" s="636"/>
      <c r="BJ32" s="636"/>
      <c r="BK32" s="636"/>
      <c r="BL32" s="636"/>
      <c r="BM32" s="636"/>
      <c r="BN32" s="636"/>
      <c r="BO32" s="636"/>
      <c r="BP32" s="636"/>
      <c r="BQ32" s="636"/>
      <c r="BR32" s="636"/>
      <c r="BS32" s="636"/>
      <c r="BT32" s="636"/>
      <c r="BU32" s="636"/>
      <c r="BV32" s="636"/>
      <c r="BW32" s="657"/>
      <c r="BX32" s="657"/>
      <c r="BY32" s="636"/>
      <c r="BZ32" s="636"/>
      <c r="CA32" s="675"/>
      <c r="CB32" s="675"/>
      <c r="CC32" s="675"/>
      <c r="CD32" s="675"/>
      <c r="CE32" s="636"/>
      <c r="CF32" s="636"/>
      <c r="CG32" s="636"/>
      <c r="CH32" s="636"/>
      <c r="CI32" s="636"/>
      <c r="CJ32" s="636"/>
      <c r="CK32" s="636"/>
      <c r="CL32" s="636"/>
      <c r="CM32" s="636"/>
      <c r="CN32" s="636"/>
      <c r="CO32" s="438"/>
      <c r="CR32" s="426"/>
      <c r="CS32" s="391"/>
    </row>
    <row r="33" spans="1:99" ht="14.25" customHeight="1">
      <c r="B33" s="683" t="s">
        <v>644</v>
      </c>
      <c r="C33" s="684"/>
      <c r="D33" s="684"/>
      <c r="E33" s="684"/>
      <c r="F33" s="684"/>
      <c r="G33" s="684"/>
      <c r="H33" s="684"/>
      <c r="I33" s="685"/>
      <c r="J33" s="673" t="s">
        <v>645</v>
      </c>
      <c r="K33" s="674"/>
      <c r="L33" s="674"/>
      <c r="M33" s="674"/>
      <c r="N33" s="636"/>
      <c r="O33" s="636"/>
      <c r="P33" s="657" t="s">
        <v>384</v>
      </c>
      <c r="Q33" s="657"/>
      <c r="R33" s="636"/>
      <c r="S33" s="636"/>
      <c r="T33" s="636" t="s">
        <v>385</v>
      </c>
      <c r="U33" s="636"/>
      <c r="V33" s="636"/>
      <c r="W33" s="636"/>
      <c r="X33" s="636" t="s">
        <v>614</v>
      </c>
      <c r="Y33" s="636"/>
      <c r="Z33" s="636"/>
      <c r="AA33" s="636"/>
      <c r="AB33" s="636"/>
      <c r="AC33" s="636" t="s">
        <v>384</v>
      </c>
      <c r="AD33" s="636"/>
      <c r="AE33" s="636"/>
      <c r="AF33" s="636"/>
      <c r="AG33" s="657" t="s">
        <v>385</v>
      </c>
      <c r="AH33" s="657"/>
      <c r="AI33" s="636"/>
      <c r="AJ33" s="636"/>
      <c r="AK33" s="675" t="s">
        <v>646</v>
      </c>
      <c r="AL33" s="675"/>
      <c r="AM33" s="675"/>
      <c r="AN33" s="675"/>
      <c r="AO33" s="636"/>
      <c r="AP33" s="636"/>
      <c r="AQ33" s="636" t="s">
        <v>624</v>
      </c>
      <c r="AR33" s="636"/>
      <c r="AS33" s="636"/>
      <c r="AT33" s="636"/>
      <c r="AU33" s="636" t="s">
        <v>616</v>
      </c>
      <c r="AV33" s="636"/>
      <c r="AW33" s="636"/>
      <c r="AX33" s="636"/>
      <c r="AY33" s="438"/>
      <c r="AZ33" s="673" t="s">
        <v>645</v>
      </c>
      <c r="BA33" s="674"/>
      <c r="BB33" s="674"/>
      <c r="BC33" s="674"/>
      <c r="BD33" s="636"/>
      <c r="BE33" s="636"/>
      <c r="BF33" s="657" t="s">
        <v>384</v>
      </c>
      <c r="BG33" s="657"/>
      <c r="BH33" s="636"/>
      <c r="BI33" s="636"/>
      <c r="BJ33" s="636" t="s">
        <v>385</v>
      </c>
      <c r="BK33" s="636"/>
      <c r="BL33" s="636"/>
      <c r="BM33" s="636"/>
      <c r="BN33" s="636" t="s">
        <v>614</v>
      </c>
      <c r="BO33" s="636"/>
      <c r="BP33" s="636"/>
      <c r="BQ33" s="636"/>
      <c r="BR33" s="636"/>
      <c r="BS33" s="636" t="s">
        <v>384</v>
      </c>
      <c r="BT33" s="636"/>
      <c r="BU33" s="636"/>
      <c r="BV33" s="636"/>
      <c r="BW33" s="657" t="s">
        <v>385</v>
      </c>
      <c r="BX33" s="657"/>
      <c r="BY33" s="636"/>
      <c r="BZ33" s="636"/>
      <c r="CA33" s="675" t="s">
        <v>646</v>
      </c>
      <c r="CB33" s="675"/>
      <c r="CC33" s="675"/>
      <c r="CD33" s="675"/>
      <c r="CE33" s="636"/>
      <c r="CF33" s="636"/>
      <c r="CG33" s="636" t="s">
        <v>624</v>
      </c>
      <c r="CH33" s="636"/>
      <c r="CI33" s="636"/>
      <c r="CJ33" s="636"/>
      <c r="CK33" s="636" t="s">
        <v>616</v>
      </c>
      <c r="CL33" s="636"/>
      <c r="CM33" s="636"/>
      <c r="CN33" s="636"/>
      <c r="CO33" s="438"/>
      <c r="CR33" s="391"/>
      <c r="CS33" s="391"/>
    </row>
    <row r="34" spans="1:99" ht="14.25" customHeight="1">
      <c r="B34" s="683"/>
      <c r="C34" s="684"/>
      <c r="D34" s="684"/>
      <c r="E34" s="684"/>
      <c r="F34" s="684"/>
      <c r="G34" s="684"/>
      <c r="H34" s="684"/>
      <c r="I34" s="685"/>
      <c r="J34" s="673"/>
      <c r="K34" s="674"/>
      <c r="L34" s="674"/>
      <c r="M34" s="674"/>
      <c r="N34" s="636"/>
      <c r="O34" s="636"/>
      <c r="P34" s="657"/>
      <c r="Q34" s="657"/>
      <c r="R34" s="636"/>
      <c r="S34" s="636"/>
      <c r="T34" s="636"/>
      <c r="U34" s="636"/>
      <c r="V34" s="636"/>
      <c r="W34" s="636"/>
      <c r="X34" s="636"/>
      <c r="Y34" s="636"/>
      <c r="Z34" s="636"/>
      <c r="AA34" s="636"/>
      <c r="AB34" s="636"/>
      <c r="AC34" s="636"/>
      <c r="AD34" s="636"/>
      <c r="AE34" s="636"/>
      <c r="AF34" s="636"/>
      <c r="AG34" s="657"/>
      <c r="AH34" s="657"/>
      <c r="AI34" s="636"/>
      <c r="AJ34" s="636"/>
      <c r="AK34" s="675"/>
      <c r="AL34" s="675"/>
      <c r="AM34" s="675"/>
      <c r="AN34" s="675"/>
      <c r="AO34" s="636"/>
      <c r="AP34" s="636"/>
      <c r="AQ34" s="636"/>
      <c r="AR34" s="636"/>
      <c r="AS34" s="636"/>
      <c r="AT34" s="636"/>
      <c r="AU34" s="636"/>
      <c r="AV34" s="636"/>
      <c r="AW34" s="636"/>
      <c r="AX34" s="636"/>
      <c r="AY34" s="438"/>
      <c r="AZ34" s="673"/>
      <c r="BA34" s="674"/>
      <c r="BB34" s="674"/>
      <c r="BC34" s="674"/>
      <c r="BD34" s="636"/>
      <c r="BE34" s="636"/>
      <c r="BF34" s="657"/>
      <c r="BG34" s="657"/>
      <c r="BH34" s="636"/>
      <c r="BI34" s="636"/>
      <c r="BJ34" s="636"/>
      <c r="BK34" s="636"/>
      <c r="BL34" s="636"/>
      <c r="BM34" s="636"/>
      <c r="BN34" s="636"/>
      <c r="BO34" s="636"/>
      <c r="BP34" s="636"/>
      <c r="BQ34" s="636"/>
      <c r="BR34" s="636"/>
      <c r="BS34" s="636"/>
      <c r="BT34" s="636"/>
      <c r="BU34" s="636"/>
      <c r="BV34" s="636"/>
      <c r="BW34" s="657"/>
      <c r="BX34" s="657"/>
      <c r="BY34" s="636"/>
      <c r="BZ34" s="636"/>
      <c r="CA34" s="675"/>
      <c r="CB34" s="675"/>
      <c r="CC34" s="675"/>
      <c r="CD34" s="675"/>
      <c r="CE34" s="636"/>
      <c r="CF34" s="636"/>
      <c r="CG34" s="636"/>
      <c r="CH34" s="636"/>
      <c r="CI34" s="636"/>
      <c r="CJ34" s="636"/>
      <c r="CK34" s="636"/>
      <c r="CL34" s="636"/>
      <c r="CM34" s="636"/>
      <c r="CN34" s="636"/>
      <c r="CO34" s="438"/>
      <c r="CR34" s="391"/>
      <c r="CS34" s="391"/>
    </row>
    <row r="35" spans="1:99" s="391" customFormat="1" ht="15.75" customHeight="1">
      <c r="B35" s="645" t="s">
        <v>17</v>
      </c>
      <c r="C35" s="646"/>
      <c r="D35" s="646"/>
      <c r="E35" s="646"/>
      <c r="F35" s="646"/>
      <c r="G35" s="646"/>
      <c r="H35" s="646"/>
      <c r="I35" s="647"/>
      <c r="J35" s="676" t="s">
        <v>640</v>
      </c>
      <c r="K35" s="677"/>
      <c r="L35" s="677"/>
      <c r="M35" s="677"/>
      <c r="N35" s="653"/>
      <c r="O35" s="653"/>
      <c r="P35" s="654" t="s">
        <v>384</v>
      </c>
      <c r="Q35" s="654"/>
      <c r="R35" s="653"/>
      <c r="S35" s="653"/>
      <c r="T35" s="653" t="s">
        <v>385</v>
      </c>
      <c r="U35" s="653"/>
      <c r="V35" s="653"/>
      <c r="W35" s="653"/>
      <c r="X35" s="653" t="s">
        <v>614</v>
      </c>
      <c r="Y35" s="653"/>
      <c r="Z35" s="653"/>
      <c r="AA35" s="653"/>
      <c r="AB35" s="653"/>
      <c r="AC35" s="653" t="s">
        <v>384</v>
      </c>
      <c r="AD35" s="653"/>
      <c r="AE35" s="653"/>
      <c r="AF35" s="653"/>
      <c r="AG35" s="654" t="s">
        <v>385</v>
      </c>
      <c r="AH35" s="654"/>
      <c r="AI35" s="653"/>
      <c r="AJ35" s="653"/>
      <c r="AK35" s="681" t="s">
        <v>641</v>
      </c>
      <c r="AL35" s="681"/>
      <c r="AM35" s="681"/>
      <c r="AN35" s="681"/>
      <c r="AO35" s="653"/>
      <c r="AP35" s="653"/>
      <c r="AQ35" s="653" t="s">
        <v>624</v>
      </c>
      <c r="AR35" s="653"/>
      <c r="AS35" s="653"/>
      <c r="AT35" s="653"/>
      <c r="AU35" s="653" t="s">
        <v>616</v>
      </c>
      <c r="AV35" s="653"/>
      <c r="AW35" s="653"/>
      <c r="AX35" s="653"/>
      <c r="AY35" s="436"/>
      <c r="AZ35" s="676" t="s">
        <v>640</v>
      </c>
      <c r="BA35" s="677"/>
      <c r="BB35" s="677"/>
      <c r="BC35" s="677"/>
      <c r="BD35" s="653"/>
      <c r="BE35" s="653"/>
      <c r="BF35" s="654" t="s">
        <v>384</v>
      </c>
      <c r="BG35" s="654"/>
      <c r="BH35" s="653"/>
      <c r="BI35" s="653"/>
      <c r="BJ35" s="653" t="s">
        <v>385</v>
      </c>
      <c r="BK35" s="653"/>
      <c r="BL35" s="653"/>
      <c r="BM35" s="653"/>
      <c r="BN35" s="653" t="s">
        <v>614</v>
      </c>
      <c r="BO35" s="653"/>
      <c r="BP35" s="653"/>
      <c r="BQ35" s="653"/>
      <c r="BR35" s="653"/>
      <c r="BS35" s="653" t="s">
        <v>384</v>
      </c>
      <c r="BT35" s="653"/>
      <c r="BU35" s="653"/>
      <c r="BV35" s="653"/>
      <c r="BW35" s="654" t="s">
        <v>385</v>
      </c>
      <c r="BX35" s="654"/>
      <c r="BY35" s="653"/>
      <c r="BZ35" s="653"/>
      <c r="CA35" s="681" t="s">
        <v>641</v>
      </c>
      <c r="CB35" s="681"/>
      <c r="CC35" s="681"/>
      <c r="CD35" s="681"/>
      <c r="CE35" s="653"/>
      <c r="CF35" s="653"/>
      <c r="CG35" s="653" t="s">
        <v>624</v>
      </c>
      <c r="CH35" s="653"/>
      <c r="CI35" s="653"/>
      <c r="CJ35" s="653"/>
      <c r="CK35" s="653" t="s">
        <v>616</v>
      </c>
      <c r="CL35" s="653"/>
      <c r="CM35" s="653"/>
      <c r="CN35" s="653"/>
      <c r="CO35" s="436"/>
      <c r="CS35" s="392"/>
      <c r="CT35" s="392"/>
      <c r="CU35" s="392"/>
    </row>
    <row r="36" spans="1:99" s="391" customFormat="1" ht="15.75" customHeight="1">
      <c r="B36" s="658"/>
      <c r="C36" s="659"/>
      <c r="D36" s="659"/>
      <c r="E36" s="659"/>
      <c r="F36" s="659"/>
      <c r="G36" s="659"/>
      <c r="H36" s="659"/>
      <c r="I36" s="660"/>
      <c r="J36" s="678"/>
      <c r="K36" s="679"/>
      <c r="L36" s="679"/>
      <c r="M36" s="679"/>
      <c r="N36" s="663"/>
      <c r="O36" s="663"/>
      <c r="P36" s="680"/>
      <c r="Q36" s="680"/>
      <c r="R36" s="663"/>
      <c r="S36" s="663"/>
      <c r="T36" s="663"/>
      <c r="U36" s="663"/>
      <c r="V36" s="663"/>
      <c r="W36" s="663"/>
      <c r="X36" s="663"/>
      <c r="Y36" s="663"/>
      <c r="Z36" s="663"/>
      <c r="AA36" s="663"/>
      <c r="AB36" s="663"/>
      <c r="AC36" s="663"/>
      <c r="AD36" s="663"/>
      <c r="AE36" s="663"/>
      <c r="AF36" s="663"/>
      <c r="AG36" s="680"/>
      <c r="AH36" s="680"/>
      <c r="AI36" s="663"/>
      <c r="AJ36" s="663"/>
      <c r="AK36" s="682"/>
      <c r="AL36" s="682"/>
      <c r="AM36" s="682"/>
      <c r="AN36" s="682"/>
      <c r="AO36" s="663"/>
      <c r="AP36" s="663"/>
      <c r="AQ36" s="663"/>
      <c r="AR36" s="663"/>
      <c r="AS36" s="663"/>
      <c r="AT36" s="663"/>
      <c r="AU36" s="663"/>
      <c r="AV36" s="663"/>
      <c r="AW36" s="663"/>
      <c r="AX36" s="663"/>
      <c r="AY36" s="437"/>
      <c r="AZ36" s="678"/>
      <c r="BA36" s="679"/>
      <c r="BB36" s="679"/>
      <c r="BC36" s="679"/>
      <c r="BD36" s="663"/>
      <c r="BE36" s="663"/>
      <c r="BF36" s="680"/>
      <c r="BG36" s="680"/>
      <c r="BH36" s="663"/>
      <c r="BI36" s="663"/>
      <c r="BJ36" s="663"/>
      <c r="BK36" s="663"/>
      <c r="BL36" s="663"/>
      <c r="BM36" s="663"/>
      <c r="BN36" s="663"/>
      <c r="BO36" s="663"/>
      <c r="BP36" s="663"/>
      <c r="BQ36" s="663"/>
      <c r="BR36" s="663"/>
      <c r="BS36" s="663"/>
      <c r="BT36" s="663"/>
      <c r="BU36" s="663"/>
      <c r="BV36" s="663"/>
      <c r="BW36" s="680"/>
      <c r="BX36" s="680"/>
      <c r="BY36" s="663"/>
      <c r="BZ36" s="663"/>
      <c r="CA36" s="682"/>
      <c r="CB36" s="682"/>
      <c r="CC36" s="682"/>
      <c r="CD36" s="682"/>
      <c r="CE36" s="663"/>
      <c r="CF36" s="663"/>
      <c r="CG36" s="663"/>
      <c r="CH36" s="663"/>
      <c r="CI36" s="663"/>
      <c r="CJ36" s="663"/>
      <c r="CK36" s="663"/>
      <c r="CL36" s="663"/>
      <c r="CM36" s="663"/>
      <c r="CN36" s="663"/>
      <c r="CO36" s="437"/>
      <c r="CS36" s="392"/>
      <c r="CT36" s="392"/>
      <c r="CU36" s="392"/>
    </row>
    <row r="37" spans="1:99" s="391" customFormat="1" ht="15.75" customHeight="1">
      <c r="B37" s="686" t="s">
        <v>647</v>
      </c>
      <c r="C37" s="687"/>
      <c r="D37" s="687"/>
      <c r="E37" s="687"/>
      <c r="F37" s="687"/>
      <c r="G37" s="687"/>
      <c r="H37" s="687"/>
      <c r="I37" s="688"/>
      <c r="J37" s="673" t="s">
        <v>640</v>
      </c>
      <c r="K37" s="674"/>
      <c r="L37" s="674"/>
      <c r="M37" s="674"/>
      <c r="N37" s="636"/>
      <c r="O37" s="636"/>
      <c r="P37" s="657" t="s">
        <v>384</v>
      </c>
      <c r="Q37" s="657"/>
      <c r="R37" s="636"/>
      <c r="S37" s="636"/>
      <c r="T37" s="636" t="s">
        <v>385</v>
      </c>
      <c r="U37" s="636"/>
      <c r="V37" s="636"/>
      <c r="W37" s="636"/>
      <c r="X37" s="636" t="s">
        <v>614</v>
      </c>
      <c r="Y37" s="636"/>
      <c r="Z37" s="636"/>
      <c r="AA37" s="636"/>
      <c r="AB37" s="636"/>
      <c r="AC37" s="636" t="s">
        <v>384</v>
      </c>
      <c r="AD37" s="636"/>
      <c r="AE37" s="636"/>
      <c r="AF37" s="636"/>
      <c r="AG37" s="657" t="s">
        <v>385</v>
      </c>
      <c r="AH37" s="657"/>
      <c r="AI37" s="636"/>
      <c r="AJ37" s="636"/>
      <c r="AK37" s="675" t="s">
        <v>641</v>
      </c>
      <c r="AL37" s="675"/>
      <c r="AM37" s="675"/>
      <c r="AN37" s="675"/>
      <c r="AO37" s="636"/>
      <c r="AP37" s="636"/>
      <c r="AQ37" s="636" t="s">
        <v>624</v>
      </c>
      <c r="AR37" s="636"/>
      <c r="AS37" s="636"/>
      <c r="AT37" s="636"/>
      <c r="AU37" s="636" t="s">
        <v>616</v>
      </c>
      <c r="AV37" s="636"/>
      <c r="AW37" s="636"/>
      <c r="AX37" s="636"/>
      <c r="AY37" s="425"/>
      <c r="AZ37" s="673" t="s">
        <v>640</v>
      </c>
      <c r="BA37" s="674"/>
      <c r="BB37" s="674"/>
      <c r="BC37" s="674"/>
      <c r="BD37" s="636"/>
      <c r="BE37" s="636"/>
      <c r="BF37" s="657" t="s">
        <v>384</v>
      </c>
      <c r="BG37" s="657"/>
      <c r="BH37" s="636"/>
      <c r="BI37" s="636"/>
      <c r="BJ37" s="636" t="s">
        <v>385</v>
      </c>
      <c r="BK37" s="636"/>
      <c r="BL37" s="636"/>
      <c r="BM37" s="636"/>
      <c r="BN37" s="636" t="s">
        <v>614</v>
      </c>
      <c r="BO37" s="636"/>
      <c r="BP37" s="636"/>
      <c r="BQ37" s="636"/>
      <c r="BR37" s="636"/>
      <c r="BS37" s="636" t="s">
        <v>384</v>
      </c>
      <c r="BT37" s="636"/>
      <c r="BU37" s="636"/>
      <c r="BV37" s="636"/>
      <c r="BW37" s="657" t="s">
        <v>385</v>
      </c>
      <c r="BX37" s="657"/>
      <c r="BY37" s="636"/>
      <c r="BZ37" s="636"/>
      <c r="CA37" s="675" t="s">
        <v>641</v>
      </c>
      <c r="CB37" s="675"/>
      <c r="CC37" s="675"/>
      <c r="CD37" s="675"/>
      <c r="CE37" s="636"/>
      <c r="CF37" s="636"/>
      <c r="CG37" s="636" t="s">
        <v>624</v>
      </c>
      <c r="CH37" s="636"/>
      <c r="CI37" s="636"/>
      <c r="CJ37" s="636"/>
      <c r="CK37" s="636" t="s">
        <v>616</v>
      </c>
      <c r="CL37" s="636"/>
      <c r="CM37" s="636"/>
      <c r="CN37" s="636"/>
      <c r="CO37" s="425"/>
      <c r="CS37" s="392"/>
      <c r="CT37" s="392"/>
      <c r="CU37" s="392"/>
    </row>
    <row r="38" spans="1:99" s="391" customFormat="1" ht="15.75" customHeight="1">
      <c r="B38" s="686"/>
      <c r="C38" s="687"/>
      <c r="D38" s="687"/>
      <c r="E38" s="687"/>
      <c r="F38" s="687"/>
      <c r="G38" s="687"/>
      <c r="H38" s="687"/>
      <c r="I38" s="688"/>
      <c r="J38" s="673"/>
      <c r="K38" s="674"/>
      <c r="L38" s="674"/>
      <c r="M38" s="674"/>
      <c r="N38" s="636"/>
      <c r="O38" s="636"/>
      <c r="P38" s="657"/>
      <c r="Q38" s="657"/>
      <c r="R38" s="636"/>
      <c r="S38" s="636"/>
      <c r="T38" s="636"/>
      <c r="U38" s="636"/>
      <c r="V38" s="636"/>
      <c r="W38" s="636"/>
      <c r="X38" s="636"/>
      <c r="Y38" s="636"/>
      <c r="Z38" s="636"/>
      <c r="AA38" s="636"/>
      <c r="AB38" s="636"/>
      <c r="AC38" s="636"/>
      <c r="AD38" s="636"/>
      <c r="AE38" s="636"/>
      <c r="AF38" s="636"/>
      <c r="AG38" s="657"/>
      <c r="AH38" s="657"/>
      <c r="AI38" s="636"/>
      <c r="AJ38" s="636"/>
      <c r="AK38" s="675"/>
      <c r="AL38" s="675"/>
      <c r="AM38" s="675"/>
      <c r="AN38" s="675"/>
      <c r="AO38" s="636"/>
      <c r="AP38" s="636"/>
      <c r="AQ38" s="636"/>
      <c r="AR38" s="636"/>
      <c r="AS38" s="636"/>
      <c r="AT38" s="636"/>
      <c r="AU38" s="636"/>
      <c r="AV38" s="636"/>
      <c r="AW38" s="636"/>
      <c r="AX38" s="636"/>
      <c r="AY38" s="425"/>
      <c r="AZ38" s="673"/>
      <c r="BA38" s="674"/>
      <c r="BB38" s="674"/>
      <c r="BC38" s="674"/>
      <c r="BD38" s="636"/>
      <c r="BE38" s="636"/>
      <c r="BF38" s="657"/>
      <c r="BG38" s="657"/>
      <c r="BH38" s="636"/>
      <c r="BI38" s="636"/>
      <c r="BJ38" s="636"/>
      <c r="BK38" s="636"/>
      <c r="BL38" s="636"/>
      <c r="BM38" s="636"/>
      <c r="BN38" s="636"/>
      <c r="BO38" s="636"/>
      <c r="BP38" s="636"/>
      <c r="BQ38" s="636"/>
      <c r="BR38" s="636"/>
      <c r="BS38" s="636"/>
      <c r="BT38" s="636"/>
      <c r="BU38" s="636"/>
      <c r="BV38" s="636"/>
      <c r="BW38" s="657"/>
      <c r="BX38" s="657"/>
      <c r="BY38" s="636"/>
      <c r="BZ38" s="636"/>
      <c r="CA38" s="675"/>
      <c r="CB38" s="675"/>
      <c r="CC38" s="675"/>
      <c r="CD38" s="675"/>
      <c r="CE38" s="636"/>
      <c r="CF38" s="636"/>
      <c r="CG38" s="636"/>
      <c r="CH38" s="636"/>
      <c r="CI38" s="636"/>
      <c r="CJ38" s="636"/>
      <c r="CK38" s="636"/>
      <c r="CL38" s="636"/>
      <c r="CM38" s="636"/>
      <c r="CN38" s="636"/>
      <c r="CO38" s="425"/>
      <c r="CS38" s="392"/>
      <c r="CT38" s="392"/>
      <c r="CU38" s="392"/>
    </row>
    <row r="39" spans="1:99" s="391" customFormat="1" ht="15.75" customHeight="1">
      <c r="B39" s="645"/>
      <c r="C39" s="646"/>
      <c r="D39" s="646"/>
      <c r="E39" s="646"/>
      <c r="F39" s="646"/>
      <c r="G39" s="646"/>
      <c r="H39" s="646"/>
      <c r="I39" s="647"/>
      <c r="J39" s="676" t="s">
        <v>640</v>
      </c>
      <c r="K39" s="677"/>
      <c r="L39" s="677"/>
      <c r="M39" s="677"/>
      <c r="N39" s="653"/>
      <c r="O39" s="653"/>
      <c r="P39" s="654" t="s">
        <v>384</v>
      </c>
      <c r="Q39" s="654"/>
      <c r="R39" s="653"/>
      <c r="S39" s="653"/>
      <c r="T39" s="653" t="s">
        <v>385</v>
      </c>
      <c r="U39" s="653"/>
      <c r="V39" s="653"/>
      <c r="W39" s="653"/>
      <c r="X39" s="653" t="s">
        <v>614</v>
      </c>
      <c r="Y39" s="653"/>
      <c r="Z39" s="653"/>
      <c r="AA39" s="653"/>
      <c r="AB39" s="653"/>
      <c r="AC39" s="653" t="s">
        <v>384</v>
      </c>
      <c r="AD39" s="653"/>
      <c r="AE39" s="653"/>
      <c r="AF39" s="653"/>
      <c r="AG39" s="654" t="s">
        <v>385</v>
      </c>
      <c r="AH39" s="654"/>
      <c r="AI39" s="653"/>
      <c r="AJ39" s="653"/>
      <c r="AK39" s="681" t="s">
        <v>641</v>
      </c>
      <c r="AL39" s="681"/>
      <c r="AM39" s="681"/>
      <c r="AN39" s="681"/>
      <c r="AO39" s="653"/>
      <c r="AP39" s="653"/>
      <c r="AQ39" s="653" t="s">
        <v>624</v>
      </c>
      <c r="AR39" s="653"/>
      <c r="AS39" s="653"/>
      <c r="AT39" s="653"/>
      <c r="AU39" s="653" t="s">
        <v>616</v>
      </c>
      <c r="AV39" s="653"/>
      <c r="AW39" s="653"/>
      <c r="AX39" s="653"/>
      <c r="AY39" s="436"/>
      <c r="AZ39" s="676" t="s">
        <v>640</v>
      </c>
      <c r="BA39" s="677"/>
      <c r="BB39" s="677"/>
      <c r="BC39" s="677"/>
      <c r="BD39" s="653"/>
      <c r="BE39" s="653"/>
      <c r="BF39" s="654" t="s">
        <v>384</v>
      </c>
      <c r="BG39" s="654"/>
      <c r="BH39" s="653"/>
      <c r="BI39" s="653"/>
      <c r="BJ39" s="653" t="s">
        <v>385</v>
      </c>
      <c r="BK39" s="653"/>
      <c r="BL39" s="653"/>
      <c r="BM39" s="653"/>
      <c r="BN39" s="653" t="s">
        <v>614</v>
      </c>
      <c r="BO39" s="653"/>
      <c r="BP39" s="653"/>
      <c r="BQ39" s="653"/>
      <c r="BR39" s="653"/>
      <c r="BS39" s="653" t="s">
        <v>384</v>
      </c>
      <c r="BT39" s="653"/>
      <c r="BU39" s="653"/>
      <c r="BV39" s="653"/>
      <c r="BW39" s="654" t="s">
        <v>385</v>
      </c>
      <c r="BX39" s="654"/>
      <c r="BY39" s="653"/>
      <c r="BZ39" s="653"/>
      <c r="CA39" s="681" t="s">
        <v>641</v>
      </c>
      <c r="CB39" s="681"/>
      <c r="CC39" s="681"/>
      <c r="CD39" s="681"/>
      <c r="CE39" s="653"/>
      <c r="CF39" s="653"/>
      <c r="CG39" s="653" t="s">
        <v>624</v>
      </c>
      <c r="CH39" s="653"/>
      <c r="CI39" s="653"/>
      <c r="CJ39" s="653"/>
      <c r="CK39" s="653" t="s">
        <v>616</v>
      </c>
      <c r="CL39" s="653"/>
      <c r="CM39" s="653"/>
      <c r="CN39" s="653"/>
      <c r="CO39" s="436"/>
      <c r="CS39" s="392"/>
    </row>
    <row r="40" spans="1:99" s="391" customFormat="1" ht="15.75" customHeight="1">
      <c r="B40" s="658"/>
      <c r="C40" s="659"/>
      <c r="D40" s="659"/>
      <c r="E40" s="659"/>
      <c r="F40" s="659"/>
      <c r="G40" s="659"/>
      <c r="H40" s="659"/>
      <c r="I40" s="660"/>
      <c r="J40" s="678"/>
      <c r="K40" s="679"/>
      <c r="L40" s="679"/>
      <c r="M40" s="679"/>
      <c r="N40" s="663"/>
      <c r="O40" s="663"/>
      <c r="P40" s="680"/>
      <c r="Q40" s="680"/>
      <c r="R40" s="663"/>
      <c r="S40" s="663"/>
      <c r="T40" s="663"/>
      <c r="U40" s="663"/>
      <c r="V40" s="663"/>
      <c r="W40" s="663"/>
      <c r="X40" s="663"/>
      <c r="Y40" s="663"/>
      <c r="Z40" s="663"/>
      <c r="AA40" s="663"/>
      <c r="AB40" s="663"/>
      <c r="AC40" s="663"/>
      <c r="AD40" s="663"/>
      <c r="AE40" s="663"/>
      <c r="AF40" s="663"/>
      <c r="AG40" s="680"/>
      <c r="AH40" s="680"/>
      <c r="AI40" s="663"/>
      <c r="AJ40" s="663"/>
      <c r="AK40" s="682"/>
      <c r="AL40" s="682"/>
      <c r="AM40" s="682"/>
      <c r="AN40" s="682"/>
      <c r="AO40" s="663"/>
      <c r="AP40" s="663"/>
      <c r="AQ40" s="663"/>
      <c r="AR40" s="663"/>
      <c r="AS40" s="663"/>
      <c r="AT40" s="663"/>
      <c r="AU40" s="663"/>
      <c r="AV40" s="663"/>
      <c r="AW40" s="663"/>
      <c r="AX40" s="663"/>
      <c r="AY40" s="437"/>
      <c r="AZ40" s="678"/>
      <c r="BA40" s="679"/>
      <c r="BB40" s="679"/>
      <c r="BC40" s="679"/>
      <c r="BD40" s="663"/>
      <c r="BE40" s="663"/>
      <c r="BF40" s="680"/>
      <c r="BG40" s="680"/>
      <c r="BH40" s="663"/>
      <c r="BI40" s="663"/>
      <c r="BJ40" s="663"/>
      <c r="BK40" s="663"/>
      <c r="BL40" s="663"/>
      <c r="BM40" s="663"/>
      <c r="BN40" s="663"/>
      <c r="BO40" s="663"/>
      <c r="BP40" s="663"/>
      <c r="BQ40" s="663"/>
      <c r="BR40" s="663"/>
      <c r="BS40" s="663"/>
      <c r="BT40" s="663"/>
      <c r="BU40" s="663"/>
      <c r="BV40" s="663"/>
      <c r="BW40" s="680"/>
      <c r="BX40" s="680"/>
      <c r="BY40" s="663"/>
      <c r="BZ40" s="663"/>
      <c r="CA40" s="682"/>
      <c r="CB40" s="682"/>
      <c r="CC40" s="682"/>
      <c r="CD40" s="682"/>
      <c r="CE40" s="663"/>
      <c r="CF40" s="663"/>
      <c r="CG40" s="663"/>
      <c r="CH40" s="663"/>
      <c r="CI40" s="663"/>
      <c r="CJ40" s="663"/>
      <c r="CK40" s="663"/>
      <c r="CL40" s="663"/>
      <c r="CM40" s="663"/>
      <c r="CN40" s="663"/>
      <c r="CO40" s="437"/>
    </row>
    <row r="41" spans="1:99" s="391" customFormat="1" ht="15.75" customHeight="1">
      <c r="B41" s="645" t="s">
        <v>648</v>
      </c>
      <c r="C41" s="646"/>
      <c r="D41" s="646"/>
      <c r="E41" s="646"/>
      <c r="F41" s="646"/>
      <c r="G41" s="646"/>
      <c r="H41" s="646"/>
      <c r="I41" s="647"/>
      <c r="J41" s="689" t="s">
        <v>7</v>
      </c>
      <c r="K41" s="653"/>
      <c r="L41" s="653"/>
      <c r="M41" s="653"/>
      <c r="N41" s="653"/>
      <c r="O41" s="653"/>
      <c r="P41" s="653"/>
      <c r="Q41" s="690"/>
      <c r="R41" s="429"/>
      <c r="S41" s="429"/>
      <c r="T41" s="439" t="s">
        <v>649</v>
      </c>
      <c r="U41" s="693"/>
      <c r="V41" s="694"/>
      <c r="W41" s="694"/>
      <c r="X41" s="694"/>
      <c r="Y41" s="694"/>
      <c r="Z41" s="694"/>
      <c r="AA41" s="439" t="s">
        <v>633</v>
      </c>
      <c r="AB41" s="429"/>
      <c r="AC41" s="429"/>
      <c r="AD41" s="695" t="s">
        <v>8</v>
      </c>
      <c r="AE41" s="653"/>
      <c r="AF41" s="653"/>
      <c r="AG41" s="653"/>
      <c r="AH41" s="653"/>
      <c r="AI41" s="653"/>
      <c r="AJ41" s="653"/>
      <c r="AK41" s="653"/>
      <c r="AL41" s="690"/>
      <c r="AM41" s="429"/>
      <c r="AN41" s="429"/>
      <c r="AO41" s="429"/>
      <c r="AP41" s="439" t="s">
        <v>649</v>
      </c>
      <c r="AQ41" s="693"/>
      <c r="AR41" s="694"/>
      <c r="AS41" s="694"/>
      <c r="AT41" s="694"/>
      <c r="AU41" s="694"/>
      <c r="AV41" s="694"/>
      <c r="AW41" s="439" t="s">
        <v>633</v>
      </c>
      <c r="AX41" s="429"/>
      <c r="AY41" s="436"/>
      <c r="AZ41" s="689" t="s">
        <v>7</v>
      </c>
      <c r="BA41" s="653"/>
      <c r="BB41" s="653"/>
      <c r="BC41" s="653"/>
      <c r="BD41" s="653"/>
      <c r="BE41" s="653"/>
      <c r="BF41" s="653"/>
      <c r="BG41" s="690"/>
      <c r="BH41" s="429"/>
      <c r="BI41" s="429"/>
      <c r="BJ41" s="439" t="s">
        <v>649</v>
      </c>
      <c r="BK41" s="693"/>
      <c r="BL41" s="694"/>
      <c r="BM41" s="694"/>
      <c r="BN41" s="694"/>
      <c r="BO41" s="694"/>
      <c r="BP41" s="694"/>
      <c r="BQ41" s="439" t="s">
        <v>633</v>
      </c>
      <c r="BR41" s="429"/>
      <c r="BS41" s="429"/>
      <c r="BT41" s="695" t="s">
        <v>8</v>
      </c>
      <c r="BU41" s="653"/>
      <c r="BV41" s="653"/>
      <c r="BW41" s="653"/>
      <c r="BX41" s="653"/>
      <c r="BY41" s="653"/>
      <c r="BZ41" s="653"/>
      <c r="CA41" s="653"/>
      <c r="CB41" s="690"/>
      <c r="CC41" s="429"/>
      <c r="CD41" s="429"/>
      <c r="CE41" s="429"/>
      <c r="CF41" s="439" t="s">
        <v>649</v>
      </c>
      <c r="CG41" s="693"/>
      <c r="CH41" s="694"/>
      <c r="CI41" s="694"/>
      <c r="CJ41" s="694"/>
      <c r="CK41" s="694"/>
      <c r="CL41" s="694"/>
      <c r="CM41" s="439" t="s">
        <v>633</v>
      </c>
      <c r="CN41" s="429"/>
      <c r="CO41" s="436"/>
    </row>
    <row r="42" spans="1:99" s="391" customFormat="1" ht="15.75" customHeight="1">
      <c r="B42" s="658"/>
      <c r="C42" s="659"/>
      <c r="D42" s="659"/>
      <c r="E42" s="659"/>
      <c r="F42" s="659"/>
      <c r="G42" s="659"/>
      <c r="H42" s="659"/>
      <c r="I42" s="660"/>
      <c r="J42" s="691"/>
      <c r="K42" s="663"/>
      <c r="L42" s="663"/>
      <c r="M42" s="663"/>
      <c r="N42" s="663"/>
      <c r="O42" s="663"/>
      <c r="P42" s="663"/>
      <c r="Q42" s="692"/>
      <c r="R42" s="433">
        <v>100</v>
      </c>
      <c r="S42" s="433"/>
      <c r="T42" s="703" t="s">
        <v>650</v>
      </c>
      <c r="U42" s="663"/>
      <c r="V42" s="663"/>
      <c r="W42" s="663"/>
      <c r="X42" s="663"/>
      <c r="Y42" s="663"/>
      <c r="Z42" s="663"/>
      <c r="AA42" s="663"/>
      <c r="AB42" s="433"/>
      <c r="AC42" s="416"/>
      <c r="AD42" s="696"/>
      <c r="AE42" s="663"/>
      <c r="AF42" s="663"/>
      <c r="AG42" s="663"/>
      <c r="AH42" s="663"/>
      <c r="AI42" s="663"/>
      <c r="AJ42" s="663"/>
      <c r="AK42" s="663"/>
      <c r="AL42" s="692"/>
      <c r="AM42" s="433">
        <v>100</v>
      </c>
      <c r="AN42" s="433"/>
      <c r="AO42" s="416"/>
      <c r="AP42" s="703" t="s">
        <v>650</v>
      </c>
      <c r="AQ42" s="663"/>
      <c r="AR42" s="663"/>
      <c r="AS42" s="663"/>
      <c r="AT42" s="663"/>
      <c r="AU42" s="663"/>
      <c r="AV42" s="663"/>
      <c r="AW42" s="663"/>
      <c r="AX42" s="416"/>
      <c r="AY42" s="437"/>
      <c r="AZ42" s="691"/>
      <c r="BA42" s="663"/>
      <c r="BB42" s="663"/>
      <c r="BC42" s="663"/>
      <c r="BD42" s="663"/>
      <c r="BE42" s="663"/>
      <c r="BF42" s="663"/>
      <c r="BG42" s="692"/>
      <c r="BH42" s="433">
        <v>100</v>
      </c>
      <c r="BI42" s="433"/>
      <c r="BJ42" s="703" t="s">
        <v>650</v>
      </c>
      <c r="BK42" s="663"/>
      <c r="BL42" s="663"/>
      <c r="BM42" s="663"/>
      <c r="BN42" s="663"/>
      <c r="BO42" s="663"/>
      <c r="BP42" s="663"/>
      <c r="BQ42" s="663"/>
      <c r="BR42" s="433"/>
      <c r="BS42" s="416"/>
      <c r="BT42" s="696"/>
      <c r="BU42" s="663"/>
      <c r="BV42" s="663"/>
      <c r="BW42" s="663"/>
      <c r="BX42" s="663"/>
      <c r="BY42" s="663"/>
      <c r="BZ42" s="663"/>
      <c r="CA42" s="663"/>
      <c r="CB42" s="692"/>
      <c r="CC42" s="433">
        <v>100</v>
      </c>
      <c r="CD42" s="433"/>
      <c r="CE42" s="416"/>
      <c r="CF42" s="703" t="s">
        <v>650</v>
      </c>
      <c r="CG42" s="663"/>
      <c r="CH42" s="663"/>
      <c r="CI42" s="663"/>
      <c r="CJ42" s="663"/>
      <c r="CK42" s="663"/>
      <c r="CL42" s="663"/>
      <c r="CM42" s="663"/>
      <c r="CN42" s="416"/>
      <c r="CO42" s="437"/>
      <c r="CR42" s="427"/>
    </row>
    <row r="43" spans="1:99" s="391" customFormat="1" ht="15.75" customHeight="1">
      <c r="B43" s="648" t="s">
        <v>651</v>
      </c>
      <c r="C43" s="649"/>
      <c r="D43" s="649"/>
      <c r="E43" s="649"/>
      <c r="F43" s="649"/>
      <c r="G43" s="649"/>
      <c r="H43" s="649"/>
      <c r="I43" s="650"/>
      <c r="J43" s="700"/>
      <c r="K43" s="636"/>
      <c r="L43" s="636"/>
      <c r="M43" s="636"/>
      <c r="N43" s="636"/>
      <c r="O43" s="636"/>
      <c r="P43" s="636"/>
      <c r="Q43" s="636"/>
      <c r="R43" s="636"/>
      <c r="S43" s="636"/>
      <c r="T43" s="636"/>
      <c r="U43" s="636"/>
      <c r="V43" s="636"/>
      <c r="W43" s="636"/>
      <c r="X43" s="636"/>
      <c r="Y43" s="636"/>
      <c r="Z43" s="636"/>
      <c r="AA43" s="636"/>
      <c r="AB43" s="636"/>
      <c r="AC43" s="636"/>
      <c r="AD43" s="636"/>
      <c r="AE43" s="636"/>
      <c r="AF43" s="636"/>
      <c r="AG43" s="636"/>
      <c r="AH43" s="636"/>
      <c r="AI43" s="636"/>
      <c r="AJ43" s="636"/>
      <c r="AK43" s="636"/>
      <c r="AL43" s="636"/>
      <c r="AM43" s="636"/>
      <c r="AN43" s="636"/>
      <c r="AO43" s="636"/>
      <c r="AP43" s="636"/>
      <c r="AQ43" s="636"/>
      <c r="AR43" s="636"/>
      <c r="AS43" s="636"/>
      <c r="AT43" s="636"/>
      <c r="AU43" s="636"/>
      <c r="AV43" s="636"/>
      <c r="AW43" s="636"/>
      <c r="AX43" s="636"/>
      <c r="AY43" s="664"/>
      <c r="AZ43" s="700"/>
      <c r="BA43" s="636"/>
      <c r="BB43" s="636"/>
      <c r="BC43" s="636"/>
      <c r="BD43" s="636"/>
      <c r="BE43" s="636"/>
      <c r="BF43" s="636"/>
      <c r="BG43" s="636"/>
      <c r="BH43" s="636"/>
      <c r="BI43" s="636"/>
      <c r="BJ43" s="636"/>
      <c r="BK43" s="636"/>
      <c r="BL43" s="636"/>
      <c r="BM43" s="636"/>
      <c r="BN43" s="636"/>
      <c r="BO43" s="636"/>
      <c r="BP43" s="636"/>
      <c r="BQ43" s="636"/>
      <c r="BR43" s="636"/>
      <c r="BS43" s="636"/>
      <c r="BT43" s="636"/>
      <c r="BU43" s="636"/>
      <c r="BV43" s="636"/>
      <c r="BW43" s="636"/>
      <c r="BX43" s="636"/>
      <c r="BY43" s="636"/>
      <c r="BZ43" s="636"/>
      <c r="CA43" s="636"/>
      <c r="CB43" s="636"/>
      <c r="CC43" s="636"/>
      <c r="CD43" s="636"/>
      <c r="CE43" s="636"/>
      <c r="CF43" s="636"/>
      <c r="CG43" s="636"/>
      <c r="CH43" s="636"/>
      <c r="CI43" s="636"/>
      <c r="CJ43" s="636"/>
      <c r="CK43" s="636"/>
      <c r="CL43" s="636"/>
      <c r="CM43" s="636"/>
      <c r="CN43" s="636"/>
      <c r="CO43" s="664"/>
    </row>
    <row r="44" spans="1:99" s="391" customFormat="1" ht="15.75" customHeight="1" thickBot="1">
      <c r="B44" s="697"/>
      <c r="C44" s="698"/>
      <c r="D44" s="698"/>
      <c r="E44" s="698"/>
      <c r="F44" s="698"/>
      <c r="G44" s="698"/>
      <c r="H44" s="698"/>
      <c r="I44" s="699"/>
      <c r="J44" s="701"/>
      <c r="K44" s="665"/>
      <c r="L44" s="665"/>
      <c r="M44" s="665"/>
      <c r="N44" s="665"/>
      <c r="O44" s="665"/>
      <c r="P44" s="665"/>
      <c r="Q44" s="665"/>
      <c r="R44" s="665"/>
      <c r="S44" s="665"/>
      <c r="T44" s="665"/>
      <c r="U44" s="665"/>
      <c r="V44" s="665"/>
      <c r="W44" s="665"/>
      <c r="X44" s="665"/>
      <c r="Y44" s="665"/>
      <c r="Z44" s="665"/>
      <c r="AA44" s="665"/>
      <c r="AB44" s="665"/>
      <c r="AC44" s="665"/>
      <c r="AD44" s="665"/>
      <c r="AE44" s="665"/>
      <c r="AF44" s="665"/>
      <c r="AG44" s="665"/>
      <c r="AH44" s="665"/>
      <c r="AI44" s="665"/>
      <c r="AJ44" s="665"/>
      <c r="AK44" s="665"/>
      <c r="AL44" s="665"/>
      <c r="AM44" s="665"/>
      <c r="AN44" s="665"/>
      <c r="AO44" s="665"/>
      <c r="AP44" s="665"/>
      <c r="AQ44" s="665"/>
      <c r="AR44" s="665"/>
      <c r="AS44" s="665"/>
      <c r="AT44" s="665"/>
      <c r="AU44" s="665"/>
      <c r="AV44" s="665"/>
      <c r="AW44" s="665"/>
      <c r="AX44" s="665"/>
      <c r="AY44" s="702"/>
      <c r="AZ44" s="701"/>
      <c r="BA44" s="665"/>
      <c r="BB44" s="665"/>
      <c r="BC44" s="665"/>
      <c r="BD44" s="665"/>
      <c r="BE44" s="665"/>
      <c r="BF44" s="665"/>
      <c r="BG44" s="665"/>
      <c r="BH44" s="665"/>
      <c r="BI44" s="665"/>
      <c r="BJ44" s="665"/>
      <c r="BK44" s="665"/>
      <c r="BL44" s="665"/>
      <c r="BM44" s="665"/>
      <c r="BN44" s="665"/>
      <c r="BO44" s="665"/>
      <c r="BP44" s="665"/>
      <c r="BQ44" s="665"/>
      <c r="BR44" s="665"/>
      <c r="BS44" s="665"/>
      <c r="BT44" s="665"/>
      <c r="BU44" s="665"/>
      <c r="BV44" s="665"/>
      <c r="BW44" s="665"/>
      <c r="BX44" s="665"/>
      <c r="BY44" s="665"/>
      <c r="BZ44" s="665"/>
      <c r="CA44" s="665"/>
      <c r="CB44" s="665"/>
      <c r="CC44" s="665"/>
      <c r="CD44" s="665"/>
      <c r="CE44" s="665"/>
      <c r="CF44" s="665"/>
      <c r="CG44" s="665"/>
      <c r="CH44" s="665"/>
      <c r="CI44" s="665"/>
      <c r="CJ44" s="665"/>
      <c r="CK44" s="665"/>
      <c r="CL44" s="665"/>
      <c r="CM44" s="665"/>
      <c r="CN44" s="665"/>
      <c r="CO44" s="702"/>
    </row>
    <row r="45" spans="1:99" ht="15" customHeight="1">
      <c r="B45" s="440"/>
      <c r="C45" s="440"/>
      <c r="D45" s="440"/>
      <c r="E45" s="440"/>
      <c r="F45" s="440"/>
      <c r="G45" s="440"/>
      <c r="H45" s="440"/>
      <c r="I45" s="440"/>
      <c r="J45" s="391"/>
      <c r="K45" s="391"/>
      <c r="L45" s="391"/>
      <c r="M45" s="391"/>
      <c r="N45" s="391"/>
      <c r="O45" s="391"/>
      <c r="P45" s="391"/>
      <c r="Q45" s="391"/>
      <c r="R45" s="391"/>
      <c r="S45" s="391"/>
      <c r="T45" s="391"/>
      <c r="U45" s="391"/>
      <c r="V45" s="391"/>
      <c r="W45" s="391"/>
      <c r="X45" s="391"/>
      <c r="Y45" s="391"/>
      <c r="Z45" s="391"/>
      <c r="AA45" s="391"/>
      <c r="AB45" s="391"/>
      <c r="AC45" s="391"/>
      <c r="AD45" s="391"/>
      <c r="AE45" s="391"/>
      <c r="AF45" s="391"/>
      <c r="AG45" s="391"/>
      <c r="AH45" s="391"/>
      <c r="AI45" s="391"/>
      <c r="AJ45" s="391"/>
      <c r="AK45" s="391"/>
      <c r="AL45" s="391"/>
      <c r="AM45" s="391"/>
      <c r="AN45" s="391"/>
      <c r="AO45" s="391"/>
      <c r="AP45" s="391"/>
      <c r="AQ45" s="391"/>
      <c r="AR45" s="391"/>
      <c r="AS45" s="391"/>
      <c r="AT45" s="391"/>
      <c r="AU45" s="391"/>
      <c r="AV45" s="391"/>
      <c r="AW45" s="391"/>
      <c r="AX45" s="391"/>
      <c r="AY45" s="391"/>
      <c r="AZ45" s="391"/>
      <c r="BA45" s="391"/>
      <c r="BB45" s="391"/>
      <c r="BC45" s="391"/>
      <c r="BD45" s="391"/>
      <c r="BE45" s="391"/>
      <c r="BF45" s="391"/>
      <c r="BG45" s="391"/>
      <c r="BH45" s="391"/>
      <c r="BI45" s="391"/>
      <c r="BJ45" s="391"/>
      <c r="BK45" s="391"/>
      <c r="BL45" s="391"/>
      <c r="BM45" s="391"/>
      <c r="BN45" s="391"/>
      <c r="BO45" s="391"/>
      <c r="BP45" s="391"/>
      <c r="BQ45" s="391"/>
      <c r="BR45" s="391"/>
      <c r="BS45" s="391"/>
      <c r="BT45" s="391"/>
      <c r="BU45" s="391"/>
      <c r="BV45" s="391"/>
      <c r="BW45" s="391"/>
      <c r="BX45" s="391"/>
      <c r="BY45" s="391"/>
      <c r="BZ45" s="391"/>
      <c r="CA45" s="391"/>
      <c r="CB45" s="391"/>
      <c r="CR45" s="391"/>
      <c r="CU45" s="391"/>
    </row>
    <row r="46" spans="1:99" ht="12.75" customHeight="1">
      <c r="A46" s="397" t="s">
        <v>652</v>
      </c>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1"/>
      <c r="AE46" s="391"/>
      <c r="AF46" s="391"/>
      <c r="AG46" s="391"/>
      <c r="AH46" s="391"/>
      <c r="AI46" s="391"/>
      <c r="AJ46" s="391"/>
      <c r="AK46" s="391"/>
      <c r="AL46" s="391"/>
      <c r="AM46" s="391"/>
      <c r="AN46" s="391"/>
      <c r="AO46" s="391"/>
      <c r="AP46" s="391"/>
      <c r="AQ46" s="391"/>
      <c r="AR46" s="391"/>
      <c r="AS46" s="391"/>
      <c r="AT46" s="391"/>
      <c r="AU46" s="391"/>
      <c r="AV46" s="391"/>
      <c r="AW46" s="391"/>
      <c r="AX46" s="391"/>
      <c r="AY46" s="391"/>
      <c r="AZ46" s="391"/>
      <c r="BA46" s="391"/>
      <c r="BB46" s="391"/>
      <c r="BC46" s="391"/>
      <c r="BD46" s="391"/>
      <c r="BE46" s="391"/>
      <c r="BF46" s="391"/>
      <c r="BG46" s="391"/>
      <c r="BH46" s="391"/>
      <c r="BI46" s="391"/>
      <c r="BJ46" s="391"/>
      <c r="BK46" s="391"/>
      <c r="BL46" s="391"/>
      <c r="BM46" s="391"/>
      <c r="BN46" s="391"/>
      <c r="BO46" s="391"/>
      <c r="BP46" s="391"/>
      <c r="BQ46" s="391"/>
      <c r="BR46" s="391"/>
      <c r="BS46" s="391"/>
      <c r="BT46" s="391"/>
      <c r="BU46" s="391"/>
      <c r="BV46" s="391"/>
      <c r="BW46" s="391"/>
      <c r="BX46" s="391"/>
      <c r="BY46" s="391"/>
      <c r="BZ46" s="391"/>
      <c r="CA46" s="391"/>
      <c r="CB46" s="391"/>
    </row>
    <row r="47" spans="1:99" ht="12.75" customHeight="1">
      <c r="A47" s="397"/>
      <c r="B47" s="397" t="s">
        <v>653</v>
      </c>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1"/>
      <c r="AE47" s="391"/>
      <c r="AF47" s="391"/>
      <c r="AG47" s="391"/>
      <c r="AH47" s="391"/>
      <c r="AI47" s="391"/>
      <c r="AJ47" s="391"/>
      <c r="AK47" s="391"/>
      <c r="AL47" s="391"/>
      <c r="AM47" s="391"/>
      <c r="AN47" s="391"/>
      <c r="AO47" s="391"/>
      <c r="AP47" s="391"/>
      <c r="AQ47" s="391"/>
      <c r="AR47" s="391"/>
      <c r="AS47" s="391"/>
      <c r="AT47" s="391"/>
      <c r="AU47" s="391"/>
      <c r="AV47" s="391"/>
      <c r="AW47" s="391"/>
      <c r="AX47" s="391"/>
      <c r="AY47" s="391"/>
      <c r="AZ47" s="391"/>
      <c r="BA47" s="391"/>
      <c r="BB47" s="391"/>
      <c r="BC47" s="391"/>
      <c r="BD47" s="391"/>
      <c r="BE47" s="391"/>
      <c r="BF47" s="391"/>
      <c r="BG47" s="391"/>
      <c r="BH47" s="391"/>
      <c r="BI47" s="391"/>
      <c r="BJ47" s="391"/>
      <c r="BK47" s="391"/>
      <c r="BL47" s="391"/>
      <c r="BM47" s="391"/>
      <c r="BN47" s="391"/>
      <c r="BO47" s="391"/>
      <c r="BP47" s="391"/>
      <c r="BQ47" s="391"/>
      <c r="BR47" s="391"/>
      <c r="BS47" s="391"/>
      <c r="BT47" s="391"/>
      <c r="BU47" s="391"/>
      <c r="BV47" s="391"/>
      <c r="BW47" s="391"/>
      <c r="BX47" s="391"/>
      <c r="BY47" s="391"/>
      <c r="BZ47" s="391"/>
      <c r="CA47" s="391"/>
      <c r="CB47" s="391"/>
    </row>
    <row r="48" spans="1:99" ht="12.75" customHeight="1">
      <c r="A48" s="397"/>
      <c r="B48" s="397"/>
      <c r="C48" s="397" t="s">
        <v>671</v>
      </c>
      <c r="D48" s="397"/>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397"/>
      <c r="AC48" s="397"/>
      <c r="AD48" s="391"/>
      <c r="AE48" s="391"/>
      <c r="AF48" s="391"/>
      <c r="AG48" s="391"/>
      <c r="AH48" s="391"/>
      <c r="AI48" s="391"/>
      <c r="AJ48" s="391"/>
      <c r="AK48" s="391"/>
      <c r="AL48" s="391"/>
      <c r="AM48" s="391"/>
      <c r="AN48" s="391"/>
      <c r="AO48" s="391"/>
      <c r="AP48" s="391"/>
      <c r="AQ48" s="391"/>
      <c r="AR48" s="391"/>
      <c r="AS48" s="391"/>
      <c r="AT48" s="391"/>
      <c r="AU48" s="391"/>
      <c r="AV48" s="391"/>
      <c r="AW48" s="391"/>
      <c r="AX48" s="391"/>
      <c r="AY48" s="391"/>
      <c r="AZ48" s="391"/>
      <c r="BA48" s="391"/>
      <c r="BB48" s="391"/>
      <c r="BC48" s="391"/>
      <c r="BD48" s="391"/>
      <c r="BE48" s="391"/>
      <c r="BF48" s="391"/>
      <c r="BG48" s="391"/>
      <c r="BH48" s="391"/>
      <c r="BI48" s="391"/>
      <c r="BJ48" s="391"/>
      <c r="BK48" s="391"/>
      <c r="BL48" s="391"/>
      <c r="BM48" s="391"/>
      <c r="BN48" s="391"/>
      <c r="BO48" s="391"/>
      <c r="BP48" s="391"/>
      <c r="BQ48" s="391"/>
      <c r="BR48" s="391"/>
      <c r="BS48" s="391"/>
      <c r="BT48" s="391"/>
      <c r="BU48" s="391"/>
      <c r="BV48" s="391"/>
      <c r="BW48" s="391"/>
      <c r="BX48" s="391"/>
      <c r="BY48" s="391"/>
      <c r="BZ48" s="391"/>
      <c r="CA48" s="391"/>
      <c r="CB48" s="391"/>
    </row>
    <row r="49" spans="1:80" ht="12.75" customHeight="1">
      <c r="A49" s="397"/>
      <c r="B49" s="397"/>
      <c r="C49" s="397" t="s">
        <v>654</v>
      </c>
      <c r="D49" s="397"/>
      <c r="E49" s="397"/>
      <c r="F49" s="397"/>
      <c r="G49" s="397"/>
      <c r="H49" s="397"/>
      <c r="I49" s="397"/>
      <c r="J49" s="397"/>
      <c r="K49" s="397"/>
      <c r="L49" s="397"/>
      <c r="M49" s="397"/>
      <c r="N49" s="397"/>
      <c r="O49" s="397"/>
      <c r="P49" s="397"/>
      <c r="Q49" s="397"/>
      <c r="R49" s="397"/>
      <c r="S49" s="397"/>
      <c r="T49" s="397"/>
      <c r="U49" s="397"/>
      <c r="V49" s="397"/>
      <c r="W49" s="397"/>
      <c r="X49" s="397"/>
      <c r="Y49" s="397"/>
      <c r="Z49" s="397"/>
      <c r="AA49" s="397"/>
      <c r="AB49" s="397"/>
      <c r="AC49" s="397"/>
      <c r="AD49" s="391"/>
      <c r="AE49" s="391"/>
      <c r="AF49" s="391"/>
      <c r="AG49" s="391"/>
      <c r="AH49" s="391"/>
      <c r="AI49" s="391"/>
      <c r="AJ49" s="391"/>
      <c r="AK49" s="391"/>
      <c r="AL49" s="391"/>
      <c r="AM49" s="391"/>
      <c r="AN49" s="391"/>
      <c r="AO49" s="391"/>
      <c r="AP49" s="391"/>
      <c r="AQ49" s="391"/>
      <c r="AR49" s="391"/>
      <c r="AS49" s="391"/>
      <c r="AT49" s="391"/>
      <c r="AU49" s="391"/>
      <c r="AV49" s="391"/>
      <c r="AW49" s="391"/>
      <c r="AX49" s="391"/>
      <c r="AY49" s="391"/>
      <c r="AZ49" s="391"/>
      <c r="BA49" s="391"/>
      <c r="BB49" s="391"/>
      <c r="BC49" s="391"/>
      <c r="BD49" s="391"/>
      <c r="BE49" s="391"/>
      <c r="BF49" s="391"/>
      <c r="BG49" s="391"/>
      <c r="BH49" s="391"/>
      <c r="BI49" s="391"/>
      <c r="BJ49" s="391"/>
      <c r="BK49" s="391"/>
      <c r="BL49" s="391"/>
      <c r="BM49" s="391"/>
      <c r="BN49" s="391"/>
      <c r="BO49" s="391"/>
      <c r="BP49" s="391"/>
      <c r="BQ49" s="391"/>
      <c r="BR49" s="391"/>
      <c r="BS49" s="391"/>
      <c r="BT49" s="391"/>
      <c r="BU49" s="391"/>
      <c r="BV49" s="391"/>
      <c r="BW49" s="391"/>
      <c r="BX49" s="391"/>
      <c r="BY49" s="391"/>
      <c r="BZ49" s="391"/>
      <c r="CA49" s="391"/>
      <c r="CB49" s="391"/>
    </row>
    <row r="50" spans="1:80" ht="12.75" customHeight="1">
      <c r="A50" s="397"/>
      <c r="B50" s="397" t="s">
        <v>655</v>
      </c>
      <c r="C50" s="397"/>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1"/>
      <c r="AE50" s="391"/>
      <c r="AF50" s="391"/>
      <c r="AG50" s="391"/>
      <c r="AH50" s="391"/>
      <c r="AI50" s="391"/>
      <c r="AJ50" s="391"/>
      <c r="AK50" s="391"/>
      <c r="AL50" s="391"/>
      <c r="AM50" s="391"/>
      <c r="AN50" s="391"/>
      <c r="AO50" s="391"/>
      <c r="AP50" s="391"/>
      <c r="AQ50" s="391"/>
      <c r="AR50" s="391"/>
      <c r="AS50" s="391"/>
      <c r="AT50" s="391"/>
      <c r="AU50" s="391"/>
      <c r="AV50" s="391"/>
      <c r="AW50" s="391"/>
      <c r="AX50" s="391"/>
      <c r="AY50" s="391"/>
      <c r="AZ50" s="391"/>
      <c r="BA50" s="391"/>
      <c r="BB50" s="391"/>
      <c r="BC50" s="391"/>
      <c r="BD50" s="391"/>
      <c r="BE50" s="391"/>
      <c r="BF50" s="391"/>
      <c r="BG50" s="391"/>
      <c r="BH50" s="391"/>
      <c r="BI50" s="391"/>
      <c r="BJ50" s="391"/>
      <c r="BK50" s="391"/>
      <c r="BL50" s="391"/>
      <c r="BM50" s="391"/>
      <c r="BN50" s="391"/>
      <c r="BO50" s="391"/>
      <c r="BP50" s="391"/>
      <c r="BQ50" s="391"/>
      <c r="BR50" s="391"/>
      <c r="BS50" s="391"/>
      <c r="BT50" s="391"/>
      <c r="BU50" s="391"/>
      <c r="BV50" s="391"/>
      <c r="BW50" s="391"/>
      <c r="BX50" s="391"/>
      <c r="BY50" s="391"/>
      <c r="BZ50" s="391"/>
      <c r="CA50" s="391"/>
      <c r="CB50" s="391"/>
    </row>
    <row r="51" spans="1:80" ht="12.75" customHeight="1">
      <c r="A51" s="397"/>
      <c r="B51" s="397"/>
      <c r="C51" s="397" t="s">
        <v>656</v>
      </c>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row>
    <row r="52" spans="1:80" ht="12.75" customHeight="1">
      <c r="A52" s="397"/>
      <c r="B52" s="397"/>
      <c r="C52" s="397" t="s">
        <v>657</v>
      </c>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row>
    <row r="53" spans="1:80" ht="12.75" customHeight="1">
      <c r="C53" s="397" t="s">
        <v>658</v>
      </c>
    </row>
    <row r="54" spans="1:80" ht="12.75" customHeight="1">
      <c r="C54" s="397" t="s">
        <v>659</v>
      </c>
    </row>
    <row r="55" spans="1:80" ht="12.75" customHeight="1">
      <c r="C55" s="397" t="s">
        <v>660</v>
      </c>
    </row>
    <row r="56" spans="1:80" ht="12.75" customHeight="1">
      <c r="C56" s="397" t="s">
        <v>661</v>
      </c>
    </row>
    <row r="57" spans="1:80" ht="12.75" customHeight="1">
      <c r="C57" s="397" t="s">
        <v>662</v>
      </c>
    </row>
    <row r="58" spans="1:80" ht="12.75" customHeight="1">
      <c r="C58" s="397" t="s">
        <v>663</v>
      </c>
    </row>
    <row r="59" spans="1:80" ht="12.75" customHeight="1">
      <c r="C59" s="397" t="s">
        <v>664</v>
      </c>
    </row>
    <row r="60" spans="1:80" ht="12.75" customHeight="1">
      <c r="C60" s="397" t="s">
        <v>665</v>
      </c>
    </row>
    <row r="61" spans="1:80" ht="12.75" customHeight="1">
      <c r="C61" s="397" t="s">
        <v>666</v>
      </c>
    </row>
    <row r="62" spans="1:80" ht="12.75" customHeight="1">
      <c r="C62" s="397" t="s">
        <v>667</v>
      </c>
    </row>
    <row r="63" spans="1:80" ht="12.75" customHeight="1">
      <c r="C63" s="397" t="s">
        <v>668</v>
      </c>
    </row>
    <row r="64" spans="1:80" ht="12.75" customHeight="1">
      <c r="C64" s="397" t="s">
        <v>669</v>
      </c>
    </row>
    <row r="65" ht="14.25" customHeight="1"/>
    <row r="66" ht="14.25" customHeight="1"/>
    <row r="67" ht="14.25" customHeight="1"/>
    <row r="68" ht="14.25" customHeight="1"/>
    <row r="69" ht="14.25" customHeight="1"/>
    <row r="70" ht="14.25" customHeight="1"/>
  </sheetData>
  <mergeCells count="577">
    <mergeCell ref="B43:I44"/>
    <mergeCell ref="J43:AY44"/>
    <mergeCell ref="AZ43:CO44"/>
    <mergeCell ref="AZ41:BG42"/>
    <mergeCell ref="BK41:BP41"/>
    <mergeCell ref="BT41:CB42"/>
    <mergeCell ref="CG41:CL41"/>
    <mergeCell ref="T42:AA42"/>
    <mergeCell ref="AP42:AW42"/>
    <mergeCell ref="BJ42:BQ42"/>
    <mergeCell ref="CF42:CM42"/>
    <mergeCell ref="CA39:CD40"/>
    <mergeCell ref="CE39:CF40"/>
    <mergeCell ref="CG39:CH40"/>
    <mergeCell ref="CI39:CJ40"/>
    <mergeCell ref="CK39:CN40"/>
    <mergeCell ref="B41:I42"/>
    <mergeCell ref="J41:Q42"/>
    <mergeCell ref="U41:Z41"/>
    <mergeCell ref="AD41:AL42"/>
    <mergeCell ref="AQ41:AV41"/>
    <mergeCell ref="BN39:BP40"/>
    <mergeCell ref="BQ39:BR40"/>
    <mergeCell ref="BS39:BT40"/>
    <mergeCell ref="BU39:BV40"/>
    <mergeCell ref="BW39:BX40"/>
    <mergeCell ref="BY39:BZ40"/>
    <mergeCell ref="AZ39:BC40"/>
    <mergeCell ref="BD39:BE40"/>
    <mergeCell ref="BF39:BG40"/>
    <mergeCell ref="BH39:BI40"/>
    <mergeCell ref="BJ39:BK40"/>
    <mergeCell ref="BL39:BM40"/>
    <mergeCell ref="AI39:AJ40"/>
    <mergeCell ref="AK39:AN40"/>
    <mergeCell ref="AO39:AP40"/>
    <mergeCell ref="AQ39:AR40"/>
    <mergeCell ref="AS39:AT40"/>
    <mergeCell ref="AU39:AX40"/>
    <mergeCell ref="V39:W40"/>
    <mergeCell ref="X39:Z40"/>
    <mergeCell ref="AA39:AB40"/>
    <mergeCell ref="AC39:AD40"/>
    <mergeCell ref="AE39:AF40"/>
    <mergeCell ref="AG39:AH40"/>
    <mergeCell ref="B39:I40"/>
    <mergeCell ref="J39:M40"/>
    <mergeCell ref="N39:O40"/>
    <mergeCell ref="P39:Q40"/>
    <mergeCell ref="R39:S40"/>
    <mergeCell ref="T39:U40"/>
    <mergeCell ref="BY37:BZ38"/>
    <mergeCell ref="CA37:CD38"/>
    <mergeCell ref="CE37:CF38"/>
    <mergeCell ref="AU37:AX38"/>
    <mergeCell ref="AZ37:BC38"/>
    <mergeCell ref="BD37:BE38"/>
    <mergeCell ref="BF37:BG38"/>
    <mergeCell ref="BH37:BI38"/>
    <mergeCell ref="BJ37:BK38"/>
    <mergeCell ref="AG37:AH38"/>
    <mergeCell ref="AI37:AJ38"/>
    <mergeCell ref="AK37:AN38"/>
    <mergeCell ref="AO37:AP38"/>
    <mergeCell ref="AQ37:AR38"/>
    <mergeCell ref="AS37:AT38"/>
    <mergeCell ref="T37:U38"/>
    <mergeCell ref="V37:W38"/>
    <mergeCell ref="X37:Z38"/>
    <mergeCell ref="CG37:CH38"/>
    <mergeCell ref="CI37:CJ38"/>
    <mergeCell ref="CK37:CN38"/>
    <mergeCell ref="BL37:BM38"/>
    <mergeCell ref="BN37:BP38"/>
    <mergeCell ref="BQ37:BR38"/>
    <mergeCell ref="BS37:BT38"/>
    <mergeCell ref="BU37:BV38"/>
    <mergeCell ref="BW37:BX38"/>
    <mergeCell ref="AA37:AB38"/>
    <mergeCell ref="AC37:AD38"/>
    <mergeCell ref="AE37:AF38"/>
    <mergeCell ref="CA35:CD36"/>
    <mergeCell ref="CE35:CF36"/>
    <mergeCell ref="CG35:CH36"/>
    <mergeCell ref="CI35:CJ36"/>
    <mergeCell ref="CK35:CN36"/>
    <mergeCell ref="B37:I38"/>
    <mergeCell ref="J37:M38"/>
    <mergeCell ref="N37:O38"/>
    <mergeCell ref="P37:Q38"/>
    <mergeCell ref="R37:S38"/>
    <mergeCell ref="BN35:BP36"/>
    <mergeCell ref="BQ35:BR36"/>
    <mergeCell ref="BS35:BT36"/>
    <mergeCell ref="BU35:BV36"/>
    <mergeCell ref="BW35:BX36"/>
    <mergeCell ref="BY35:BZ36"/>
    <mergeCell ref="AZ35:BC36"/>
    <mergeCell ref="BD35:BE36"/>
    <mergeCell ref="BF35:BG36"/>
    <mergeCell ref="BH35:BI36"/>
    <mergeCell ref="BJ35:BK36"/>
    <mergeCell ref="BL35:BM36"/>
    <mergeCell ref="AI35:AJ36"/>
    <mergeCell ref="AK35:AN36"/>
    <mergeCell ref="AO35:AP36"/>
    <mergeCell ref="AQ35:AR36"/>
    <mergeCell ref="AS35:AT36"/>
    <mergeCell ref="AU35:AX36"/>
    <mergeCell ref="V35:W36"/>
    <mergeCell ref="X35:Z36"/>
    <mergeCell ref="AA35:AB36"/>
    <mergeCell ref="AC35:AD36"/>
    <mergeCell ref="AE35:AF36"/>
    <mergeCell ref="AG35:AH36"/>
    <mergeCell ref="B35:I36"/>
    <mergeCell ref="J35:M36"/>
    <mergeCell ref="N35:O36"/>
    <mergeCell ref="P35:Q36"/>
    <mergeCell ref="R35:S36"/>
    <mergeCell ref="T35:U36"/>
    <mergeCell ref="BY33:BZ34"/>
    <mergeCell ref="CA33:CD34"/>
    <mergeCell ref="CE33:CF34"/>
    <mergeCell ref="AU33:AX34"/>
    <mergeCell ref="AZ33:BC34"/>
    <mergeCell ref="BD33:BE34"/>
    <mergeCell ref="BF33:BG34"/>
    <mergeCell ref="BH33:BI34"/>
    <mergeCell ref="BJ33:BK34"/>
    <mergeCell ref="AG33:AH34"/>
    <mergeCell ref="AI33:AJ34"/>
    <mergeCell ref="AK33:AN34"/>
    <mergeCell ref="AO33:AP34"/>
    <mergeCell ref="AQ33:AR34"/>
    <mergeCell ref="AS33:AT34"/>
    <mergeCell ref="T33:U34"/>
    <mergeCell ref="V33:W34"/>
    <mergeCell ref="X33:Z34"/>
    <mergeCell ref="CG33:CH34"/>
    <mergeCell ref="CI33:CJ34"/>
    <mergeCell ref="CK33:CN34"/>
    <mergeCell ref="BL33:BM34"/>
    <mergeCell ref="BN33:BP34"/>
    <mergeCell ref="BQ33:BR34"/>
    <mergeCell ref="BS33:BT34"/>
    <mergeCell ref="BU33:BV34"/>
    <mergeCell ref="BW33:BX34"/>
    <mergeCell ref="AA33:AB34"/>
    <mergeCell ref="AC33:AD34"/>
    <mergeCell ref="AE33:AF34"/>
    <mergeCell ref="CA31:CD32"/>
    <mergeCell ref="CE31:CF32"/>
    <mergeCell ref="CG31:CH32"/>
    <mergeCell ref="CI31:CJ32"/>
    <mergeCell ref="CK31:CN32"/>
    <mergeCell ref="B33:I34"/>
    <mergeCell ref="J33:M34"/>
    <mergeCell ref="N33:O34"/>
    <mergeCell ref="P33:Q34"/>
    <mergeCell ref="R33:S34"/>
    <mergeCell ref="BN31:BP32"/>
    <mergeCell ref="BQ31:BR32"/>
    <mergeCell ref="BS31:BT32"/>
    <mergeCell ref="BU31:BV32"/>
    <mergeCell ref="BW31:BX32"/>
    <mergeCell ref="BY31:BZ32"/>
    <mergeCell ref="AZ31:BC32"/>
    <mergeCell ref="BD31:BE32"/>
    <mergeCell ref="BF31:BG32"/>
    <mergeCell ref="BH31:BI32"/>
    <mergeCell ref="BJ31:BK32"/>
    <mergeCell ref="BL31:BM32"/>
    <mergeCell ref="AI31:AJ32"/>
    <mergeCell ref="AK31:AN32"/>
    <mergeCell ref="AO31:AP32"/>
    <mergeCell ref="AQ31:AR32"/>
    <mergeCell ref="AS31:AT32"/>
    <mergeCell ref="AU31:AX32"/>
    <mergeCell ref="V31:W32"/>
    <mergeCell ref="X31:Z32"/>
    <mergeCell ref="AA31:AB32"/>
    <mergeCell ref="AC31:AD32"/>
    <mergeCell ref="AE31:AF32"/>
    <mergeCell ref="AG31:AH32"/>
    <mergeCell ref="CE29:CF30"/>
    <mergeCell ref="CG29:CH30"/>
    <mergeCell ref="CI29:CJ30"/>
    <mergeCell ref="CK29:CN30"/>
    <mergeCell ref="B31:I32"/>
    <mergeCell ref="J31:M32"/>
    <mergeCell ref="N31:O32"/>
    <mergeCell ref="P31:Q32"/>
    <mergeCell ref="R31:S32"/>
    <mergeCell ref="T31:U32"/>
    <mergeCell ref="BQ29:BR30"/>
    <mergeCell ref="BS29:BT30"/>
    <mergeCell ref="BU29:BV30"/>
    <mergeCell ref="BW29:BX30"/>
    <mergeCell ref="BY29:BZ30"/>
    <mergeCell ref="CA29:CD30"/>
    <mergeCell ref="BD29:BE30"/>
    <mergeCell ref="BF29:BG30"/>
    <mergeCell ref="BH29:BI30"/>
    <mergeCell ref="BJ29:BK30"/>
    <mergeCell ref="BL29:BM30"/>
    <mergeCell ref="BN29:BP30"/>
    <mergeCell ref="AK29:AN30"/>
    <mergeCell ref="AO29:AP30"/>
    <mergeCell ref="AO27:AP28"/>
    <mergeCell ref="AQ27:AR28"/>
    <mergeCell ref="AQ29:AR30"/>
    <mergeCell ref="AS29:AT30"/>
    <mergeCell ref="AU29:AX30"/>
    <mergeCell ref="AZ29:BC30"/>
    <mergeCell ref="X29:Z30"/>
    <mergeCell ref="AA29:AB30"/>
    <mergeCell ref="AC29:AD30"/>
    <mergeCell ref="AE29:AF30"/>
    <mergeCell ref="AG29:AH30"/>
    <mergeCell ref="AI29:AJ30"/>
    <mergeCell ref="AI27:AJ28"/>
    <mergeCell ref="AK27:AN28"/>
    <mergeCell ref="CG27:CH28"/>
    <mergeCell ref="CI27:CJ28"/>
    <mergeCell ref="CK27:CN28"/>
    <mergeCell ref="B29:I30"/>
    <mergeCell ref="J29:M30"/>
    <mergeCell ref="N29:O30"/>
    <mergeCell ref="P29:Q30"/>
    <mergeCell ref="R29:S30"/>
    <mergeCell ref="T29:U30"/>
    <mergeCell ref="V29:W30"/>
    <mergeCell ref="BS27:BT28"/>
    <mergeCell ref="BU27:BV28"/>
    <mergeCell ref="BW27:BX28"/>
    <mergeCell ref="BY27:BZ28"/>
    <mergeCell ref="CA27:CD28"/>
    <mergeCell ref="CE27:CF28"/>
    <mergeCell ref="BF27:BG28"/>
    <mergeCell ref="BH27:BI28"/>
    <mergeCell ref="BJ27:BK28"/>
    <mergeCell ref="BL27:BM28"/>
    <mergeCell ref="BN27:BP28"/>
    <mergeCell ref="BQ27:BR28"/>
    <mergeCell ref="BY25:CB26"/>
    <mergeCell ref="CC25:CE26"/>
    <mergeCell ref="B27:I28"/>
    <mergeCell ref="J27:M28"/>
    <mergeCell ref="N27:O28"/>
    <mergeCell ref="P27:Q28"/>
    <mergeCell ref="R27:S28"/>
    <mergeCell ref="T27:U28"/>
    <mergeCell ref="V27:W28"/>
    <mergeCell ref="X27:Z28"/>
    <mergeCell ref="AM25:AO26"/>
    <mergeCell ref="AZ25:BH26"/>
    <mergeCell ref="BI25:BN26"/>
    <mergeCell ref="BO25:BQ26"/>
    <mergeCell ref="BR25:BU26"/>
    <mergeCell ref="BV25:BX26"/>
    <mergeCell ref="AS27:AT28"/>
    <mergeCell ref="AU27:AX28"/>
    <mergeCell ref="AZ27:BC28"/>
    <mergeCell ref="BD27:BE28"/>
    <mergeCell ref="AA27:AB28"/>
    <mergeCell ref="AC27:AD28"/>
    <mergeCell ref="AE27:AF28"/>
    <mergeCell ref="AG27:AH28"/>
    <mergeCell ref="CG24:CH24"/>
    <mergeCell ref="CI24:CJ24"/>
    <mergeCell ref="CK24:CN24"/>
    <mergeCell ref="B25:I26"/>
    <mergeCell ref="J25:R26"/>
    <mergeCell ref="S25:X26"/>
    <mergeCell ref="Y25:AA26"/>
    <mergeCell ref="AB25:AE26"/>
    <mergeCell ref="AF25:AH26"/>
    <mergeCell ref="AI25:AL26"/>
    <mergeCell ref="BT24:BU24"/>
    <mergeCell ref="BV24:BW24"/>
    <mergeCell ref="BX24:BY24"/>
    <mergeCell ref="BZ24:CA24"/>
    <mergeCell ref="CB24:CD24"/>
    <mergeCell ref="CE24:CF24"/>
    <mergeCell ref="BG24:BH24"/>
    <mergeCell ref="BI24:BJ24"/>
    <mergeCell ref="BK24:BL24"/>
    <mergeCell ref="BM24:BN24"/>
    <mergeCell ref="BO24:BQ24"/>
    <mergeCell ref="BR24:BS24"/>
    <mergeCell ref="AL24:AN24"/>
    <mergeCell ref="AO24:AP24"/>
    <mergeCell ref="AS22:AT22"/>
    <mergeCell ref="AU22:AX22"/>
    <mergeCell ref="AQ24:AR24"/>
    <mergeCell ref="AS24:AT24"/>
    <mergeCell ref="AU24:AX24"/>
    <mergeCell ref="BE24:BF24"/>
    <mergeCell ref="Y24:AA24"/>
    <mergeCell ref="AB24:AC24"/>
    <mergeCell ref="AD24:AE24"/>
    <mergeCell ref="AF24:AG24"/>
    <mergeCell ref="AH24:AI24"/>
    <mergeCell ref="AJ24:AK24"/>
    <mergeCell ref="AO22:AP22"/>
    <mergeCell ref="AQ22:AR22"/>
    <mergeCell ref="CK22:CN22"/>
    <mergeCell ref="P23:U23"/>
    <mergeCell ref="V23:AW23"/>
    <mergeCell ref="BF23:BK23"/>
    <mergeCell ref="BL23:CM23"/>
    <mergeCell ref="O24:P24"/>
    <mergeCell ref="Q24:R24"/>
    <mergeCell ref="S24:T24"/>
    <mergeCell ref="U24:V24"/>
    <mergeCell ref="W24:X24"/>
    <mergeCell ref="BX22:BY22"/>
    <mergeCell ref="BZ22:CA22"/>
    <mergeCell ref="CB22:CD22"/>
    <mergeCell ref="CE22:CF22"/>
    <mergeCell ref="CG22:CH22"/>
    <mergeCell ref="CI22:CJ22"/>
    <mergeCell ref="BK22:BL22"/>
    <mergeCell ref="BM22:BN22"/>
    <mergeCell ref="BO22:BQ22"/>
    <mergeCell ref="BR22:BS22"/>
    <mergeCell ref="BT22:BU22"/>
    <mergeCell ref="BV22:BW22"/>
    <mergeCell ref="CB20:CC20"/>
    <mergeCell ref="P21:U21"/>
    <mergeCell ref="V21:AW21"/>
    <mergeCell ref="BF21:BK21"/>
    <mergeCell ref="BL21:CM21"/>
    <mergeCell ref="J22:N22"/>
    <mergeCell ref="O22:P22"/>
    <mergeCell ref="Q22:R22"/>
    <mergeCell ref="S22:T22"/>
    <mergeCell ref="U22:V22"/>
    <mergeCell ref="AL20:AM20"/>
    <mergeCell ref="BP20:BR20"/>
    <mergeCell ref="BT20:BU20"/>
    <mergeCell ref="BV20:BW20"/>
    <mergeCell ref="BX20:BY20"/>
    <mergeCell ref="BZ20:CA20"/>
    <mergeCell ref="AZ22:BD22"/>
    <mergeCell ref="BE22:BF22"/>
    <mergeCell ref="BG22:BH22"/>
    <mergeCell ref="BI22:BJ22"/>
    <mergeCell ref="AF22:AG22"/>
    <mergeCell ref="AH22:AI22"/>
    <mergeCell ref="AJ22:AK22"/>
    <mergeCell ref="AL22:AN22"/>
    <mergeCell ref="B20:I24"/>
    <mergeCell ref="Z20:AB20"/>
    <mergeCell ref="AD20:AE20"/>
    <mergeCell ref="AF20:AG20"/>
    <mergeCell ref="AH20:AI20"/>
    <mergeCell ref="AJ20:AK20"/>
    <mergeCell ref="W22:X22"/>
    <mergeCell ref="Y22:AA22"/>
    <mergeCell ref="AB22:AC22"/>
    <mergeCell ref="AD22:AE22"/>
    <mergeCell ref="J19:N19"/>
    <mergeCell ref="Q19:V19"/>
    <mergeCell ref="W19:AX19"/>
    <mergeCell ref="AZ19:BD19"/>
    <mergeCell ref="BG19:BL19"/>
    <mergeCell ref="BM19:CN19"/>
    <mergeCell ref="CA18:CB18"/>
    <mergeCell ref="CC18:CE18"/>
    <mergeCell ref="CF18:CG18"/>
    <mergeCell ref="CH18:CI18"/>
    <mergeCell ref="CJ18:CK18"/>
    <mergeCell ref="CL18:CO18"/>
    <mergeCell ref="BN18:BO18"/>
    <mergeCell ref="BP18:BR18"/>
    <mergeCell ref="BS18:BT18"/>
    <mergeCell ref="BU18:BV18"/>
    <mergeCell ref="BW18:BX18"/>
    <mergeCell ref="BY18:BZ18"/>
    <mergeCell ref="AV18:AY18"/>
    <mergeCell ref="AZ18:BE18"/>
    <mergeCell ref="BF18:BG18"/>
    <mergeCell ref="BH18:BI18"/>
    <mergeCell ref="BJ18:BK18"/>
    <mergeCell ref="BL18:BM18"/>
    <mergeCell ref="AI18:AJ18"/>
    <mergeCell ref="AK18:AL18"/>
    <mergeCell ref="AM18:AO18"/>
    <mergeCell ref="AP18:AQ18"/>
    <mergeCell ref="AR18:AS18"/>
    <mergeCell ref="AT18:AU18"/>
    <mergeCell ref="V18:W18"/>
    <mergeCell ref="X18:Y18"/>
    <mergeCell ref="Z18:AB18"/>
    <mergeCell ref="AC18:AD18"/>
    <mergeCell ref="AE18:AF18"/>
    <mergeCell ref="AG18:AH18"/>
    <mergeCell ref="CB16:CD16"/>
    <mergeCell ref="CE16:CF16"/>
    <mergeCell ref="CG16:CH16"/>
    <mergeCell ref="CI16:CJ16"/>
    <mergeCell ref="CK16:CN16"/>
    <mergeCell ref="B18:I19"/>
    <mergeCell ref="J18:O18"/>
    <mergeCell ref="P18:Q18"/>
    <mergeCell ref="R18:S18"/>
    <mergeCell ref="T18:U18"/>
    <mergeCell ref="BO16:BQ16"/>
    <mergeCell ref="BR16:BS16"/>
    <mergeCell ref="BT16:BU16"/>
    <mergeCell ref="BV16:BW16"/>
    <mergeCell ref="BX16:BY16"/>
    <mergeCell ref="BZ16:CA16"/>
    <mergeCell ref="AZ16:BD16"/>
    <mergeCell ref="BE16:BF16"/>
    <mergeCell ref="BG16:BH16"/>
    <mergeCell ref="BI16:BJ16"/>
    <mergeCell ref="BK16:BL16"/>
    <mergeCell ref="BM16:BN16"/>
    <mergeCell ref="AJ16:AK16"/>
    <mergeCell ref="AL16:AN16"/>
    <mergeCell ref="AL15:AN15"/>
    <mergeCell ref="AO16:AP16"/>
    <mergeCell ref="AQ16:AR16"/>
    <mergeCell ref="AS16:AT16"/>
    <mergeCell ref="AU16:AX16"/>
    <mergeCell ref="W16:X16"/>
    <mergeCell ref="Y16:AA16"/>
    <mergeCell ref="AB16:AC16"/>
    <mergeCell ref="AD16:AE16"/>
    <mergeCell ref="AF16:AG16"/>
    <mergeCell ref="AH16:AI16"/>
    <mergeCell ref="AH15:AI15"/>
    <mergeCell ref="CB15:CD15"/>
    <mergeCell ref="CE15:CF15"/>
    <mergeCell ref="CG15:CH15"/>
    <mergeCell ref="CI15:CJ15"/>
    <mergeCell ref="CK15:CN15"/>
    <mergeCell ref="J16:N16"/>
    <mergeCell ref="O16:P16"/>
    <mergeCell ref="Q16:R16"/>
    <mergeCell ref="S16:T16"/>
    <mergeCell ref="U16:V16"/>
    <mergeCell ref="BO15:BQ15"/>
    <mergeCell ref="BR15:BS15"/>
    <mergeCell ref="BT15:BU15"/>
    <mergeCell ref="BV15:BW15"/>
    <mergeCell ref="BX15:BY15"/>
    <mergeCell ref="BZ15:CA15"/>
    <mergeCell ref="AZ15:BD15"/>
    <mergeCell ref="BE15:BF15"/>
    <mergeCell ref="BG15:BH15"/>
    <mergeCell ref="BI15:BJ15"/>
    <mergeCell ref="BK15:BL15"/>
    <mergeCell ref="BM15:BN15"/>
    <mergeCell ref="AJ15:AK15"/>
    <mergeCell ref="B15:I16"/>
    <mergeCell ref="J15:N15"/>
    <mergeCell ref="O15:P15"/>
    <mergeCell ref="Q15:R15"/>
    <mergeCell ref="S15:T15"/>
    <mergeCell ref="U15:V15"/>
    <mergeCell ref="BU14:BV14"/>
    <mergeCell ref="BW14:BX14"/>
    <mergeCell ref="BY14:BZ14"/>
    <mergeCell ref="AG14:AH14"/>
    <mergeCell ref="AI14:AJ14"/>
    <mergeCell ref="AK14:AL14"/>
    <mergeCell ref="AP14:AR14"/>
    <mergeCell ref="AS14:AV14"/>
    <mergeCell ref="BC14:BE14"/>
    <mergeCell ref="AO15:AP15"/>
    <mergeCell ref="AQ15:AR15"/>
    <mergeCell ref="AS15:AT15"/>
    <mergeCell ref="AU15:AX15"/>
    <mergeCell ref="W15:X15"/>
    <mergeCell ref="Y15:AA15"/>
    <mergeCell ref="AB15:AC15"/>
    <mergeCell ref="AD15:AE15"/>
    <mergeCell ref="AF15:AG15"/>
    <mergeCell ref="CA14:CB14"/>
    <mergeCell ref="CF14:CH14"/>
    <mergeCell ref="CI14:CL14"/>
    <mergeCell ref="BF14:BG14"/>
    <mergeCell ref="BH14:BI14"/>
    <mergeCell ref="BJ14:BK14"/>
    <mergeCell ref="BL14:BM14"/>
    <mergeCell ref="BN14:BP14"/>
    <mergeCell ref="BQ14:BT14"/>
    <mergeCell ref="Q13:R13"/>
    <mergeCell ref="BG13:BH13"/>
    <mergeCell ref="M14:O14"/>
    <mergeCell ref="P14:Q14"/>
    <mergeCell ref="R14:S14"/>
    <mergeCell ref="T14:U14"/>
    <mergeCell ref="V14:W14"/>
    <mergeCell ref="X14:Z14"/>
    <mergeCell ref="AA14:AD14"/>
    <mergeCell ref="AE14:AF14"/>
    <mergeCell ref="BU12:BV12"/>
    <mergeCell ref="BW12:BX12"/>
    <mergeCell ref="BY12:BZ12"/>
    <mergeCell ref="CA12:CB12"/>
    <mergeCell ref="CF12:CH12"/>
    <mergeCell ref="CI12:CL12"/>
    <mergeCell ref="BF12:BG12"/>
    <mergeCell ref="BH12:BI12"/>
    <mergeCell ref="BJ12:BK12"/>
    <mergeCell ref="BL12:BM12"/>
    <mergeCell ref="BN12:BP12"/>
    <mergeCell ref="BQ12:BT12"/>
    <mergeCell ref="AG12:AH12"/>
    <mergeCell ref="AI12:AJ12"/>
    <mergeCell ref="AK12:AL12"/>
    <mergeCell ref="AP12:AR12"/>
    <mergeCell ref="AS12:AV12"/>
    <mergeCell ref="BC12:BE12"/>
    <mergeCell ref="CL10:CO11"/>
    <mergeCell ref="B12:I14"/>
    <mergeCell ref="M12:O12"/>
    <mergeCell ref="P12:Q12"/>
    <mergeCell ref="R12:S12"/>
    <mergeCell ref="T12:U12"/>
    <mergeCell ref="V12:W12"/>
    <mergeCell ref="X12:Z12"/>
    <mergeCell ref="AA12:AD12"/>
    <mergeCell ref="AE12:AF12"/>
    <mergeCell ref="BK10:BQ11"/>
    <mergeCell ref="BR10:BU11"/>
    <mergeCell ref="BV10:BY11"/>
    <mergeCell ref="BZ10:CC11"/>
    <mergeCell ref="CD10:CG11"/>
    <mergeCell ref="CH10:CK11"/>
    <mergeCell ref="BD8:BJ11"/>
    <mergeCell ref="BK8:BQ9"/>
    <mergeCell ref="AP7:AQ7"/>
    <mergeCell ref="BR8:CO9"/>
    <mergeCell ref="B10:I11"/>
    <mergeCell ref="U10:AA11"/>
    <mergeCell ref="AB10:AE11"/>
    <mergeCell ref="AF10:AI11"/>
    <mergeCell ref="AJ10:AM11"/>
    <mergeCell ref="AN10:AQ11"/>
    <mergeCell ref="AR10:AU11"/>
    <mergeCell ref="B8:I9"/>
    <mergeCell ref="J8:M11"/>
    <mergeCell ref="N8:T11"/>
    <mergeCell ref="U8:AA9"/>
    <mergeCell ref="AB8:AY9"/>
    <mergeCell ref="AZ8:BC11"/>
    <mergeCell ref="AV10:AY11"/>
    <mergeCell ref="B7:F7"/>
    <mergeCell ref="G7:I7"/>
    <mergeCell ref="J7:L7"/>
    <mergeCell ref="M7:O7"/>
    <mergeCell ref="P7:R7"/>
    <mergeCell ref="S7:U7"/>
    <mergeCell ref="B3:CP3"/>
    <mergeCell ref="B5:F6"/>
    <mergeCell ref="G5:X6"/>
    <mergeCell ref="BX5:CA5"/>
    <mergeCell ref="CB5:CF5"/>
    <mergeCell ref="CG5:CJ5"/>
    <mergeCell ref="CK5:CN5"/>
    <mergeCell ref="AR7:AT7"/>
    <mergeCell ref="AU7:AV7"/>
    <mergeCell ref="BI7:BO7"/>
    <mergeCell ref="BS7:BT7"/>
    <mergeCell ref="CB7:CH7"/>
    <mergeCell ref="CL7:CM7"/>
    <mergeCell ref="V7:X7"/>
    <mergeCell ref="AD7:AG7"/>
    <mergeCell ref="AH7:AJ7"/>
    <mergeCell ref="AK7:AL7"/>
    <mergeCell ref="AM7:AO7"/>
  </mergeCells>
  <phoneticPr fontId="2"/>
  <printOptions horizontalCentered="1" verticalCentered="1"/>
  <pageMargins left="0.19685039370078741" right="0" top="0.39370078740157483" bottom="0.39370078740157483" header="0.51181102362204722" footer="0.51181102362204722"/>
  <pageSetup paperSize="9" scale="90"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メモ</vt:lpstr>
      <vt:lpstr>勤勉手当制度概要</vt:lpstr>
      <vt:lpstr>期間の取り方１</vt:lpstr>
      <vt:lpstr>期間の取り方２</vt:lpstr>
      <vt:lpstr>期末勤勉期間</vt:lpstr>
      <vt:lpstr>期末勤勉期間 (2)</vt:lpstr>
      <vt:lpstr>例外報告南薩</vt:lpstr>
      <vt:lpstr>例外報告姶良</vt:lpstr>
      <vt:lpstr>例外報告熊毛</vt:lpstr>
      <vt:lpstr>例外報告熊毛!Print_Area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中学校</cp:lastModifiedBy>
  <cp:lastPrinted>2016-12-27T00:15:03Z</cp:lastPrinted>
  <dcterms:created xsi:type="dcterms:W3CDTF">2009-11-05T22:58:00Z</dcterms:created>
  <dcterms:modified xsi:type="dcterms:W3CDTF">2016-12-27T00:31:41Z</dcterms:modified>
</cp:coreProperties>
</file>