
<file path=[Content_Types].xml><?xml version="1.0" encoding="utf-8"?>
<Types xmlns="http://schemas.openxmlformats.org/package/2006/content-types">
  <Override PartName="/xl/ctrlProps/ctrlProp527.xml" ContentType="application/vnd.ms-excel.controlproperties+xml"/>
  <Override PartName="/xl/ctrlProps/ctrlProp713.xml" ContentType="application/vnd.ms-excel.controlproperties+xml"/>
  <Override PartName="/xl/styles.xml" ContentType="application/vnd.openxmlformats-officedocument.spreadsheetml.styles+xml"/>
  <Override PartName="/xl/ctrlProps/ctrlProp366.xml" ContentType="application/vnd.ms-excel.controlproperties+xml"/>
  <Override PartName="/xl/ctrlProps/ctrlProp221.xml" ContentType="application/vnd.ms-excel.controlproperties+xml"/>
  <Override PartName="/xl/ctrlProps/ctrlProp552.xml" ContentType="application/vnd.ms-excel.controlproperties+xml"/>
  <Override PartName="/xl/ctrlProps/ctrlProp697.xml" ContentType="application/vnd.ms-excel.controlproperties+xml"/>
  <Override PartName="/xl/ctrlProps/ctrlProp391.xml" ContentType="application/vnd.ms-excel.controlproperties+xml"/>
  <Override PartName="/xl/ctrlProps/ctrlProp628.xml" ContentType="application/vnd.ms-excel.controlproperties+xml"/>
  <Override PartName="/xl/ctrlProps/ctrlProp45.xml" ContentType="application/vnd.ms-excel.controlproperties+xml"/>
  <Default Extension="xml" ContentType="application/xml"/>
  <Override PartName="/xl/ctrlProps/ctrlProp814.xml" ContentType="application/vnd.ms-excel.controlproperties+xml"/>
  <Override PartName="/xl/ctrlProps/ctrlProp467.xml" ContentType="application/vnd.ms-excel.controlproperties+xml"/>
  <Override PartName="/xl/ctrlProps/ctrlProp136.xml" ContentType="application/vnd.ms-excel.controlproperties+xml"/>
  <Override PartName="/xl/ctrlProps/ctrlProp322.xml" ContentType="application/vnd.ms-excel.controlproperties+xml"/>
  <Override PartName="/xl/ctrlProps/ctrlProp653.xml" ContentType="application/vnd.ms-excel.controlproperties+xml"/>
  <Override PartName="/xl/ctrlProps/ctrlProp798.xml" ContentType="application/vnd.ms-excel.controlproperties+xml"/>
  <Override PartName="/xl/ctrlProps/ctrlProp70.xml" ContentType="application/vnd.ms-excel.controlproperties+xml"/>
  <Override PartName="/xl/ctrlProps/ctrlProp729.xml" ContentType="application/vnd.ms-excel.controlproperties+xml"/>
  <Override PartName="/xl/ctrlProps/ctrlProp492.xml" ContentType="application/vnd.ms-excel.controlproperties+xml"/>
  <Override PartName="/xl/ctrlProps/ctrlProp161.xml" ContentType="application/vnd.ms-excel.controlproperties+xml"/>
  <Override PartName="/xl/ctrlProps/ctrlProp237.xml" ContentType="application/vnd.ms-excel.controlproperties+xml"/>
  <Override PartName="/xl/ctrlProps/ctrlProp568.xml" ContentType="application/vnd.ms-excel.controlproperties+xml"/>
  <Override PartName="/xl/ctrlProps/ctrlProp423.xml" ContentType="application/vnd.ms-excel.controlproperties+xml"/>
  <Override PartName="/xl/ctrlProps/ctrlProp262.xml" ContentType="application/vnd.ms-excel.controlproperties+xml"/>
  <Override PartName="/xl/ctrlProps/ctrlProp754.xml" ContentType="application/vnd.ms-excel.controlproperties+xml"/>
  <Override PartName="/xl/ctrlProps/ctrlProp593.xml" ContentType="application/vnd.ms-excel.controlproperties+xml"/>
  <Override PartName="/xl/drawings/drawing7.xml" ContentType="application/vnd.openxmlformats-officedocument.drawing+xml"/>
  <Override PartName="/xl/ctrlProps/ctrlProp669.xml" ContentType="application/vnd.ms-excel.controlproperties+xml"/>
  <Override PartName="/xl/ctrlProps/ctrlProp338.xml" ContentType="application/vnd.ms-excel.controlproperties+xml"/>
  <Override PartName="/xl/ctrlProps/ctrlProp524.xml" ContentType="application/vnd.ms-excel.controlproperties+xml"/>
  <Override PartName="/xl/ctrlProps/ctrlProp86.xml" ContentType="application/vnd.ms-excel.controlproperties+xml"/>
  <Override PartName="/xl/ctrlProps/ctrlProp177.xml" ContentType="application/vnd.ms-excel.controlproperties+xml"/>
  <Override PartName="/xl/ctrlProps/ctrlProp694.xml" ContentType="application/vnd.ms-excel.controlproperties+xml"/>
  <Override PartName="/xl/ctrlProps/ctrlProp710.xml" ContentType="application/vnd.ms-excel.controlproperties+xml"/>
  <Override PartName="/xl/ctrlProps/ctrlProp363.xml" ContentType="application/vnd.ms-excel.controlproperties+xml"/>
  <Override PartName="/xl/ctrlProps/ctrlProp17.xml" ContentType="application/vnd.ms-excel.controlproperties+xml"/>
  <Override PartName="/xl/worksheets/sheet10.xml" ContentType="application/vnd.openxmlformats-officedocument.spreadsheetml.worksheet+xml"/>
  <Override PartName="/xl/ctrlProps/ctrlProp439.xml" ContentType="application/vnd.ms-excel.controlproperties+xml"/>
  <Override PartName="/xl/ctrlProps/ctrlProp108.xml" ContentType="application/vnd.ms-excel.controlproperties+xml"/>
  <Override PartName="/xl/ctrlProps/ctrlProp625.xml" ContentType="application/vnd.ms-excel.controlproperties+xml"/>
  <Override PartName="/xl/ctrlProps/ctrlProp811.xml" ContentType="application/vnd.ms-excel.controlproperties+xml"/>
  <Override PartName="/xl/ctrlProps/ctrlProp278.xml" ContentType="application/vnd.ms-excel.controlproperties+xml"/>
  <Override PartName="/xl/ctrlProps/ctrlProp42.xml" ContentType="application/vnd.ms-excel.controlproperties+xml"/>
  <Override PartName="/xl/ctrlProps/ctrlProp464.xml" ContentType="application/vnd.ms-excel.controlproperties+xml"/>
  <Override PartName="/xl/ctrlProps/ctrlProp650.xml" ContentType="application/vnd.ms-excel.controlproperties+xml"/>
  <Override PartName="/xl/ctrlProps/ctrlProp795.xml" ContentType="application/vnd.ms-excel.controlproperties+xml"/>
  <Override PartName="/xl/ctrlProps/ctrlProp133.xml" ContentType="application/vnd.ms-excel.controlproperties+xml"/>
  <Override PartName="/xl/ctrlProps/ctrlProp209.xml" ContentType="application/vnd.ms-excel.controlproperties+xml"/>
  <Override PartName="/xl/ctrlProps/ctrlProp726.xml" ContentType="application/vnd.ms-excel.controlproperties+xml"/>
  <Override PartName="/xl/ctrlProps/ctrlProp379.xml" ContentType="application/vnd.ms-excel.controlproperties+xml"/>
  <Override PartName="/xl/ctrlProps/ctrlProp565.xml" ContentType="application/vnd.ms-excel.controlproperties+xml"/>
  <Override PartName="/xl/ctrlProps/ctrlProp234.xml" ContentType="application/vnd.ms-excel.controlproperties+xml"/>
  <Override PartName="/xl/ctrlProps/ctrlProp420.xml" ContentType="application/vnd.ms-excel.controlproperties+xml"/>
  <Override PartName="/xl/ctrlProps/ctrlProp357.xml" ContentType="application/vnd.ms-excel.controlproperties+xml"/>
  <Override PartName="/xl/ctrlProps/ctrlProp751.xml" ContentType="application/vnd.ms-excel.controlproperties+xml"/>
  <Override PartName="/xl/ctrlProps/ctrlProp704.xml" ContentType="application/vnd.ms-excel.controlproperties+xml"/>
  <Override PartName="/xl/ctrlProps/ctrlProp212.xml" ContentType="application/vnd.ms-excel.controlproperties+xml"/>
  <Override PartName="/xl/ctrlProps/ctrlProp196.xml" ContentType="application/vnd.ms-excel.controlproperties+xml"/>
  <Override PartName="/xl/ctrlProps/ctrlProp688.xml" ContentType="application/vnd.ms-excel.controlproperties+xml"/>
  <Override PartName="/xl/ctrlProps/ctrlProp590.xml" ContentType="application/vnd.ms-excel.controlproperties+xml"/>
  <Override PartName="/xl/ctrlProps/ctrlProp543.xml" ContentType="application/vnd.ms-excel.controlproperties+xml"/>
  <Override PartName="/xl/ctrlProps/ctrlProp58.xml" ContentType="application/vnd.ms-excel.controlproperties+xml"/>
  <Override PartName="/xl/ctrlProps/ctrlProp149.xml" ContentType="application/vnd.ms-excel.controlproperties+xml"/>
  <Override PartName="/xl/drawings/drawing4.xml" ContentType="application/vnd.openxmlformats-officedocument.drawing+xml"/>
  <Override PartName="/xl/ctrlProps/ctrlProp335.xml" ContentType="application/vnd.ms-excel.controlproperties+xml"/>
  <Override PartName="/xl/ctrlProps/ctrlProp382.xml" ContentType="application/vnd.ms-excel.controlproperties+xml"/>
  <Override PartName="/xl/ctrlProps/ctrlProp666.xml" ContentType="application/vnd.ms-excel.controlproperties+xml"/>
  <Override PartName="/xl/ctrlProps/ctrlProp619.xml" ContentType="application/vnd.ms-excel.controlproperties+xml"/>
  <Override PartName="/xl/ctrlProps/ctrlProp521.xml" ContentType="application/vnd.ms-excel.controlproperties+xml"/>
  <Override PartName="/xl/ctrlProps/ctrlProp36.xml" ContentType="application/vnd.ms-excel.controlproperties+xml"/>
  <Override PartName="/xl/ctrlProps/ctrlProp83.xml" ContentType="application/vnd.ms-excel.controlproperties+xml"/>
  <Override PartName="/xl/worksheets/sheet5.xml" ContentType="application/vnd.openxmlformats-officedocument.spreadsheetml.worksheet+xml"/>
  <Override PartName="/xl/ctrlProps/ctrlProp789.xml" ContentType="application/vnd.ms-excel.controlproperties+xml"/>
  <Override PartName="/xl/ctrlProps/ctrlProp313.xml" ContentType="application/vnd.ms-excel.controlproperties+xml"/>
  <Override PartName="/xl/ctrlProps/ctrlProp805.xml" ContentType="application/vnd.ms-excel.controlproperties+xml"/>
  <Override PartName="/xl/ctrlProps/ctrlProp458.xml" ContentType="application/vnd.ms-excel.controlproperties+xml"/>
  <Override PartName="/xl/ctrlProps/ctrlProp360.xml" ContentType="application/vnd.ms-excel.controlproperties+xml"/>
  <Override PartName="/xl/ctrlProps/ctrlProp127.xml" ContentType="application/vnd.ms-excel.controlproperties+xml"/>
  <Override PartName="/xl/ctrlProps/ctrlProp174.xml" ContentType="application/vnd.ms-excel.controlproperties+xml"/>
  <Override PartName="/xl/ctrlProps/ctrlProp691.xml" ContentType="application/vnd.ms-excel.controlproperties+xml"/>
  <Override PartName="/xl/ctrlProps/ctrlProp644.xml" ContentType="application/vnd.ms-excel.controlproperties+xml"/>
  <Override PartName="/xl/ctrlProps/ctrlProp297.xml" ContentType="application/vnd.ms-excel.controlproperties+xml"/>
  <Override PartName="/xl/ctrlProps/ctrlProp14.xml" ContentType="application/vnd.ms-excel.controlproperties+xml"/>
  <Override PartName="/xl/ctrlProps/ctrlProp105.xml" ContentType="application/vnd.ms-excel.controlproperties+xml"/>
  <Override PartName="/xl/ctrlProps/ctrlProp61.xml" ContentType="application/vnd.ms-excel.controlproperties+xml"/>
  <Override PartName="/xl/ctrlProps/ctrlProp152.xml" ContentType="application/vnd.ms-excel.controlproperties+xml"/>
  <Override PartName="/xl/ctrlProps/ctrlProp767.xml" ContentType="application/vnd.ms-excel.controlproperties+xml"/>
  <Override PartName="/xl/ctrlProps/ctrlProp436.xml" ContentType="application/vnd.ms-excel.controlproperties+xml"/>
  <Override PartName="/xl/ctrlProps/ctrlProp622.xml" ContentType="application/vnd.ms-excel.controlproperties+xml"/>
  <Override PartName="/xl/ctrlProps/ctrlProp483.xml" ContentType="application/vnd.ms-excel.controlproperties+xml"/>
  <Override PartName="/xl/ctrlProps/ctrlProp745.xml" ContentType="application/vnd.ms-excel.controlproperties+xml"/>
  <Override PartName="/xl/ctrlProps/ctrlProp792.xml" ContentType="application/vnd.ms-excel.controlproperties+xml"/>
  <Override PartName="/xl/ctrlProps/ctrlProp228.xml" ContentType="application/vnd.ms-excel.controlproperties+xml"/>
  <Override PartName="/xl/ctrlProps/ctrlProp275.xml" ContentType="application/vnd.ms-excel.controlproperties+xml"/>
  <Override PartName="/xl/ctrlProps/ctrlProp559.xml" ContentType="application/vnd.ms-excel.controlproperties+xml"/>
  <Override PartName="/xl/ctrlProps/ctrlProp461.xml" ContentType="application/vnd.ms-excel.controlproperties+xml"/>
  <Override PartName="/xl/ctrlProps/ctrlProp414.xml" ContentType="application/vnd.ms-excel.controlproperties+xml"/>
  <Override PartName="/xl/ctrlProps/ctrlProp130.xml" ContentType="application/vnd.ms-excel.controlproperties+xml"/>
  <Override PartName="/xl/ctrlProps/ctrlProp398.xml" ContentType="application/vnd.ms-excel.controlproperties+xml"/>
  <Override PartName="/xl/ctrlProps/ctrlProp206.xml" ContentType="application/vnd.ms-excel.controlproperties+xml"/>
  <Override PartName="/xl/ctrlProps/ctrlProp584.xml" ContentType="application/vnd.ms-excel.controlproperties+xml"/>
  <Override PartName="/xl/ctrlProps/ctrlProp600.xml" ContentType="application/vnd.ms-excel.controlproperties+xml"/>
  <Override PartName="/xl/ctrlProps/ctrlProp253.xml" ContentType="application/vnd.ms-excel.controlproperties+xml"/>
  <Override PartName="/xl/ctrlProps/ctrlProp537.xml" ContentType="application/vnd.ms-excel.controlproperties+xml"/>
  <Override PartName="/xl/ctrlProps/ctrlProp99.xml" ContentType="application/vnd.ms-excel.controlproperties+xml"/>
  <Override PartName="/xl/ctrlProps/ctrlProp723.xml" ContentType="application/vnd.ms-excel.controlproperties+xml"/>
  <Override PartName="/xl/ctrlProps/ctrlProp329.xml" ContentType="application/vnd.ms-excel.controlproperties+xml"/>
  <Override PartName="/xl/ctrlProps/ctrlProp376.xml" ContentType="application/vnd.ms-excel.controlproperties+xml"/>
  <Override PartName="/xl/ctrlProps/ctrlProp770.xml" ContentType="application/vnd.ms-excel.controlproperties+xml"/>
  <Override PartName="/xl/ctrlProps/ctrlProp77.xml" ContentType="application/vnd.ms-excel.controlproperties+xml"/>
  <Override PartName="/xl/ctrlProps/ctrlProp562.xml" ContentType="application/vnd.ms-excel.controlproperties+xml"/>
  <Override PartName="/xl/ctrlProps/ctrlProp231.xml" ContentType="application/vnd.ms-excel.controlproperties+xml"/>
  <Override PartName="/xl/ctrlProps/ctrlProp515.xml" ContentType="application/vnd.ms-excel.controlproperties+xml"/>
  <Override PartName="/xl/ctrlProps/ctrlProp701.xml" ContentType="application/vnd.ms-excel.controlproperties+xml"/>
  <Override PartName="/xl/ctrlProps/ctrlProp168.xml" ContentType="application/vnd.ms-excel.controlproperties+xml"/>
  <Override PartName="/xl/ctrlProps/ctrlProp638.xml" ContentType="application/vnd.ms-excel.controlproperties+xml"/>
  <Override PartName="/xl/ctrlProps/ctrlProp540.xml" ContentType="application/vnd.ms-excel.controlproperties+xml"/>
  <Override PartName="/xl/ctrlProps/ctrlProp685.xml" ContentType="application/vnd.ms-excel.controlproperties+xml"/>
  <Override PartName="/xl/ctrlProps/ctrlProp307.xml" ContentType="application/vnd.ms-excel.controlproperties+xml"/>
  <Override PartName="/xl/ctrlProps/ctrlProp354.xml" ContentType="application/vnd.ms-excel.controlproperties+xml"/>
  <Override PartName="/xl/ctrlProps/ctrlProp499.xml" ContentType="application/vnd.ms-excel.controlproperties+xml"/>
  <Override PartName="/xl/ctrlProps/ctrlProp55.xml" ContentType="application/vnd.ms-excel.controlproperties+xml"/>
  <Override PartName="/xl/ctrlProps/ctrlProp477.xml" ContentType="application/vnd.ms-excel.controlproperties+xml"/>
  <Override PartName="/xl/ctrlProps/ctrlProp332.xml" ContentType="application/vnd.ms-excel.controlproperties+xml"/>
  <Override PartName="/xl/ctrlProps/ctrlProp824.xml" ContentType="application/vnd.ms-excel.controlproperties+xml"/>
  <Override PartName="/xl/ctrlProps/ctrlProp9.xml" ContentType="application/vnd.ms-excel.controlproperties+xml"/>
  <Override PartName="/xl/ctrlProps/ctrlProp146.xml" ContentType="application/vnd.ms-excel.controlproperties+xml"/>
  <Override PartName="/xl/ctrlProps/ctrlProp193.xml" ContentType="application/vnd.ms-excel.control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trlProps/ctrlProp616.xml" ContentType="application/vnd.ms-excel.controlproperties+xml"/>
  <Override PartName="/xl/ctrlProps/ctrlProp802.xml" ContentType="application/vnd.ms-excel.controlproperties+xml"/>
  <Override PartName="/xl/ctrlProps/ctrlProp269.xml" ContentType="application/vnd.ms-excel.controlproperties+xml"/>
  <Override PartName="/xl/ctrlProps/ctrlProp663.xml" ContentType="application/vnd.ms-excel.controlproperties+xml"/>
  <Override PartName="/xl/ctrlProps/ctrlProp33.xml" ContentType="application/vnd.ms-excel.controlproperties+xml"/>
  <Override PartName="/xl/ctrlProps/ctrlProp124.xml" ContentType="application/vnd.ms-excel.controlproperties+xml"/>
  <Override PartName="/xl/ctrlProps/ctrlProp80.xml" ContentType="application/vnd.ms-excel.controlproperties+xml"/>
  <Override PartName="/xl/ctrlProps/ctrlProp171.xml" ContentType="application/vnd.ms-excel.controlproperties+xml"/>
  <Override PartName="/xl/ctrlProps/ctrlProp455.xml" ContentType="application/vnd.ms-excel.controlproperties+xml"/>
  <Override PartName="/xl/ctrlProps/ctrlProp786.xml" ContentType="application/vnd.ms-excel.controlproperties+xml"/>
  <Override PartName="/xl/ctrlProps/ctrlProp408.xml" ContentType="application/vnd.ms-excel.controlproperties+xml"/>
  <Override PartName="/xl/ctrlProps/ctrlProp310.xml" ContentType="application/vnd.ms-excel.controlproperties+xml"/>
  <Override PartName="/xl/ctrlProps/ctrlProp739.xml" ContentType="application/vnd.ms-excel.controlproperties+xml"/>
  <Override PartName="/xl/ctrlProps/ctrlProp641.xml" ContentType="application/vnd.ms-excel.controlproperties+xml"/>
  <Override PartName="/xl/ctrlProps/ctrlProp11.xml" ContentType="application/vnd.ms-excel.controlproperties+xml"/>
  <Override PartName="/xl/ctrlProps/ctrlProp433.xml" ContentType="application/vnd.ms-excel.controlproperties+xml"/>
  <Override PartName="/xl/ctrlProps/ctrlProp578.xml" ContentType="application/vnd.ms-excel.controlproperties+xml"/>
  <Override PartName="/xl/ctrlProps/ctrlProp764.xml" ContentType="application/vnd.ms-excel.controlproperties+xml"/>
  <Override PartName="/xl/ctrlProps/ctrlProp480.xml" ContentType="application/vnd.ms-excel.controlproperties+xml"/>
  <Override PartName="/xl/ctrlProps/ctrlProp247.xml" ContentType="application/vnd.ms-excel.controlproperties+xml"/>
  <Override PartName="/xl/ctrlProps/ctrlProp717.xml" ContentType="application/vnd.ms-excel.controlproperties+xml"/>
  <Override PartName="/xl/ctrlProps/ctrlProp294.xml" ContentType="application/vnd.ms-excel.controlproperties+xml"/>
  <Override PartName="/xl/ctrlProps/ctrlProp102.xml" ContentType="application/vnd.ms-excel.controlproperties+xml"/>
  <Override PartName="/xl/ctrlProps/ctrlProp509.xml" ContentType="application/vnd.ms-excel.controlproperties+xml"/>
  <Override PartName="/xl/ctrlProps/ctrlProp272.xml" ContentType="application/vnd.ms-excel.controlproperties+xml"/>
  <Override PartName="/xl/ctrlProps/ctrlProp556.xml" ContentType="application/vnd.ms-excel.controlproperties+xml"/>
  <Override PartName="/xl/ctrlProps/ctrlProp225.xml" ContentType="application/vnd.ms-excel.controlproperties+xml"/>
  <Override PartName="/xl/ctrlProps/ctrlProp411.xml" ContentType="application/vnd.ms-excel.controlproperties+xml"/>
  <Override PartName="/xl/ctrlProps/ctrlProp348.xml" ContentType="application/vnd.ms-excel.controlproperties+xml"/>
  <Override PartName="/xl/ctrlProps/ctrlProp742.xml" ContentType="application/vnd.ms-excel.controlproperties+xml"/>
  <Override PartName="/xl/ctrlProps/ctrlProp395.xml" ContentType="application/vnd.ms-excel.controlproperties+xml"/>
  <Override PartName="/xl/ctrlProps/ctrlProp679.xml" ContentType="application/vnd.ms-excel.controlproperties+xml"/>
  <Override PartName="/xl/ctrlProps/ctrlProp49.xml" ContentType="application/vnd.ms-excel.controlproperties+xml"/>
  <Override PartName="/xl/ctrlProps/ctrlProp96.xml" ContentType="application/vnd.ms-excel.controlproperties+xml"/>
  <Override PartName="/xl/ctrlProps/ctrlProp250.xml" ContentType="application/vnd.ms-excel.controlproperties+xml"/>
  <Override PartName="/xl/ctrlProps/ctrlProp534.xml" ContentType="application/vnd.ms-excel.controlproperties+xml"/>
  <Override PartName="/xl/ctrlProps/ctrlProp818.xml" ContentType="application/vnd.ms-excel.controlproperties+xml"/>
  <Override PartName="/xl/ctrlProps/ctrlProp720.xml" ContentType="application/vnd.ms-excel.controlproperties+xml"/>
  <Override PartName="/xl/ctrlProps/ctrlProp203.xml" ContentType="application/vnd.ms-excel.controlproperties+xml"/>
  <Override PartName="/xl/ctrlProps/ctrlProp581.xml" ContentType="application/vnd.ms-excel.controlproperties+xml"/>
  <Override PartName="/xl/ctrlProps/ctrlProp187.xml" ContentType="application/vnd.ms-excel.controlproperties+xml"/>
  <Override PartName="/xl/ctrlProps/ctrlProp373.xml" ContentType="application/vnd.ms-excel.controlproperties+xml"/>
  <Override PartName="/xl/ctrlProps/ctrlProp326.xml" ContentType="application/vnd.ms-excel.controlproperties+xml"/>
  <Override PartName="/xl/ctrlProps/ctrlProp657.xml" ContentType="application/vnd.ms-excel.controlproperties+xml"/>
  <Override PartName="/xl/ctrlProps/ctrlProp512.xml" ContentType="application/vnd.ms-excel.controlproperties+xml"/>
  <Override PartName="/xl/ctrlProps/ctrlProp27.xml" ContentType="application/vnd.ms-excel.controlproperties+xml"/>
  <Override PartName="/xl/ctrlProps/ctrlProp74.xml" ContentType="application/vnd.ms-excel.controlproperties+xml"/>
  <Override PartName="/xl/ctrlProps/ctrlProp351.xml" ContentType="application/vnd.ms-excel.controlproperties+xml"/>
  <Override PartName="/xl/ctrlProps/ctrlProp496.xml" ContentType="application/vnd.ms-excel.controlproperties+xml"/>
  <Override PartName="/xl/ctrlProps/ctrlProp682.xml" ContentType="application/vnd.ms-excel.controlproperties+xml"/>
  <Override PartName="/xl/ctrlProps/ctrlProp304.xml" ContentType="application/vnd.ms-excel.controlproperties+xml"/>
  <Override PartName="/xl/ctrlProps/ctrlProp449.xml" ContentType="application/vnd.ms-excel.controlproperties+xml"/>
  <Override PartName="/xl/ctrlProps/ctrlProp635.xml" ContentType="application/vnd.ms-excel.controlproperties+xml"/>
  <Override PartName="/xl/ctrlProps/ctrlProp52.xml" ContentType="application/vnd.ms-excel.controlproperties+xml"/>
  <Override PartName="/xl/ctrlProps/ctrlProp165.xml" ContentType="application/vnd.ms-excel.controlproperties+xml"/>
  <Override PartName="/xl/ctrlProps/ctrlProp118.xml" ContentType="application/vnd.ms-excel.controlproperties+xml"/>
  <Override PartName="/xl/ctrlProps/ctrlProp821.xml" ContentType="application/vnd.ms-excel.controlproperties+xml"/>
  <Override PartName="/xl/ctrlProps/ctrlProp288.xml" ContentType="application/vnd.ms-excel.controlproperties+xml"/>
  <Override PartName="/xl/ctrlProps/ctrlProp427.xml" ContentType="application/vnd.ms-excel.controlproperties+xml"/>
  <Override PartName="/xl/ctrlProps/ctrlProp474.xml" ContentType="application/vnd.ms-excel.controlproperties+xml"/>
  <Override PartName="/xl/ctrlProps/ctrlProp190.xml" ContentType="application/vnd.ms-excel.controlproperties+xml"/>
  <Override PartName="/xl/ctrlProps/ctrlProp143.xml" ContentType="application/vnd.ms-excel.controlproperties+xml"/>
  <Override PartName="/xl/externalLinks/externalLink1.xml" ContentType="application/vnd.openxmlformats-officedocument.spreadsheetml.externalLink+xml"/>
  <Override PartName="/xl/ctrlProps/ctrlProp266.xml" ContentType="application/vnd.ms-excel.controlproperties+xml"/>
  <Override PartName="/xl/ctrlProps/ctrlProp758.xml" ContentType="application/vnd.ms-excel.controlproperties+xml"/>
  <Override PartName="/xl/ctrlProps/ctrlProp660.xml" ContentType="application/vnd.ms-excel.controlproperties+xml"/>
  <Override PartName="/xl/ctrlProps/ctrlProp219.xml" ContentType="application/vnd.ms-excel.controlproperties+xml"/>
  <Override PartName="/xl/ctrlProps/ctrlProp613.xml" ContentType="application/vnd.ms-excel.controlproperties+xml"/>
  <Override PartName="/xl/ctrlProps/ctrlProp6.xml" ContentType="application/vnd.ms-excel.controlproperties+xml"/>
  <Override PartName="/xl/ctrlProps/ctrlProp30.xml" ContentType="application/vnd.ms-excel.controlproperties+xml"/>
  <Override PartName="/xl/ctrlProps/ctrlProp736.xml" ContentType="application/vnd.ms-excel.controlproperties+xml"/>
  <Override PartName="/xl/ctrlProps/ctrlProp783.xml" ContentType="application/vnd.ms-excel.controlproperties+xml"/>
  <Override PartName="/xl/ctrlProps/ctrlProp405.xml" ContentType="application/vnd.ms-excel.controlproperties+xml"/>
  <Override PartName="/xl/ctrlProps/ctrlProp452.xml" ContentType="application/vnd.ms-excel.controlproperties+xml"/>
  <Override PartName="/xl/ctrlProps/ctrlProp597.xml" ContentType="application/vnd.ms-excel.controlproperties+xml"/>
  <Override PartName="/xl/ctrlProps/ctrlProp121.xml" ContentType="application/vnd.ms-excel.controlproperties+xml"/>
  <Override PartName="/xl/ctrlProps/ctrlProp575.xml" ContentType="application/vnd.ms-excel.controlproperties+xml"/>
  <Override PartName="/xl/ctrlProps/ctrlProp244.xml" ContentType="application/vnd.ms-excel.controlproperties+xml"/>
  <Override PartName="/xl/ctrlProps/ctrlProp528.xml" ContentType="application/vnd.ms-excel.controlproperties+xml"/>
  <Override PartName="/xl/ctrlProps/ctrlProp291.xml" ContentType="application/vnd.ms-excel.controlproperties+xml"/>
  <Override PartName="/xl/ctrlProps/ctrlProp389.xml" ContentType="application/vnd.ms-excel.controlproperties+xml"/>
  <Default Extension="bin" ContentType="application/vnd.openxmlformats-officedocument.spreadsheetml.printerSettings"/>
  <Override PartName="/xl/ctrlProps/ctrlProp714.xml" ContentType="application/vnd.ms-excel.controlproperties+xml"/>
  <Override PartName="/xl/ctrlProps/ctrlProp698.xml" ContentType="application/vnd.ms-excel.controlproperties+xml"/>
  <Override PartName="/xl/ctrlProps/ctrlProp761.xml" ContentType="application/vnd.ms-excel.controlproperties+xml"/>
  <Override PartName="/xl/ctrlProps/ctrlProp222.xml" ContentType="application/vnd.ms-excel.controlproperties+xml"/>
  <Override PartName="/xl/ctrlProps/ctrlProp430.xml" ContentType="application/vnd.ms-excel.controlproperties+xml"/>
  <Override PartName="/xl/ctrlProps/ctrlProp367.xml" ContentType="application/vnd.ms-excel.controlproperties+xml"/>
  <Override PartName="/xl/ctrlProps/ctrlProp68.xml" ContentType="application/vnd.ms-excel.controlproperties+xml"/>
  <Override PartName="/xl/ctrlProps/ctrlProp553.xml" ContentType="application/vnd.ms-excel.controlproperties+xml"/>
  <Override PartName="/xl/ctrlProps/ctrlProp506.xml" ContentType="application/vnd.ms-excel.controlproperties+xml"/>
  <Override PartName="/xl/ctrlProps/ctrlProp159.xml" ContentType="application/vnd.ms-excel.controlproperties+xml"/>
  <Override PartName="/xl/ctrlProps/ctrlProp629.xml" ContentType="application/vnd.ms-excel.controlproperties+xml"/>
  <Override PartName="/xl/ctrlProps/ctrlProp531.xml" ContentType="application/vnd.ms-excel.controlproperties+xml"/>
  <Override PartName="/xl/ctrlProps/ctrlProp676.xml" ContentType="application/vnd.ms-excel.controlproperties+xml"/>
  <Override PartName="/xl/ctrlProps/ctrlProp200.xml" ContentType="application/vnd.ms-excel.controlproperties+xml"/>
  <Override PartName="/xl/ctrlProps/ctrlProp345.xml" ContentType="application/vnd.ms-excel.controlproperties+xml"/>
  <Override PartName="/xl/ctrlProps/ctrlProp815.xml" ContentType="application/vnd.ms-excel.controlproperties+xml"/>
  <Override PartName="/xl/ctrlProps/ctrlProp392.xml" ContentType="application/vnd.ms-excel.controlproperties+xml"/>
  <Override PartName="/xl/ctrlProps/ctrlProp46.xml" ContentType="application/vnd.ms-excel.controlproperties+xml"/>
  <Override PartName="/xl/ctrlProps/ctrlProp93.xml" ContentType="application/vnd.ms-excel.controlproperties+xml"/>
  <Override PartName="/xl/ctrlProps/ctrlProp607.xml" ContentType="application/vnd.ms-excel.controlproperties+xml"/>
  <Override PartName="/xl/ctrlProps/ctrlProp468.xml" ContentType="application/vnd.ms-excel.controlproperties+xml"/>
  <Override PartName="/xl/ctrlProps/ctrlProp654.xml" ContentType="application/vnd.ms-excel.controlproperties+xml"/>
  <Override PartName="/xl/ctrlProps/ctrlProp370.xml" ContentType="application/vnd.ms-excel.controlproperties+xml"/>
  <Override PartName="/xl/ctrlProps/ctrlProp799.xml" ContentType="application/vnd.ms-excel.controlproperties+xml"/>
  <Override PartName="/xl/ctrlProps/ctrlProp323.xml" ContentType="application/vnd.ms-excel.controlproperties+xml"/>
  <Override PartName="/xl/ctrlProps/ctrlProp24.xml" ContentType="application/vnd.ms-excel.controlproperties+xml"/>
  <Override PartName="/xl/ctrlProps/ctrlProp137.xml" ContentType="application/vnd.ms-excel.controlproperties+xml"/>
  <Override PartName="/xl/ctrlProps/ctrlProp184.xml" ContentType="application/vnd.ms-excel.controlproperties+xml"/>
  <Override PartName="/xl/ctrlProps/ctrlProp71.xml" ContentType="application/vnd.ms-excel.controlproperties+xml"/>
  <Override PartName="/xl/ctrlProps/ctrlProp446.xml" ContentType="application/vnd.ms-excel.controlproperties+xml"/>
  <Override PartName="/xl/ctrlProps/ctrlProp493.xml" ContentType="application/vnd.ms-excel.controlproperties+xml"/>
  <Override PartName="/xl/ctrlProps/ctrlProp115.xml" ContentType="application/vnd.ms-excel.controlproperties+xml"/>
  <Override PartName="/xl/ctrlProps/ctrlProp162.xml" ContentType="application/vnd.ms-excel.controlproperties+xml"/>
  <Override PartName="/xl/comments1.xml" ContentType="application/vnd.openxmlformats-officedocument.spreadsheetml.comments+xml"/>
  <Override PartName="/xl/ctrlProps/ctrlProp632.xml" ContentType="application/vnd.ms-excel.controlproperties+xml"/>
  <Override PartName="/xl/ctrlProps/ctrlProp285.xml" ContentType="application/vnd.ms-excel.controlproperties+xml"/>
  <Override PartName="/xl/ctrlProps/ctrlProp777.xml" ContentType="application/vnd.ms-excel.controlproperties+xml"/>
  <Override PartName="/xl/ctrlProps/ctrlProp301.xml" ContentType="application/vnd.ms-excel.controlproperties+xml"/>
  <Override PartName="/xl/ctrlProps/ctrlProp238.xml" ContentType="application/vnd.ms-excel.controlproperties+xml"/>
  <Override PartName="/xl/ctrlProps/ctrlProp569.xml" ContentType="application/vnd.ms-excel.controlproperties+xml"/>
  <Override PartName="/xl/ctrlProps/ctrlProp471.xml" ContentType="application/vnd.ms-excel.controlproperties+xml"/>
  <Override PartName="/xl/ctrlProps/ctrlProp424.xml" ContentType="application/vnd.ms-excel.controlproperties+xml"/>
  <Override PartName="/xl/ctrlProps/ctrlProp755.xml" ContentType="application/vnd.ms-excel.controlproperties+xml"/>
  <Override PartName="/xl/ctrlProps/ctrlProp708.xml" ContentType="application/vnd.ms-excel.controlproperties+xml"/>
  <Override PartName="/xl/ctrlProps/ctrlProp610.xml" ContentType="application/vnd.ms-excel.controlproperties+xml"/>
  <Override PartName="/xl/ctrlProps/ctrlProp3.xml" ContentType="application/vnd.ms-excel.controlproperties+xml"/>
  <Override PartName="/xl/ctrlProps/ctrlProp140.xml" ContentType="application/vnd.ms-excel.controlproperties+xml"/>
  <Override PartName="/xl/ctrlProps/ctrlProp594.xml" ContentType="application/vnd.ms-excel.controlproperties+xml"/>
  <Override PartName="/xl/ctrlProps/ctrlProp402.xml" ContentType="application/vnd.ms-excel.controlproperties+xml"/>
  <Override PartName="/xl/ctrlProps/ctrlProp263.xml" ContentType="application/vnd.ms-excel.controlproperties+xml"/>
  <Override PartName="/xl/ctrlProps/ctrlProp547.xml" ContentType="application/vnd.ms-excel.controlproperties+xml"/>
  <Override PartName="/xl/ctrlProps/ctrlProp216.xml" ContentType="application/vnd.ms-excel.controlproperties+xml"/>
  <Override PartName="/xl/ctrlProps/ctrlProp386.xml" ContentType="application/vnd.ms-excel.controlproperties+xml"/>
  <Override PartName="/xl/ctrlProps/ctrlProp780.xml" ContentType="application/vnd.ms-excel.controlproperties+xml"/>
  <Override PartName="/xl/ctrlProps/ctrlProp241.xml" ContentType="application/vnd.ms-excel.controlproperties+xml"/>
  <Override PartName="/xl/ctrlProps/ctrlProp339.xml" ContentType="application/vnd.ms-excel.controlproperties+xml"/>
  <Override PartName="/xl/ctrlProps/ctrlProp733.xml" ContentType="application/vnd.ms-excel.controlproperties+xml"/>
  <Override PartName="/xl/ctrlProps/ctrlProp87.xml" ContentType="application/vnd.ms-excel.contro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ctrlProps/ctrlProp525.xml" ContentType="application/vnd.ms-excel.controlproperties+xml"/>
  <Override PartName="/xl/ctrlProps/ctrlProp809.xml" ContentType="application/vnd.ms-excel.controlproperties+xml"/>
  <Override PartName="/xl/ctrlProps/ctrlProp711.xml" ContentType="application/vnd.ms-excel.controlproperties+xml"/>
  <Override PartName="/xl/ctrlProps/ctrlProp572.xml" ContentType="application/vnd.ms-excel.controlproperties+xml"/>
  <Override PartName="/xl/ctrlProps/ctrlProp178.xml" ContentType="application/vnd.ms-excel.controlproperties+xml"/>
  <Override PartName="/xl/worksheets/sheet11.xml" ContentType="application/vnd.openxmlformats-officedocument.spreadsheetml.worksheet+xml"/>
  <Override PartName="/xl/ctrlProps/ctrlProp364.xml" ContentType="application/vnd.ms-excel.controlproperties+xml"/>
  <Override PartName="/xl/ctrlProps/ctrlProp317.xml" ContentType="application/vnd.ms-excel.controlproperties+xml"/>
  <Override PartName="/xl/ctrlProps/ctrlProp503.xml" ContentType="application/vnd.ms-excel.controlproperties+xml"/>
  <Override PartName="/xl/ctrlProps/ctrlProp648.xml" ContentType="application/vnd.ms-excel.controlproperties+xml"/>
  <Override PartName="/xl/ctrlProps/ctrlProp550.xml" ContentType="application/vnd.ms-excel.controlproperties+xml"/>
  <Override PartName="/xl/ctrlProps/ctrlProp695.xml" ContentType="application/vnd.ms-excel.controlproperties+xml"/>
  <Override PartName="/xl/ctrlProps/ctrlProp18.xml" ContentType="application/vnd.ms-excel.controlproperties+xml"/>
  <Override PartName="/xl/ctrlProps/ctrlProp65.xml" ContentType="application/vnd.ms-excel.controlproperties+xml"/>
  <Override PartName="/xl/ctrlProps/ctrlProp342.xml" ContentType="application/vnd.ms-excel.controlproperties+xml"/>
  <Override PartName="/xl/ctrlProps/ctrlProp673.xml" ContentType="application/vnd.ms-excel.controlproperties+xml"/>
  <Override PartName="/xl/ctrlProps/ctrlProp626.xml" ContentType="application/vnd.ms-excel.controlproperties+xml"/>
  <Override PartName="/xl/ctrlProps/ctrlProp487.xml" ContentType="application/vnd.ms-excel.controlproperties+xml"/>
  <Override PartName="/xl/ctrlProps/ctrlProp43.xml" ContentType="application/vnd.ms-excel.controlproperties+xml"/>
  <Override PartName="/xl/ctrlProps/ctrlProp90.xml" ContentType="application/vnd.ms-excel.controlproperties+xml"/>
  <Override PartName="/xl/ctrlProps/ctrlProp109.xml" ContentType="application/vnd.ms-excel.controlproperties+xml"/>
  <Override PartName="/xl/ctrlProps/ctrlProp156.xml" ContentType="application/vnd.ms-excel.controlproperties+xml"/>
  <Override PartName="/xl/ctrlProps/ctrlProp418.xml" ContentType="application/vnd.ms-excel.controlproperties+xml"/>
  <Override PartName="/xl/ctrlProps/ctrlProp812.xml" ContentType="application/vnd.ms-excel.controlproperties+xml"/>
  <Override PartName="/xl/ctrlProps/ctrlProp279.xml" ContentType="application/vnd.ms-excel.controlproperties+xml"/>
  <Override PartName="/xl/ctrlProps/ctrlProp749.xml" ContentType="application/vnd.ms-excel.controlproperties+xml"/>
  <Override PartName="/xl/ctrlProps/ctrlProp796.xml" ContentType="application/vnd.ms-excel.controlproperties+xml"/>
  <Override PartName="/xl/ctrlProps/ctrlProp465.xml" ContentType="application/vnd.ms-excel.controlproperties+xml"/>
  <Override PartName="/xl/ctrlProps/ctrlProp181.xml" ContentType="application/vnd.ms-excel.controlproperties+xml"/>
  <Override PartName="/xl/ctrlProps/ctrlProp134.xml" ContentType="application/vnd.ms-excel.controlproperties+xml"/>
  <Override PartName="/xl/ctrlProps/ctrlProp320.xml" ContentType="application/vnd.ms-excel.controlproperties+xml"/>
  <Override PartName="/xl/ctrlProps/ctrlProp257.xml" ContentType="application/vnd.ms-excel.controlproperties+xml"/>
  <Override PartName="/xl/ctrlProps/ctrlProp651.xml" ContentType="application/vnd.ms-excel.controlproperties+xml"/>
  <Override PartName="/xl/ctrlProps/ctrlProp588.xml" ContentType="application/vnd.ms-excel.controlproperties+xml"/>
  <Override PartName="/xl/ctrlProps/ctrlProp604.xml" ContentType="application/vnd.ms-excel.controlproperties+xml"/>
  <Override PartName="/xl/ctrlProps/ctrlProp21.xml" ContentType="application/vnd.ms-excel.controlproperties+xml"/>
  <Override PartName="/xl/ctrlProps/ctrlProp727.xml" ContentType="application/vnd.ms-excel.controlproperties+xml"/>
  <Override PartName="/xl/ctrlProps/ctrlProp774.xml" ContentType="application/vnd.ms-excel.controlproperties+xml"/>
  <Override PartName="/xl/ctrlProps/ctrlProp490.xml" ContentType="application/vnd.ms-excel.controlproperties+xml"/>
  <Override PartName="/xl/ctrlProps/ctrlProp443.xml" ContentType="application/vnd.ms-excel.controlproperties+xml"/>
  <Override PartName="/xl/ctrlProps/ctrlProp112.xml" ContentType="application/vnd.ms-excel.controlproperties+xml"/>
  <Override PartName="/xl/ctrlProps/ctrlProp235.xml" ContentType="application/vnd.ms-excel.controlproperties+xml"/>
  <Override PartName="/xl/ctrlProps/ctrlProp566.xml" ContentType="application/vnd.ms-excel.controlproperties+xml"/>
  <Override PartName="/xl/ctrlProps/ctrlProp519.xml" ContentType="application/vnd.ms-excel.controlproperties+xml"/>
  <Override PartName="/xl/ctrlProps/ctrlProp421.xml" ContentType="application/vnd.ms-excel.controlproperties+xml"/>
  <Override PartName="/xl/ctrlProps/ctrlProp282.xml" ContentType="application/vnd.ms-excel.controlproperties+xml"/>
  <Override PartName="/xl/ctrlProps/ctrlProp213.xml" ContentType="application/vnd.ms-excel.controlproperties+xml"/>
  <Override PartName="/xl/ctrlProps/ctrlProp689.xml" ContentType="application/vnd.ms-excel.controlproperties+xml"/>
  <Override PartName="/xl/ctrlProps/ctrlProp705.xml" ContentType="application/vnd.ms-excel.controlproperties+xml"/>
  <Override PartName="/xl/ctrlProps/ctrlProp358.xml" ContentType="application/vnd.ms-excel.controlproperties+xml"/>
  <Override PartName="/xl/ctrlProps/ctrlProp544.xml" ContentType="application/vnd.ms-excel.controlproperties+xml"/>
  <Override PartName="/xl/ctrlProps/ctrlProp752.xml" ContentType="application/vnd.ms-excel.controlproperties+xml"/>
  <Override PartName="/xl/ctrlProps/ctrlProp260.xml" ContentType="application/vnd.ms-excel.controlproperties+xml"/>
  <Override PartName="/xl/ctrlProps/ctrlProp59.xml" ContentType="application/vnd.ms-excel.controlproperties+xml"/>
  <Override PartName="/xl/ctrlProps/ctrlProp197.xml" ContentType="application/vnd.ms-excel.controlproperties+xml"/>
  <Override PartName="/xl/ctrlProps/ctrlProp591.xml" ContentType="application/vnd.ms-excel.controlproperties+xml"/>
  <Override PartName="/xl/ctrlProps/ctrlProp730.xml" ContentType="application/vnd.ms-excel.controlproperties+xml"/>
  <Override PartName="/xl/ctrlProps/ctrlProp383.xml" ContentType="application/vnd.ms-excel.controlproperties+xml"/>
  <Override PartName="/xl/ctrlProps/ctrlProp336.xml" ContentType="application/vnd.ms-excel.controlproperties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ctrlProps/ctrlProp667.xml" ContentType="application/vnd.ms-excel.controlproperties+xml"/>
  <Override PartName="/xl/ctrlProps/ctrlProp522.xml" ContentType="application/vnd.ms-excel.controlproperties+xml"/>
  <Override PartName="/xl/ctrlProps/ctrlProp806.xml" ContentType="application/vnd.ms-excel.controlproperties+xml"/>
  <Override PartName="/xl/ctrlProps/ctrlProp37.xml" ContentType="application/vnd.ms-excel.controlproperties+xml"/>
  <Override PartName="/xl/ctrlProps/ctrlProp84.xml" ContentType="application/vnd.ms-excel.controlproperties+xml"/>
  <Override PartName="/xl/ctrlProps/ctrlProp175.xml" ContentType="application/vnd.ms-excel.controlproperties+xml"/>
  <Override PartName="/xl/ctrlProps/ctrlProp128.xml" ContentType="application/vnd.ms-excel.controlproperties+xml"/>
  <Override PartName="/xl/ctrlProps/ctrlProp692.xml" ContentType="application/vnd.ms-excel.controlproperties+xml"/>
  <Override PartName="/xl/ctrlProps/ctrlProp459.xml" ContentType="application/vnd.ms-excel.controlproperties+xml"/>
  <Override PartName="/xl/ctrlProps/ctrlProp645.xml" ContentType="application/vnd.ms-excel.controlproperties+xml"/>
  <Override PartName="/xl/ctrlProps/ctrlProp361.xml" ContentType="application/vnd.ms-excel.controlproperties+xml"/>
  <Override PartName="/xl/ctrlProps/ctrlProp314.xml" ContentType="application/vnd.ms-excel.controlproperties+xml"/>
  <Override PartName="/xl/ctrlProps/ctrlProp15.xml" ContentType="application/vnd.ms-excel.controlproperties+xml"/>
  <Override PartName="/xl/ctrlProps/ctrlProp62.xml" ContentType="application/vnd.ms-excel.controlproperties+xml"/>
  <Override PartName="/xl/ctrlProps/ctrlProp484.xml" ContentType="application/vnd.ms-excel.controlproperties+xml"/>
  <Override PartName="/xl/ctrlProps/ctrlProp500.xml" ContentType="application/vnd.ms-excel.controlproperties+xml"/>
  <Override PartName="/xl/ctrlProps/ctrlProp437.xml" ContentType="application/vnd.ms-excel.controlproperties+xml"/>
  <Override PartName="/xl/ctrlProps/ctrlProp298.xml" ContentType="application/vnd.ms-excel.controlproperties+xml"/>
  <Override PartName="/xl/ctrlProps/ctrlProp768.xml" ContentType="application/vnd.ms-excel.controlproperties+xml"/>
  <Override PartName="/xl/ctrlProps/ctrlProp106.xml" ContentType="application/vnd.ms-excel.controlproperties+xml"/>
  <Override PartName="/xl/ctrlProps/ctrlProp153.xml" ContentType="application/vnd.ms-excel.controlproperties+xml"/>
  <Override PartName="/xl/ctrlProps/ctrlProp623.xml" ContentType="application/vnd.ms-excel.controlproperties+xml"/>
  <Override PartName="/xl/ctrlProps/ctrlProp276.xml" ContentType="application/vnd.ms-excel.controlproperties+xml"/>
  <Override PartName="/xl/ctrlProps/ctrlProp670.xml" ContentType="application/vnd.ms-excel.controlproperties+xml"/>
  <Override PartName="/xl/ctrlProps/ctrlProp229.xml" ContentType="application/vnd.ms-excel.controlproperties+xml"/>
  <Override PartName="/xl/ctrlProps/ctrlProp40.xml" ContentType="application/vnd.ms-excel.controlproperties+xml"/>
  <Override PartName="/xl/ctrlProps/ctrlProp462.xml" ContentType="application/vnd.ms-excel.controlproperties+xml"/>
  <Override PartName="/xl/ctrlProps/ctrlProp415.xml" ContentType="application/vnd.ms-excel.controlproperties+xml"/>
  <Override PartName="/xl/ctrlProps/ctrlProp601.xml" ContentType="application/vnd.ms-excel.controlproperties+xml"/>
  <Override PartName="/xl/ctrlProps/ctrlProp746.xml" ContentType="application/vnd.ms-excel.controlproperties+xml"/>
  <Override PartName="/xl/ctrlProps/ctrlProp399.xml" ContentType="application/vnd.ms-excel.controlproperties+xml"/>
  <Override PartName="/xl/ctrlProps/ctrlProp793.xml" ContentType="application/vnd.ms-excel.controlproperties+xml"/>
  <Override PartName="/xl/ctrlProps/ctrlProp131.xml" ContentType="application/vnd.ms-excel.controlproperties+xml"/>
  <Override PartName="/xl/ctrlProps/ctrlProp538.xml" ContentType="application/vnd.ms-excel.controlproperties+xml"/>
  <Override PartName="/xl/ctrlProps/ctrlProp440.xml" ContentType="application/vnd.ms-excel.controlproperties+xml"/>
  <Override PartName="/xl/ctrlProps/ctrlProp771.xml" ContentType="application/vnd.ms-excel.controlproperties+xml"/>
  <Override PartName="/xl/ctrlProps/ctrlProp254.xml" ContentType="application/vnd.ms-excel.controlproperties+xml"/>
  <Override PartName="/xl/ctrlProps/ctrlProp724.xml" ContentType="application/vnd.ms-excel.controlproperties+xml"/>
  <Override PartName="/xl/ctrlProps/ctrlProp207.xml" ContentType="application/vnd.ms-excel.controlproperties+xml"/>
  <Override PartName="/xl/ctrlProps/ctrlProp585.xml" ContentType="application/vnd.ms-excel.controlproperties+xml"/>
  <Override PartName="/xl/ctrlProps/ctrlProp516.xml" ContentType="application/vnd.ms-excel.controlproperties+xml"/>
  <Override PartName="/xl/ctrlProps/ctrlProp377.xml" ContentType="application/vnd.ms-excel.controlproperties+xml"/>
  <Override PartName="/xl/ctrlProps/ctrlProp232.xml" ContentType="application/vnd.ms-excel.controlproperties+xml"/>
  <Override PartName="/xl/ctrlProps/ctrlProp563.xml" ContentType="application/vnd.ms-excel.controlproperties+xml"/>
  <Override PartName="/xl/ctrlProps/ctrlProp78.xml" ContentType="application/vnd.ms-excel.controlproperties+xml"/>
  <Override PartName="/xl/ctrlProps/ctrlProp355.xml" ContentType="application/vnd.ms-excel.controlproperties+xml"/>
  <Override PartName="/xl/ctrlProps/ctrlProp308.xml" ContentType="application/vnd.ms-excel.controlproperties+xml"/>
  <Override PartName="/xl/ctrlProps/ctrlProp702.xml" ContentType="application/vnd.ms-excel.controlproperties+xml"/>
  <Override PartName="/xl/ctrlProps/ctrlProp169.xml" ContentType="application/vnd.ms-excel.controlproperties+xml"/>
  <Override PartName="/xl/ctrlProps/ctrlProp210.xml" ContentType="application/vnd.ms-excel.controlproperties+xml"/>
  <Override PartName="/xl/ctrlProps/ctrlProp686.xml" ContentType="application/vnd.ms-excel.controlproperties+xml"/>
  <Override PartName="/xl/ctrlProps/ctrlProp639.xml" ContentType="application/vnd.ms-excel.controlproperties+xml"/>
  <Override PartName="/xl/ctrlProps/ctrlProp541.xml" ContentType="application/vnd.ms-excel.controlproperties+xml"/>
  <Override PartName="/xl/ctrlProps/ctrlProp825.xml" ContentType="application/vnd.ms-excel.controlproperties+xml"/>
  <Override PartName="/xl/ctrlProps/ctrlProp147.xml" ContentType="application/vnd.ms-excel.controlproperties+xml"/>
  <Override PartName="/xl/ctrlProps/ctrlProp194.xml" ContentType="application/vnd.ms-excel.controlproperties+xml"/>
  <Override PartName="/xl/ctrlProps/ctrlProp56.xml" ContentType="application/vnd.ms-excel.controlproperties+xml"/>
  <Override PartName="/xl/drawings/drawing2.xml" ContentType="application/vnd.openxmlformats-officedocument.drawing+xml"/>
  <Override PartName="/xl/ctrlProps/ctrlProp333.xml" ContentType="application/vnd.ms-excel.controlproperties+xml"/>
  <Override PartName="/xl/ctrlProps/ctrlProp478.xml" ContentType="application/vnd.ms-excel.controlproperties+xml"/>
  <Override PartName="/xl/ctrlProps/ctrlProp664.xml" ContentType="application/vnd.ms-excel.controlproperties+xml"/>
  <Override PartName="/xl/ctrlProps/ctrlProp380.xml" ContentType="application/vnd.ms-excel.controlproperties+xml"/>
  <Override PartName="/xl/ctrlProps/ctrlProp617.xml" ContentType="application/vnd.ms-excel.controlproperties+xml"/>
  <Override PartName="/xl/ctrlProps/ctrlProp34.xml" ContentType="application/vnd.ms-excel.controlproperties+xml"/>
  <Override PartName="/xl/ctrlProps/ctrlProp81.xml" ContentType="application/vnd.ms-excel.controlproperties+xml"/>
  <Override PartName="/xl/worksheets/sheet3.xml" ContentType="application/vnd.openxmlformats-officedocument.spreadsheetml.worksheet+xml"/>
  <Override PartName="/xl/ctrlProps/ctrlProp787.xml" ContentType="application/vnd.ms-excel.controlproperties+xml"/>
  <Override PartName="/xl/ctrlProps/ctrlProp409.xml" ContentType="application/vnd.ms-excel.controlproperties+xml"/>
  <Override PartName="/xl/ctrlProps/ctrlProp311.xml" ContentType="application/vnd.ms-excel.controlproperties+xml"/>
  <Override PartName="/xl/ctrlProps/ctrlProp803.xml" ContentType="application/vnd.ms-excel.controlproperties+xml"/>
  <Override PartName="/xl/ctrlProps/ctrlProp456.xml" ContentType="application/vnd.ms-excel.controlproperties+xml"/>
  <Override PartName="/xl/ctrlProps/ctrlProp125.xml" ContentType="application/vnd.ms-excel.controlproperties+xml"/>
  <Override PartName="/xl/ctrlProps/ctrlProp172.xml" ContentType="application/vnd.ms-excel.controlproperties+xml"/>
  <Override PartName="/xl/ctrlProps/ctrlProp248.xml" ContentType="application/vnd.ms-excel.controlproperties+xml"/>
  <Override PartName="/xl/ctrlProps/ctrlProp642.xml" ContentType="application/vnd.ms-excel.controlproperties+xml"/>
  <Override PartName="/xl/ctrlProps/ctrlProp295.xml" ContentType="application/vnd.ms-excel.controlproperties+xml"/>
  <Override PartName="/xl/ctrlProps/ctrlProp579.xml" ContentType="application/vnd.ms-excel.controlproperties+xml"/>
  <Override PartName="/xl/ctrlProps/ctrlProp12.xml" ContentType="application/vnd.ms-excel.controlproperties+xml"/>
  <Override PartName="/xl/ctrlProps/ctrlProp103.xml" ContentType="application/vnd.ms-excel.controlproperties+xml"/>
  <Override PartName="/xl/ctrlProps/ctrlProp150.xml" ContentType="application/vnd.ms-excel.controlproperties+xml"/>
  <Override PartName="/xl/ctrlProps/ctrlProp765.xml" ContentType="application/vnd.ms-excel.controlproperties+xml"/>
  <Override PartName="/xl/ctrlProps/ctrlProp718.xml" ContentType="application/vnd.ms-excel.controlproperties+xml"/>
  <Override PartName="/xl/ctrlProps/ctrlProp620.xml" ContentType="application/vnd.ms-excel.controlproperties+xml"/>
  <Override PartName="/xl/ctrlProps/ctrlProp481.xml" ContentType="application/vnd.ms-excel.controlproperties+xml"/>
  <Override PartName="/xl/ctrlProps/ctrlProp434.xml" ContentType="application/vnd.ms-excel.controlproperties+xml"/>
  <Override PartName="/xl/ctrlProps/ctrlProp226.xml" ContentType="application/vnd.ms-excel.controlproperties+xml"/>
  <Override PartName="/xl/ctrlProps/ctrlProp273.xml" ContentType="application/vnd.ms-excel.controlproperties+xml"/>
  <Override PartName="/xl/ctrlProps/ctrlProp557.xml" ContentType="application/vnd.ms-excel.controlproperties+xml"/>
  <Override PartName="/xl/ctrlProps/ctrlProp743.xml" ContentType="application/vnd.ms-excel.controlproperties+xml"/>
  <Override PartName="/xl/ctrlProps/ctrlProp790.xml" ContentType="application/vnd.ms-excel.controlproperties+xml"/>
  <Override PartName="/xl/ctrlProps/ctrlProp412.xml" ContentType="application/vnd.ms-excel.controlproperties+xml"/>
  <Override PartName="/xl/ctrlProps/ctrlProp204.xml" ContentType="application/vnd.ms-excel.controlproperties+xml"/>
  <Override PartName="/xl/ctrlProps/ctrlProp582.xml" ContentType="application/vnd.ms-excel.controlproperties+xml"/>
  <Override PartName="/xl/ctrlProps/ctrlProp251.xml" ContentType="application/vnd.ms-excel.controlproperties+xml"/>
  <Override PartName="/xl/ctrlProps/ctrlProp349.xml" ContentType="application/vnd.ms-excel.controlproperties+xml"/>
  <Override PartName="/xl/ctrlProps/ctrlProp535.xml" ContentType="application/vnd.ms-excel.controlproperties+xml"/>
  <Override PartName="/xl/ctrlProps/ctrlProp819.xml" ContentType="application/vnd.ms-excel.controlproperties+xml"/>
  <Override PartName="/xl/ctrlProps/ctrlProp396.xml" ContentType="application/vnd.ms-excel.controlproperties+xml"/>
  <Override PartName="/xl/ctrlProps/ctrlProp97.xml" ContentType="application/vnd.ms-excel.controlproperties+xml"/>
  <Override PartName="/xl/ctrlProps/ctrlProp658.xml" ContentType="application/vnd.ms-excel.controlproperties+xml"/>
  <Override PartName="/xl/ctrlProps/ctrlProp327.xml" ContentType="application/vnd.ms-excel.controlproperties+xml"/>
  <Override PartName="/xl/ctrlProps/ctrlProp721.xml" ContentType="application/vnd.ms-excel.controlproperties+xml"/>
  <Override PartName="/xl/ctrlProps/ctrlProp374.xml" ContentType="application/vnd.ms-excel.controlproperties+xml"/>
  <Override PartName="/xl/ctrlProps/ctrlProp28.xml" ContentType="application/vnd.ms-excel.controlproperties+xml"/>
  <Override PartName="/xl/ctrlProps/ctrlProp75.xml" ContentType="application/vnd.ms-excel.controlproperties+xml"/>
  <Override PartName="/xl/ctrlProps/ctrlProp188.xml" ContentType="application/vnd.ms-excel.controlproperties+xml"/>
  <Override PartName="/xl/ctrlProps/ctrlProp560.xml" ContentType="application/vnd.ms-excel.controlproperties+xml"/>
  <Override PartName="/xl/ctrlProps/ctrlProp513.xml" ContentType="application/vnd.ms-excel.controlproperties+xml"/>
  <Override PartName="/xl/ctrlProps/ctrlProp497.xml" ContentType="application/vnd.ms-excel.controlproperties+xml"/>
  <Override PartName="/xl/ctrlProps/ctrlProp119.xml" ContentType="application/vnd.ms-excel.controlproperties+xml"/>
  <Override PartName="/xl/ctrlProps/ctrlProp166.xml" ContentType="application/vnd.ms-excel.controlproperties+xml"/>
  <Override PartName="/xl/ctrlProps/ctrlProp636.xml" ContentType="application/vnd.ms-excel.controlproperties+xml"/>
  <Override PartName="/xl/ctrlProps/ctrlProp352.xml" ContentType="application/vnd.ms-excel.controlproperties+xml"/>
  <Override PartName="/xl/ctrlProps/ctrlProp289.xml" ContentType="application/vnd.ms-excel.controlproperties+xml"/>
  <Override PartName="/xl/ctrlProps/ctrlProp683.xml" ContentType="application/vnd.ms-excel.controlproperties+xml"/>
  <Override PartName="/xl/ctrlProps/ctrlProp305.xml" ContentType="application/vnd.ms-excel.controlproperties+xml"/>
  <Override PartName="/xl/ctrlProps/ctrlProp53.xml" ContentType="application/vnd.ms-excel.controlproperti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ctrlProps/ctrlProp475.xml" ContentType="application/vnd.ms-excel.controlproperties+xml"/>
  <Override PartName="/xl/ctrlProps/ctrlProp428.xml" ContentType="application/vnd.ms-excel.controlproperties+xml"/>
  <Override PartName="/xl/ctrlProps/ctrlProp330.xml" ContentType="application/vnd.ms-excel.controlproperties+xml"/>
  <Override PartName="/xl/ctrlProps/ctrlProp822.xml" ContentType="application/vnd.ms-excel.controlproperties+xml"/>
  <Override PartName="/xl/ctrlProps/ctrlProp759.xml" ContentType="application/vnd.ms-excel.controlproperties+xml"/>
  <Override PartName="/xl/ctrlProps/ctrlProp7.xml" ContentType="application/vnd.ms-excel.controlproperties+xml"/>
  <Override PartName="/xl/ctrlProps/ctrlProp191.xml" ContentType="application/vnd.ms-excel.controlproperties+xml"/>
  <Override PartName="/xl/ctrlProps/ctrlProp144.xml" ContentType="application/vnd.ms-excel.controlproperties+xml"/>
  <Override PartName="/xl/ctrlProps/ctrlProp598.xml" ContentType="application/vnd.ms-excel.controlproperties+xml"/>
  <Override PartName="/xl/ctrlProps/ctrlProp614.xml" ContentType="application/vnd.ms-excel.controlproperties+xml"/>
  <Override PartName="/xl/ctrlProps/ctrlProp800.xml" ContentType="application/vnd.ms-excel.controlproperties+xml"/>
  <Override PartName="/xl/ctrlProps/ctrlProp267.xml" ContentType="application/vnd.ms-excel.controlproperties+xml"/>
  <Override PartName="/xl/ctrlProps/ctrlProp661.xml" ContentType="application/vnd.ms-excel.controlproperties+xml"/>
  <Override PartName="/xl/ctrlProps/ctrlProp31.xml" ContentType="application/vnd.ms-excel.controlproperties+xml"/>
  <Override PartName="/xl/ctrlProps/ctrlProp122.xml" ContentType="application/vnd.ms-excel.controlproperties+xml"/>
  <Override PartName="/xl/ctrlProps/ctrlProp453.xml" ContentType="application/vnd.ms-excel.controlproperties+xml"/>
  <Override PartName="/xl/ctrlProps/ctrlProp784.xml" ContentType="application/vnd.ms-excel.controlproperties+xml"/>
  <Override PartName="/xl/ctrlProps/ctrlProp406.xml" ContentType="application/vnd.ms-excel.controlproperties+xml"/>
  <Override PartName="/xl/ctrlProps/ctrlProp245.xml" ContentType="application/vnd.ms-excel.controlproperties+xml"/>
  <Override PartName="/xl/ctrlProps/ctrlProp292.xml" ContentType="application/vnd.ms-excel.controlproperties+xml"/>
  <Override PartName="/xl/ctrlProps/ctrlProp737.xml" ContentType="application/vnd.ms-excel.controlproperties+xml"/>
  <Override PartName="/xl/ctrlProps/ctrlProp529.xml" ContentType="application/vnd.ms-excel.controlproperties+xml"/>
  <Override PartName="/xl/ctrlProps/ctrlProp431.xml" ContentType="application/vnd.ms-excel.controlproperties+xml"/>
  <Override PartName="/xl/ctrlProps/ctrlProp576.xml" ContentType="application/vnd.ms-excel.controlproperties+xml"/>
  <Override PartName="/xl/ctrlProps/ctrlProp762.xml" ContentType="application/vnd.ms-excel.controlproperties+xml"/>
  <Override PartName="/xl/ctrlProps/ctrlProp715.xml" ContentType="application/vnd.ms-excel.controlproperties+xml"/>
  <Override PartName="/xl/ctrlProps/ctrlProp100.xml" ContentType="application/vnd.ms-excel.controlproperties+xml"/>
  <Override PartName="/xl/ctrlProps/ctrlProp507.xml" ContentType="application/vnd.ms-excel.controlproperties+xml"/>
  <Override PartName="/xl/ctrlProps/ctrlProp270.xml" ContentType="application/vnd.ms-excel.controlproperties+xml"/>
  <Override PartName="/xl/ctrlProps/ctrlProp368.xml" ContentType="application/vnd.ms-excel.controlproperties+xml"/>
  <Override PartName="/xl/ctrlProps/ctrlProp699.xml" ContentType="application/vnd.ms-excel.controlproperties+xml"/>
  <Override PartName="/xl/ctrlProps/ctrlProp223.xml" ContentType="application/vnd.ms-excel.controlproperties+xml"/>
  <Override PartName="/xl/ctrlProps/ctrlProp554.xml" ContentType="application/vnd.ms-excel.controlproperties+xml"/>
  <Override PartName="/xl/ctrlProps/ctrlProp69.xml" ContentType="application/vnd.ms-excel.controlproperties+xml"/>
  <Override PartName="/xl/ctrlProps/ctrlProp346.xml" ContentType="application/vnd.ms-excel.controlproperties+xml"/>
  <Override PartName="/xl/ctrlProps/ctrlProp393.xml" ContentType="application/vnd.ms-excel.controlproperties+xml"/>
  <Override PartName="/xl/ctrlProps/ctrlProp740.xml" ContentType="application/vnd.ms-excel.controlproperties+xml"/>
  <Override PartName="/xl/ctrlProps/ctrlProp677.xml" ContentType="application/vnd.ms-excel.controlproperties+xml"/>
  <Override PartName="/xl/ctrlProps/ctrlProp47.xml" ContentType="application/vnd.ms-excel.controlproperties+xml"/>
  <Override PartName="/xl/ctrlProps/ctrlProp94.xml" ContentType="application/vnd.ms-excel.controlproperties+xml"/>
  <Override PartName="/xl/ctrlProps/ctrlProp201.xml" ContentType="application/vnd.ms-excel.controlproperties+xml"/>
  <Override PartName="/xl/ctrlProps/ctrlProp816.xml" ContentType="application/vnd.ms-excel.controlproperties+xml"/>
  <Override PartName="/xl/ctrlProps/ctrlProp469.xml" ContentType="application/vnd.ms-excel.controlproperties+xml"/>
  <Override PartName="/xl/ctrlProps/ctrlProp532.xml" ContentType="application/vnd.ms-excel.controlproperties+xml"/>
  <Override PartName="/xl/ctrlProps/ctrlProp185.xml" ContentType="application/vnd.ms-excel.controlproperties+xml"/>
  <Override PartName="/xl/ctrlProps/ctrlProp138.xml" ContentType="application/vnd.ms-excel.controlproperties+xml"/>
  <Override PartName="/xl/ctrlProps/ctrlProp324.xml" ContentType="application/vnd.ms-excel.controlproperties+xml"/>
  <Override PartName="/xl/ctrlProps/ctrlProp655.xml" ContentType="application/vnd.ms-excel.controlproperties+xml"/>
  <Override PartName="/xl/ctrlProps/ctrlProp371.xml" ContentType="application/vnd.ms-excel.controlproperties+xml"/>
  <Override PartName="/xl/ctrlProps/ctrlProp608.xml" ContentType="application/vnd.ms-excel.controlproperties+xml"/>
  <Override PartName="/xl/ctrlProps/ctrlProp510.xml" ContentType="application/vnd.ms-excel.controlproperties+xml"/>
  <Override PartName="/xl/ctrlProps/ctrlProp25.xml" ContentType="application/vnd.ms-excel.controlproperties+xml"/>
  <Override PartName="/xl/ctrlProps/ctrlProp72.xml" ContentType="application/vnd.ms-excel.controlproperties+xml"/>
  <Override PartName="/xl/ctrlProps/ctrlProp778.xml" ContentType="application/vnd.ms-excel.controlproperties+xml"/>
  <Override PartName="/xl/ctrlProps/ctrlProp680.xml" ContentType="application/vnd.ms-excel.controlproperties+xml"/>
  <Override PartName="/xl/ctrlProps/ctrlProp302.xml" ContentType="application/vnd.ms-excel.controlproperties+xml"/>
  <Override PartName="/xl/ctrlProps/ctrlProp447.xml" ContentType="application/vnd.ms-excel.controlproperties+xml"/>
  <Override PartName="/xl/ctrlProps/ctrlProp633.xml" ContentType="application/vnd.ms-excel.controlproperties+xml"/>
  <Override PartName="/xl/ctrlProps/ctrlProp494.xml" ContentType="application/vnd.ms-excel.controlproperties+xml"/>
  <Override PartName="/xl/ctrlProps/ctrlProp50.xml" ContentType="application/vnd.ms-excel.controlproperties+xml"/>
  <Override PartName="/xl/ctrlProps/ctrlProp116.xml" ContentType="application/vnd.ms-excel.controlproperties+xml"/>
  <Override PartName="/xl/ctrlProps/ctrlProp163.xml" ContentType="application/vnd.ms-excel.controlproperties+xml"/>
  <Override PartName="/xl/ctrlProps/ctrlProp239.xml" ContentType="application/vnd.ms-excel.controlproperties+xml"/>
  <Override PartName="/xl/ctrlProps/ctrlProp425.xml" ContentType="application/vnd.ms-excel.controlproperties+xml"/>
  <Override PartName="/xl/ctrlProps/ctrlProp286.xml" ContentType="application/vnd.ms-excel.controlproperties+xml"/>
  <Override PartName="/xl/ctrlProps/ctrlProp472.xml" ContentType="application/vnd.ms-excel.controlproperties+xml"/>
  <Override PartName="/xl/ctrlProps/ctrlProp141.xml" ContentType="application/vnd.ms-excel.controlproperties+xml"/>
  <Override PartName="/xl/ctrlProps/ctrlProp756.xml" ContentType="application/vnd.ms-excel.controlproperties+xml"/>
  <Override PartName="/xl/ctrlProps/ctrlProp217.xml" ContentType="application/vnd.ms-excel.controlproperties+xml"/>
  <Override PartName="/xl/ctrlProps/ctrlProp709.xml" ContentType="application/vnd.ms-excel.controlproperties+xml"/>
  <Override PartName="/xl/ctrlProps/ctrlProp611.xml" ContentType="application/vnd.ms-excel.controlproperties+xml"/>
  <Override PartName="/xl/ctrlProps/ctrlProp264.xml" ContentType="application/vnd.ms-excel.controlproperties+xml"/>
  <Override PartName="/xl/ctrlProps/ctrlProp4.xml" ContentType="application/vnd.ms-excel.controlproperties+xml"/>
  <Override PartName="/xl/ctrlProps/ctrlProp734.xml" ContentType="application/vnd.ms-excel.controlproperties+xml"/>
  <Override PartName="/xl/ctrlProps/ctrlProp548.xml" ContentType="application/vnd.ms-excel.controlproperties+xml"/>
  <Override PartName="/xl/ctrlProps/ctrlProp450.xml" ContentType="application/vnd.ms-excel.controlproperties+xml"/>
  <Override PartName="/xl/ctrlProps/ctrlProp595.xml" ContentType="application/vnd.ms-excel.controlproperties+xml"/>
  <Override PartName="/xl/ctrlProps/ctrlProp781.xml" ContentType="application/vnd.ms-excel.controlproperties+xml"/>
  <Override PartName="/xl/ctrlProps/ctrlProp403.xml" ContentType="application/vnd.ms-excel.controlproperties+xml"/>
  <Override PartName="/xl/ctrlProps/ctrlProp573.xml" ContentType="application/vnd.ms-excel.controlproperties+xml"/>
  <Override PartName="/xl/ctrlProps/ctrlProp242.xml" ContentType="application/vnd.ms-excel.controlproperties+xml"/>
  <Override PartName="/xl/ctrlProps/ctrlProp526.xml" ContentType="application/vnd.ms-excel.controlproperties+xml"/>
  <Override PartName="/xl/ctrlProps/ctrlProp387.xml" ContentType="application/vnd.ms-excel.controlproperties+xml"/>
  <Override PartName="/xl/ctrlProps/ctrlProp88.xml" ContentType="application/vnd.ms-excel.controlproperties+xml"/>
  <Override PartName="/xl/ctrlProps/ctrlProp649.xml" ContentType="application/vnd.ms-excel.controlproperties+xml"/>
  <Override PartName="/xl/ctrlProps/ctrlProp696.xml" ContentType="application/vnd.ms-excel.controlproperties+xml"/>
  <Override PartName="/xl/ctrlProps/ctrlProp220.xml" ContentType="application/vnd.ms-excel.controlproperties+xml"/>
  <Override PartName="/xl/ctrlProps/ctrlProp318.xml" ContentType="application/vnd.ms-excel.controlproperties+xml"/>
  <Override PartName="/xl/ctrlProps/ctrlProp712.xml" ContentType="application/vnd.ms-excel.controlproperties+xml"/>
  <Override PartName="/xl/ctrlProps/ctrlProp365.xml" ContentType="application/vnd.ms-excel.controlproperties+xml"/>
  <Override PartName="/xl/ctrlProps/ctrlProp19.xml" ContentType="application/vnd.ms-excel.controlproperties+xml"/>
  <Override PartName="/xl/ctrlProps/ctrlProp179.xml" ContentType="application/vnd.ms-excel.controlproperties+xml"/>
  <Override PartName="/xl/ctrlProps/ctrlProp66.xml" ContentType="application/vnd.ms-excel.controlproperties+xml"/>
  <Override PartName="/xl/worksheets/sheet12.xml" ContentType="application/vnd.openxmlformats-officedocument.spreadsheetml.worksheet+xml"/>
  <Override PartName="/xl/ctrlProps/ctrlProp551.xml" ContentType="application/vnd.ms-excel.controlproperties+xml"/>
  <Override PartName="/xl/ctrlProps/ctrlProp488.xml" ContentType="application/vnd.ms-excel.controlproperties+xml"/>
  <Override PartName="/xl/ctrlProps/ctrlProp504.xml" ContentType="application/vnd.ms-excel.controlproperties+xml"/>
  <Override PartName="/xl/ctrlProps/ctrlProp157.xml" ContentType="application/vnd.ms-excel.controlproperties+xml"/>
  <Override PartName="/xl/ctrlProps/ctrlProp627.xml" ContentType="application/vnd.ms-excel.controlproperties+xml"/>
  <Override PartName="/xl/ctrlProps/ctrlProp674.xml" ContentType="application/vnd.ms-excel.controlproperties+xml"/>
  <Override PartName="/xl/ctrlProps/ctrlProp390.xml" ContentType="application/vnd.ms-excel.controlproperties+xml"/>
  <Override PartName="/xl/ctrlProps/ctrlProp343.xml" ContentType="application/vnd.ms-excel.controlproperties+xml"/>
  <Override PartName="/xl/ctrlProps/ctrlProp813.xml" ContentType="application/vnd.ms-excel.controlproperties+xml"/>
  <Override PartName="/xl/ctrlProps/ctrlProp44.xml" ContentType="application/vnd.ms-excel.controlproperties+xml"/>
  <Override PartName="/xl/ctrlProps/ctrlProp91.xml" ContentType="application/vnd.ms-excel.controlproperties+xml"/>
  <Override PartName="/xl/ctrlProps/ctrlProp605.xml" ContentType="application/vnd.ms-excel.controlproperties+xml"/>
  <Override PartName="/xl/ctrlProps/ctrlProp466.xml" ContentType="application/vnd.ms-excel.controlproperties+xml"/>
  <Override PartName="/xl/ctrlProps/ctrlProp797.xml" ContentType="application/vnd.ms-excel.controlproperties+xml"/>
  <Override PartName="/xl/ctrlProps/ctrlProp419.xml" ContentType="application/vnd.ms-excel.controlproperties+xml"/>
  <Override PartName="/xl/ctrlProps/ctrlProp321.xml" ContentType="application/vnd.ms-excel.controlproperties+xml"/>
  <Override PartName="/xl/ctrlProps/ctrlProp652.xml" ContentType="application/vnd.ms-excel.controlproperties+xml"/>
  <Override PartName="/xl/ctrlProps/ctrlProp22.xml" ContentType="application/vnd.ms-excel.controlproperties+xml"/>
  <Override PartName="/xl/ctrlProps/ctrlProp135.xml" ContentType="application/vnd.ms-excel.controlproperties+xml"/>
  <Override PartName="/xl/ctrlProps/ctrlProp182.xml" ContentType="application/vnd.ms-excel.controlproperties+xml"/>
  <Override PartName="/xl/ctrlProps/ctrlProp491.xml" ContentType="application/vnd.ms-excel.controlproperties+xml"/>
  <Override PartName="/xl/ctrlProps/ctrlProp444.xml" ContentType="application/vnd.ms-excel.controlproperties+xml"/>
  <Override PartName="/xl/ctrlProps/ctrlProp589.xml" ContentType="application/vnd.ms-excel.controlproperties+xml"/>
  <Override PartName="/xl/ctrlProps/ctrlProp258.xml" ContentType="application/vnd.ms-excel.controlproperties+xml"/>
  <Override PartName="/xl/ctrlProps/ctrlProp160.xml" ContentType="application/vnd.ms-excel.controlproperties+xml"/>
  <Override PartName="/xl/ctrlProps/ctrlProp113.xml" ContentType="application/vnd.ms-excel.controlproperties+xml"/>
  <Override PartName="/xl/ctrlProps/ctrlProp283.xml" ContentType="application/vnd.ms-excel.controlproperties+xml"/>
  <Override PartName="/xl/ctrlProps/ctrlProp567.xml" ContentType="application/vnd.ms-excel.controlproperties+xml"/>
  <Override PartName="/xl/ctrlProps/ctrlProp775.xml" ContentType="application/vnd.ms-excel.controlproperties+xml"/>
  <Override PartName="/xl/ctrlProps/ctrlProp236.xml" ContentType="application/vnd.ms-excel.controlproperties+xml"/>
  <Override PartName="/xl/ctrlProps/ctrlProp728.xml" ContentType="application/vnd.ms-excel.controlproperties+xml"/>
  <Override PartName="/xl/ctrlProps/ctrlProp630.xml" ContentType="application/vnd.ms-excel.controlproperties+xml"/>
  <Override PartName="/xl/ctrlProps/ctrlProp422.xml" ContentType="application/vnd.ms-excel.controlproperties+xml"/>
  <Override PartName="/xl/ctrlProps/ctrlProp359.xml" ContentType="application/vnd.ms-excel.controlproperties+xml"/>
  <Override PartName="/xl/ctrlProps/ctrlProp753.xml" ContentType="application/vnd.ms-excel.controlproperties+xml"/>
  <Override PartName="/xl/ctrlProps/ctrlProp706.xml" ContentType="application/vnd.ms-excel.controlproperties+xml"/>
  <Override PartName="/xl/ctrlProps/ctrlProp1.xml" ContentType="application/vnd.ms-excel.controlproperties+xml"/>
  <Override PartName="/xl/ctrlProps/ctrlProp400.xml" ContentType="application/vnd.ms-excel.controlproperties+xml"/>
  <Override PartName="/xl/ctrlProps/ctrlProp261.xml" ContentType="application/vnd.ms-excel.controlproperties+xml"/>
  <Override PartName="/xl/ctrlProps/ctrlProp545.xml" ContentType="application/vnd.ms-excel.controlproperties+xml"/>
  <Override PartName="/xl/ctrlProps/ctrlProp592.xml" ContentType="application/vnd.ms-excel.controlproperties+xml"/>
  <Override PartName="/xl/ctrlProps/ctrlProp214.xml" ContentType="application/vnd.ms-excel.controlproperties+xml"/>
  <Override PartName="/xl/ctrlProps/ctrlProp198.xml" ContentType="application/vnd.ms-excel.controlproperties+xml"/>
  <Override PartName="/xl/drawings/drawing6.xml" ContentType="application/vnd.openxmlformats-officedocument.drawing+xml"/>
  <Override PartName="/xl/ctrlProps/ctrlProp384.xml" ContentType="application/vnd.ms-excel.controlproperties+xml"/>
  <Override PartName="/xl/ctrlProps/ctrlProp337.xml" ContentType="application/vnd.ms-excel.controlproperties+xml"/>
  <Override PartName="/xl/ctrlProps/ctrlProp731.xml" ContentType="application/vnd.ms-excel.controlproperties+xml"/>
  <Override PartName="/xl/ctrlProps/ctrlProp668.xml" ContentType="application/vnd.ms-excel.controlproperties+xml"/>
  <Override PartName="/xl/ctrlProps/ctrlProp38.xml" ContentType="application/vnd.ms-excel.controlproperties+xml"/>
  <Override PartName="/xl/ctrlProps/ctrlProp85.xml" ContentType="application/vnd.ms-excel.controlproperties+xml"/>
  <Override PartName="/xl/worksheets/sheet7.xml" ContentType="application/vnd.openxmlformats-officedocument.spreadsheetml.worksheet+xml"/>
  <Override PartName="/xl/ctrlProps/ctrlProp523.xml" ContentType="application/vnd.ms-excel.controlproperties+xml"/>
  <Override PartName="/xl/ctrlProps/ctrlProp807.xml" ContentType="application/vnd.ms-excel.controlproperties+xml"/>
  <Override PartName="/xl/ctrlProps/ctrlProp570.xml" ContentType="application/vnd.ms-excel.controlproperties+xml"/>
  <Override PartName="/xl/ctrlProps/ctrlProp176.xml" ContentType="application/vnd.ms-excel.controlproperties+xml"/>
  <Override PartName="/xl/ctrlProps/ctrlProp129.xml" ContentType="application/vnd.ms-excel.controlproperties+xml"/>
  <Override PartName="/xl/ctrlProps/ctrlProp362.xml" ContentType="application/vnd.ms-excel.controlproperties+xml"/>
  <Override PartName="/xl/ctrlProps/ctrlProp315.xml" ContentType="application/vnd.ms-excel.controlproperties+xml"/>
  <Override PartName="/xl/ctrlProps/ctrlProp299.xml" ContentType="application/vnd.ms-excel.controlproperties+xml"/>
  <Override PartName="/xl/ctrlProps/ctrlProp646.xml" ContentType="application/vnd.ms-excel.controlproperties+xml"/>
  <Override PartName="/xl/ctrlProps/ctrlProp693.xml" ContentType="application/vnd.ms-excel.controlproperties+xml"/>
  <Override PartName="/xl/ctrlProps/ctrlProp501.xml" ContentType="application/vnd.ms-excel.controlproperties+xml"/>
  <Override PartName="/xl/ctrlProps/ctrlProp16.xml" ContentType="application/vnd.ms-excel.controlproperties+xml"/>
  <Override PartName="/xl/ctrlProps/ctrlProp63.xml" ContentType="application/vnd.ms-excel.controlproperties+xml"/>
  <Override PartName="/xl/ctrlProps/ctrlProp107.xml" ContentType="application/vnd.ms-excel.controlproperties+xml"/>
  <Override PartName="/xl/ctrlProps/ctrlProp769.xml" ContentType="application/vnd.ms-excel.controlproperties+xml"/>
  <Override PartName="/xl/ctrlProps/ctrlProp671.xml" ContentType="application/vnd.ms-excel.controlproperties+xml"/>
  <Override PartName="/xl/ctrlProps/ctrlProp438.xml" ContentType="application/vnd.ms-excel.controlproperties+xml"/>
  <Override PartName="/xl/ctrlProps/ctrlProp624.xml" ContentType="application/vnd.ms-excel.controlproperties+xml"/>
  <Override PartName="/xl/ctrlProps/ctrlProp340.xml" ContentType="application/vnd.ms-excel.controlproperties+xml"/>
  <Override PartName="/xl/ctrlProps/ctrlProp485.xml" ContentType="application/vnd.ms-excel.controlproperties+xml"/>
  <Override PartName="/xl/ctrlProps/ctrlProp41.xml" ContentType="application/vnd.ms-excel.controlproperties+xml"/>
  <Override PartName="/xl/ctrlProps/ctrlProp154.xml" ContentType="application/vnd.ms-excel.controlproperties+xml"/>
  <Override PartName="/xl/ctrlProps/ctrlProp277.xml" ContentType="application/vnd.ms-excel.controlproperties+xml"/>
  <Override PartName="/xl/ctrlProps/ctrlProp747.xml" ContentType="application/vnd.ms-excel.controlproperties+xml"/>
  <Override PartName="/xl/ctrlProps/ctrlProp794.xml" ContentType="application/vnd.ms-excel.controlproperties+xml"/>
  <Override PartName="/xl/ctrlProps/ctrlProp416.xml" ContentType="application/vnd.ms-excel.controlproperties+xml"/>
  <Override PartName="/xl/ctrlProps/ctrlProp810.xml" ContentType="application/vnd.ms-excel.controlproperties+xml"/>
  <Override PartName="/xl/ctrlProps/ctrlProp463.xml" ContentType="application/vnd.ms-excel.controlproperties+xml"/>
  <Override PartName="/xl/ctrlProps/ctrlProp132.xml" ContentType="application/vnd.ms-excel.controlproperties+xml"/>
  <Override PartName="/xl/sharedStrings.xml" ContentType="application/vnd.openxmlformats-officedocument.spreadsheetml.sharedStrings+xml"/>
  <Override PartName="/xl/ctrlProps/ctrlProp255.xml" ContentType="application/vnd.ms-excel.controlproperties+xml"/>
  <Override PartName="/xl/ctrlProps/ctrlProp208.xml" ContentType="application/vnd.ms-excel.controlproperties+xml"/>
  <Override PartName="/xl/ctrlProps/ctrlProp586.xml" ContentType="application/vnd.ms-excel.controlproperties+xml"/>
  <Override PartName="/xl/ctrlProps/ctrlProp602.xml" ContentType="application/vnd.ms-excel.controlproperties+xml"/>
  <Override PartName="/xl/ctrlProps/ctrlProp539.xml" ContentType="application/vnd.ms-excel.controlproperties+xml"/>
  <Override PartName="/xl/ctrlProps/ctrlProp725.xml" ContentType="application/vnd.ms-excel.controlproperties+xml"/>
  <Override PartName="/xl/ctrlProps/ctrlProp772.xml" ContentType="application/vnd.ms-excel.controlproperties+xml"/>
  <Override PartName="/xl/ctrlProps/ctrlProp441.xml" ContentType="application/vnd.ms-excel.controlproperties+xml"/>
  <Override PartName="/xl/ctrlProps/ctrlProp378.xml" ContentType="application/vnd.ms-excel.controlproperties+xml"/>
  <Override PartName="/xl/ctrlProps/ctrlProp110.xml" ContentType="application/vnd.ms-excel.controlproperties+xml"/>
  <Override PartName="/xl/ctrlProps/ctrlProp703.xml" ContentType="application/vnd.ms-excel.controlproperties+xml"/>
  <Override PartName="/xl/ctrlProps/ctrlProp564.xml" ContentType="application/vnd.ms-excel.controlproperties+xml"/>
  <Override PartName="/xl/ctrlProps/ctrlProp233.xml" ContentType="application/vnd.ms-excel.controlproperties+xml"/>
  <Override PartName="/xl/ctrlProps/ctrlProp517.xml" ContentType="application/vnd.ms-excel.controlproperties+xml"/>
  <Override PartName="/xl/ctrlProps/ctrlProp280.xml" ContentType="application/vnd.ms-excel.controlproperties+xml"/>
  <Override PartName="/xl/ctrlProps/ctrlProp750.xml" ContentType="application/vnd.ms-excel.controlproperties+xml"/>
  <Override PartName="/xl/ctrlProps/ctrlProp79.xml" ContentType="application/vnd.ms-excel.controlproperties+xml"/>
  <Override PartName="/xl/ctrlProps/ctrlProp309.xml" ContentType="application/vnd.ms-excel.controlproperties+xml"/>
  <Override PartName="/xl/ctrlProps/ctrlProp542.xml" ContentType="application/vnd.ms-excel.controlproperties+xml"/>
  <Override PartName="/xl/ctrlProps/ctrlProp211.xml" ContentType="application/vnd.ms-excel.controlproperties+xml"/>
  <Override PartName="/xl/ctrlProps/ctrlProp687.xml" ContentType="application/vnd.ms-excel.controlproperties+xml"/>
  <Override PartName="/xl/ctrlProps/ctrlProp356.xml" ContentType="application/vnd.ms-excel.controlproperties+xml"/>
  <Override PartName="/xl/ctrlProps/ctrlProp57.xml" ContentType="application/vnd.ms-excel.controlproperties+xml"/>
  <Override PartName="/xl/ctrlProps/ctrlProp826.xml" ContentType="application/vnd.ms-excel.controlproperties+xml"/>
  <Override PartName="/xl/ctrlProps/ctrlProp479.xml" ContentType="application/vnd.ms-excel.controlproperties+xml"/>
  <Override PartName="/xl/ctrlProps/ctrlProp381.xml" ContentType="application/vnd.ms-excel.controlproperties+xml"/>
  <Override PartName="/xl/ctrlProps/ctrlProp334.xml" ContentType="application/vnd.ms-excel.controlproperties+xml"/>
  <Override PartName="/xl/ctrlProps/ctrlProp148.xml" ContentType="application/vnd.ms-excel.controlproperties+xml"/>
  <Override PartName="/xl/ctrlProps/ctrlProp195.xml" ContentType="application/vnd.ms-excel.controlproperti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3.xml" ContentType="application/vnd.openxmlformats-officedocument.drawing+xml"/>
  <Override PartName="/xl/ctrlProps/ctrlProp618.xml" ContentType="application/vnd.ms-excel.controlproperties+xml"/>
  <Override PartName="/xl/ctrlProps/ctrlProp520.xml" ContentType="application/vnd.ms-excel.controlproperties+xml"/>
  <Override PartName="/xl/ctrlProps/ctrlProp665.xml" ContentType="application/vnd.ms-excel.controlproperties+xml"/>
  <Override PartName="/xl/ctrlProps/ctrlProp804.xml" ContentType="application/vnd.ms-excel.controlproperties+xml"/>
  <Override PartName="/xl/ctrlProps/ctrlProp35.xml" ContentType="application/vnd.ms-excel.controlproperties+xml"/>
  <Override PartName="/xl/ctrlProps/ctrlProp126.xml" ContentType="application/vnd.ms-excel.controlproperties+xml"/>
  <Override PartName="/xl/ctrlProps/ctrlProp173.xml" ContentType="application/vnd.ms-excel.controlproperties+xml"/>
  <Override PartName="/xl/ctrlProps/ctrlProp82.xml" ContentType="application/vnd.ms-excel.controlproperties+xml"/>
  <Override PartName="/xl/ctrlProps/ctrlProp457.xml" ContentType="application/vnd.ms-excel.controlproperties+xml"/>
  <Override PartName="/xl/ctrlProps/ctrlProp643.xml" ContentType="application/vnd.ms-excel.controlproperties+xml"/>
  <Override PartName="/xl/ctrlProps/ctrlProp788.xml" ContentType="application/vnd.ms-excel.controlproperties+xml"/>
  <Override PartName="/xl/ctrlProps/ctrlProp690.xml" ContentType="application/vnd.ms-excel.controlproperties+xml"/>
  <Override PartName="/xl/ctrlProps/ctrlProp312.xml" ContentType="application/vnd.ms-excel.controlproperties+xml"/>
  <Override PartName="/xl/ctrlProps/ctrlProp13.xml" ContentType="application/vnd.ms-excel.controlproperties+xml"/>
  <Override PartName="/xl/ctrlProps/ctrlProp60.xml" ContentType="application/vnd.ms-excel.controlproperties+xml"/>
  <Default Extension="vml" ContentType="application/vnd.openxmlformats-officedocument.vmlDrawing"/>
  <Override PartName="/xl/ctrlProps/ctrlProp482.xml" ContentType="application/vnd.ms-excel.controlproperties+xml"/>
  <Override PartName="/xl/ctrlProps/ctrlProp435.xml" ContentType="application/vnd.ms-excel.controlproperties+xml"/>
  <Override PartName="/xl/ctrlProps/ctrlProp719.xml" ContentType="application/vnd.ms-excel.controlproperties+xml"/>
  <Override PartName="/xl/ctrlProps/ctrlProp296.xml" ContentType="application/vnd.ms-excel.controlproperties+xml"/>
  <Override PartName="/xl/ctrlProps/ctrlProp766.xml" ContentType="application/vnd.ms-excel.controlproperties+xml"/>
  <Override PartName="/xl/ctrlProps/ctrlProp249.xml" ContentType="application/vnd.ms-excel.controlproperties+xml"/>
  <Override PartName="/xl/ctrlProps/ctrlProp104.xml" ContentType="application/vnd.ms-excel.controlproperties+xml"/>
  <Override PartName="/xl/ctrlProps/ctrlProp151.xml" ContentType="application/vnd.ms-excel.controlproperties+xml"/>
  <Override PartName="/xl/ctrlProps/ctrlProp558.xml" ContentType="application/vnd.ms-excel.controlproperties+xml"/>
  <Override PartName="/xl/ctrlProps/ctrlProp621.xml" ContentType="application/vnd.ms-excel.controlproperties+xml"/>
  <Override PartName="/xl/ctrlProps/ctrlProp274.xml" ContentType="application/vnd.ms-excel.controlproperties+xml"/>
  <Override PartName="/xl/ctrlProps/ctrlProp227.xml" ContentType="application/vnd.ms-excel.controlproperties+xml"/>
  <Override PartName="/xl/ctrlProps/ctrlProp460.xml" ContentType="application/vnd.ms-excel.controlproperties+xml"/>
  <Override PartName="/xl/ctrlProps/ctrlProp791.xml" ContentType="application/vnd.ms-excel.controlproperties+xml"/>
  <Override PartName="/xl/ctrlProps/ctrlProp413.xml" ContentType="application/vnd.ms-excel.controlproperties+xml"/>
  <Override PartName="/xl/ctrlProps/ctrlProp744.xml" ContentType="application/vnd.ms-excel.controlproperties+xml"/>
  <Override PartName="/xl/ctrlProps/ctrlProp397.xml" ContentType="application/vnd.ms-excel.controlproperties+xml"/>
  <Override PartName="/xl/ctrlProps/ctrlProp98.xml" ContentType="application/vnd.ms-excel.controlproperties+xml"/>
  <Override PartName="/docProps/core.xml" ContentType="application/vnd.openxmlformats-package.core-properties+xml"/>
  <Override PartName="/xl/ctrlProps/ctrlProp252.xml" ContentType="application/vnd.ms-excel.controlproperties+xml"/>
  <Override PartName="/xl/ctrlProps/ctrlProp536.xml" ContentType="application/vnd.ms-excel.controlproperties+xml"/>
  <Override PartName="/xl/ctrlProps/ctrlProp722.xml" ContentType="application/vnd.ms-excel.controlproperties+xml"/>
  <Override PartName="/xl/ctrlProps/ctrlProp205.xml" ContentType="application/vnd.ms-excel.controlproperties+xml"/>
  <Override PartName="/xl/ctrlProps/ctrlProp583.xml" ContentType="application/vnd.ms-excel.controlproperties+xml"/>
  <Override PartName="/xl/ctrlProps/ctrlProp189.xml" ContentType="application/vnd.ms-excel.controlproperties+xml"/>
  <Override PartName="/xl/ctrlProps/ctrlProp375.xml" ContentType="application/vnd.ms-excel.controlproperties+xml"/>
  <Override PartName="/xl/ctrlProps/ctrlProp230.xml" ContentType="application/vnd.ms-excel.controlproperties+xml"/>
  <Override PartName="/xl/ctrlProps/ctrlProp328.xml" ContentType="application/vnd.ms-excel.controlproperties+xml"/>
  <Override PartName="/xl/ctrlProps/ctrlProp514.xml" ContentType="application/vnd.ms-excel.controlproperties+xml"/>
  <Override PartName="/xl/ctrlProps/ctrlProp659.xml" ContentType="application/vnd.ms-excel.controlproperties+xml"/>
  <Override PartName="/xl/ctrlProps/ctrlProp561.xml" ContentType="application/vnd.ms-excel.controlproperties+xml"/>
  <Override PartName="/xl/ctrlProps/ctrlProp29.xml" ContentType="application/vnd.ms-excel.controlproperties+xml"/>
  <Override PartName="/xl/ctrlProps/ctrlProp76.xml" ContentType="application/vnd.ms-excel.controlproperties+xml"/>
  <Override PartName="/xl/ctrlProps/ctrlProp353.xml" ContentType="application/vnd.ms-excel.controlproperties+xml"/>
  <Override PartName="/xl/ctrlProps/ctrlProp498.xml" ContentType="application/vnd.ms-excel.controlproperties+xml"/>
  <Override PartName="/xl/ctrlProps/ctrlProp306.xml" ContentType="application/vnd.ms-excel.controlproperties+xml"/>
  <Override PartName="/xl/ctrlProps/ctrlProp700.xml" ContentType="application/vnd.ms-excel.controlproperties+xml"/>
  <Override PartName="/xl/ctrlProps/ctrlProp167.xml" ContentType="application/vnd.ms-excel.controlproperties+xml"/>
  <Default Extension="rels" ContentType="application/vnd.openxmlformats-package.relationships+xml"/>
  <Override PartName="/xl/ctrlProps/ctrlProp429.xml" ContentType="application/vnd.ms-excel.controlproperties+xml"/>
  <Override PartName="/xl/ctrlProps/ctrlProp823.xml" ContentType="application/vnd.ms-excel.controlproperties+xml"/>
  <Override PartName="/xl/ctrlProps/ctrlProp684.xml" ContentType="application/vnd.ms-excel.controlproperties+xml"/>
  <Override PartName="/xl/ctrlProps/ctrlProp637.xml" ContentType="application/vnd.ms-excel.controlproperties+xml"/>
  <Override PartName="/xl/ctrlProps/ctrlProp54.xml" ContentType="application/vnd.ms-excel.controlproperties+xml"/>
  <Override PartName="/xl/ctrlProps/ctrlProp145.xml" ContentType="application/vnd.ms-excel.controlproperties+xml"/>
  <Override PartName="/xl/ctrlProps/ctrlProp192.xml" ContentType="application/vnd.ms-excel.controlproperties+xml"/>
  <Override PartName="/xl/externalLinks/externalLink3.xml" ContentType="application/vnd.openxmlformats-officedocument.spreadsheetml.externalLink+xml"/>
  <Override PartName="/xl/ctrlProps/ctrlProp331.xml" ContentType="application/vnd.ms-excel.controlproperties+xml"/>
  <Override PartName="/xl/ctrlProps/ctrlProp268.xml" ContentType="application/vnd.ms-excel.controlproperties+xml"/>
  <Override PartName="/xl/ctrlProps/ctrlProp662.xml" ContentType="application/vnd.ms-excel.controlproperties+xml"/>
  <Override PartName="/xl/ctrlProps/ctrlProp615.xml" ContentType="application/vnd.ms-excel.controlproperties+xml"/>
  <Override PartName="/xl/ctrlProps/ctrlProp476.xml" ContentType="application/vnd.ms-excel.controlproperties+xml"/>
  <Override PartName="/xl/ctrlProps/ctrlProp32.xml" ContentType="application/vnd.ms-excel.controlproperties+xml"/>
  <Override PartName="/xl/ctrlProps/ctrlProp8.xml" ContentType="application/vnd.ms-excel.controlproperties+xml"/>
  <Override PartName="/xl/worksheets/sheet1.xml" ContentType="application/vnd.openxmlformats-officedocument.spreadsheetml.worksheet+xml"/>
  <Override PartName="/xl/ctrlProps/ctrlProp801.xml" ContentType="application/vnd.ms-excel.controlproperties+xml"/>
  <Override PartName="/xl/ctrlProps/ctrlProp738.xml" ContentType="application/vnd.ms-excel.controlproperties+xml"/>
  <Override PartName="/xl/ctrlProps/ctrlProp785.xml" ContentType="application/vnd.ms-excel.controlproperties+xml"/>
  <Override PartName="/xl/ctrlProps/ctrlProp407.xml" ContentType="application/vnd.ms-excel.controlproperties+xml"/>
  <Override PartName="/xl/ctrlProps/ctrlProp454.xml" ContentType="application/vnd.ms-excel.controlproperties+xml"/>
  <Override PartName="/xl/ctrlProps/ctrlProp599.xml" ContentType="application/vnd.ms-excel.controlproperties+xml"/>
  <Override PartName="/xl/ctrlProps/ctrlProp170.xml" ContentType="application/vnd.ms-excel.controlproperties+xml"/>
  <Override PartName="/xl/ctrlProps/ctrlProp123.xml" ContentType="application/vnd.ms-excel.controlproperties+xml"/>
  <Override PartName="/xl/ctrlProps/ctrlProp246.xml" ContentType="application/vnd.ms-excel.controlproperties+xml"/>
  <Override PartName="/xl/ctrlProps/ctrlProp293.xml" ContentType="application/vnd.ms-excel.controlproperties+xml"/>
  <Override PartName="/xl/ctrlProps/ctrlProp640.xml" ContentType="application/vnd.ms-excel.controlproperties+xml"/>
  <Override PartName="/xl/ctrlProps/ctrlProp577.xml" ContentType="application/vnd.ms-excel.controlproperties+xml"/>
  <Override PartName="/xl/ctrlProps/ctrlProp10.xml" ContentType="application/vnd.ms-excel.controlproperties+xml"/>
  <Override PartName="/xl/ctrlProps/ctrlProp101.xml" ContentType="application/vnd.ms-excel.controlproperties+xml"/>
  <Override PartName="/xl/ctrlProps/ctrlProp716.xml" ContentType="application/vnd.ms-excel.controlproperties+xml"/>
  <Override PartName="/xl/ctrlProps/ctrlProp369.xml" ContentType="application/vnd.ms-excel.controlproperties+xml"/>
  <Override PartName="/xl/ctrlProps/ctrlProp763.xml" ContentType="application/vnd.ms-excel.controlproperties+xml"/>
  <Override PartName="/xl/ctrlProps/ctrlProp432.xml" ContentType="application/vnd.ms-excel.controlproperties+xml"/>
  <Override PartName="/xl/ctrlProps/ctrlProp224.xml" ContentType="application/vnd.ms-excel.controlproperties+xml"/>
  <Override PartName="/xl/ctrlProps/ctrlProp555.xml" ContentType="application/vnd.ms-excel.controlproperties+xml"/>
  <Override PartName="/xl/ctrlProps/ctrlProp741.xml" ContentType="application/vnd.ms-excel.controlproperties+xml"/>
  <Override PartName="/xl/ctrlProps/ctrlProp508.xml" ContentType="application/vnd.ms-excel.controlproperties+xml"/>
  <Override PartName="/xl/ctrlProps/ctrlProp410.xml" ContentType="application/vnd.ms-excel.controlproperties+xml"/>
  <Override PartName="/xl/ctrlProps/ctrlProp271.xml" ContentType="application/vnd.ms-excel.controlproperties+xml"/>
  <Override PartName="/xl/ctrlProps/ctrlProp678.xml" ContentType="application/vnd.ms-excel.controlproperties+xml"/>
  <Override PartName="/xl/ctrlProps/ctrlProp580.xml" ContentType="application/vnd.ms-excel.controlproperties+xml"/>
  <Override PartName="/xl/ctrlProps/ctrlProp533.xml" ContentType="application/vnd.ms-excel.controlproperties+xml"/>
  <Override PartName="/xl/ctrlProps/ctrlProp394.xml" ContentType="application/vnd.ms-excel.controlproperties+xml"/>
  <Override PartName="/xl/ctrlProps/ctrlProp202.xml" ContentType="application/vnd.ms-excel.controlproperties+xml"/>
  <Override PartName="/xl/ctrlProps/ctrlProp347.xml" ContentType="application/vnd.ms-excel.controlproperties+xml"/>
  <Override PartName="/xl/ctrlProps/ctrlProp817.xml" ContentType="application/vnd.ms-excel.controlproperties+xml"/>
  <Override PartName="/xl/ctrlProps/ctrlProp48.xml" ContentType="application/vnd.ms-excel.controlproperties+xml"/>
  <Override PartName="/xl/ctrlProps/ctrlProp95.xml" ContentType="application/vnd.ms-excel.controlproperties+xml"/>
  <Override PartName="/xl/ctrlProps/ctrlProp609.xml" ContentType="application/vnd.ms-excel.controlproperties+xml"/>
  <Override PartName="/xl/ctrlProps/ctrlProp372.xml" ContentType="application/vnd.ms-excel.controlproperties+xml"/>
  <Override PartName="/xl/ctrlProps/ctrlProp656.xml" ContentType="application/vnd.ms-excel.controlproperties+xml"/>
  <Override PartName="/xl/ctrlProps/ctrlProp325.xml" ContentType="application/vnd.ms-excel.controlproperties+xml"/>
  <Override PartName="/xl/ctrlProps/ctrlProp26.xml" ContentType="application/vnd.ms-excel.controlproperties+xml"/>
  <Override PartName="/xl/ctrlProps/ctrlProp73.xml" ContentType="application/vnd.ms-excel.controlproperties+xml"/>
  <Override PartName="/xl/ctrlProps/ctrlProp186.xml" ContentType="application/vnd.ms-excel.controlproperties+xml"/>
  <Override PartName="/xl/ctrlProps/ctrlProp139.xml" ContentType="application/vnd.ms-excel.controlproperties+xml"/>
  <Override PartName="/xl/ctrlProps/ctrlProp511.xml" ContentType="application/vnd.ms-excel.controlproperties+xml"/>
  <Override PartName="/xl/ctrlProps/ctrlProp448.xml" ContentType="application/vnd.ms-excel.controlproperties+xml"/>
  <Override PartName="/xl/ctrlProps/ctrlProp495.xml" ContentType="application/vnd.ms-excel.controlproperties+xml"/>
  <Override PartName="/xl/ctrlProps/ctrlProp164.xml" ContentType="application/vnd.ms-excel.controlproperties+xml"/>
  <Override PartName="/xl/ctrlProps/ctrlProp117.xml" ContentType="application/vnd.ms-excel.controlproperties+xml"/>
  <Override PartName="/xl/ctrlProps/ctrlProp634.xml" ContentType="application/vnd.ms-excel.controlproperties+xml"/>
  <Override PartName="/xl/ctrlProps/ctrlProp350.xml" ContentType="application/vnd.ms-excel.controlproperties+xml"/>
  <Override PartName="/xl/ctrlProps/ctrlProp287.xml" ContentType="application/vnd.ms-excel.controlproperties+xml"/>
  <Override PartName="/xl/ctrlProps/ctrlProp779.xml" ContentType="application/vnd.ms-excel.controlproperties+xml"/>
  <Override PartName="/xl/ctrlProps/ctrlProp681.xml" ContentType="application/vnd.ms-excel.controlproperties+xml"/>
  <Override PartName="/xl/ctrlProps/ctrlProp303.xml" ContentType="application/vnd.ms-excel.controlproperties+xml"/>
  <Override PartName="/xl/ctrlProps/ctrlProp51.xml" ContentType="application/vnd.ms-excel.controlproperties+xml"/>
  <Override PartName="/xl/ctrlProps/ctrlProp473.xml" ContentType="application/vnd.ms-excel.controlproperties+xml"/>
  <Override PartName="/xl/ctrlProps/ctrlProp426.xml" ContentType="application/vnd.ms-excel.controlproperties+xml"/>
  <Override PartName="/xl/ctrlProps/ctrlProp612.xml" ContentType="application/vnd.ms-excel.controlproperties+xml"/>
  <Override PartName="/xl/ctrlProps/ctrlProp820.xml" ContentType="application/vnd.ms-excel.controlproperties+xml"/>
  <Override PartName="/xl/ctrlProps/ctrlProp757.xml" ContentType="application/vnd.ms-excel.controlproperties+xml"/>
  <Override PartName="/xl/ctrlProps/ctrlProp5.xml" ContentType="application/vnd.ms-excel.controlproperties+xml"/>
  <Override PartName="/xl/ctrlProps/ctrlProp142.xml" ContentType="application/vnd.ms-excel.controlproperties+xml"/>
  <Override PartName="/xl/ctrlProps/ctrlProp549.xml" ContentType="application/vnd.ms-excel.controlproperties+xml"/>
  <Override PartName="/xl/ctrlProps/ctrlProp451.xml" ContentType="application/vnd.ms-excel.controlproperties+xml"/>
  <Override PartName="/xl/ctrlProps/ctrlProp596.xml" ContentType="application/vnd.ms-excel.controlproperties+xml"/>
  <Override PartName="/xl/ctrlProps/ctrlProp404.xml" ContentType="application/vnd.ms-excel.controlproperties+xml"/>
  <Override PartName="/xl/ctrlProps/ctrlProp265.xml" ContentType="application/vnd.ms-excel.controlproperties+xml"/>
  <Override PartName="/xl/ctrlProps/ctrlProp218.xml" ContentType="application/vnd.ms-excel.controlproperties+xml"/>
  <Override PartName="/xl/ctrlProps/ctrlProp120.xml" ContentType="application/vnd.ms-excel.controlproperties+xml"/>
  <Override PartName="/xl/ctrlProps/ctrlProp290.xml" ContentType="application/vnd.ms-excel.controlproperties+xml"/>
  <Override PartName="/xl/ctrlProps/ctrlProp388.xml" ContentType="application/vnd.ms-excel.controlproperties+xml"/>
  <Override PartName="/xl/ctrlProps/ctrlProp782.xml" ContentType="application/vnd.ms-excel.controlproperties+xml"/>
  <Override PartName="/xl/ctrlProps/ctrlProp243.xml" ContentType="application/vnd.ms-excel.controlproperties+xml"/>
  <Override PartName="/xl/ctrlProps/ctrlProp735.xml" ContentType="application/vnd.ms-excel.controlproperties+xml"/>
  <Override PartName="/xl/ctrlProps/ctrlProp89.xml" ContentType="application/vnd.ms-excel.controlproperties+xml"/>
  <Override PartName="/xl/ctrlProps/ctrlProp760.xml" ContentType="application/vnd.ms-excel.controlproperties+xml"/>
  <Override PartName="/xl/ctrlProps/ctrlProp574.xml" ContentType="application/vnd.ms-excel.controlproperties+xml"/>
  <Override PartName="/xl/ctrlProps/ctrlProp319.xml" ContentType="application/vnd.ms-excel.controlproperties+xml"/>
  <Override PartName="/xl/ctrlProps/ctrlProp505.xml" ContentType="application/vnd.ms-excel.controlproperties+xml"/>
  <Override PartName="/xl/ctrlProps/ctrlProp67.xml" ContentType="application/vnd.ms-excel.controlproperties+xml"/>
  <Override PartName="/xl/ctrlProps/ctrlProp344.xml" ContentType="application/vnd.ms-excel.controlproperties+xml"/>
  <Override PartName="/xl/ctrlProps/ctrlProp489.xml" ContentType="application/vnd.ms-excel.controlproperties+xml"/>
  <Override PartName="/xl/ctrlProps/ctrlProp675.xml" ContentType="application/vnd.ms-excel.controlproperties+xml"/>
  <Override PartName="/xl/ctrlProps/ctrlProp158.xml" ContentType="application/vnd.ms-excel.controlproperties+xml"/>
  <Override PartName="/xl/ctrlProps/ctrlProp92.xml" ContentType="application/vnd.ms-excel.controlproperties+xml"/>
  <Override PartName="/xl/ctrlProps/ctrlProp530.xml" ContentType="application/vnd.ms-excel.controlproperties+xml"/>
  <Override PartName="/xl/ctrlProps/ctrlProp183.xml" ContentType="application/vnd.ms-excel.controlproperties+xml"/>
  <Override PartName="/xl/ctrlProps/ctrlProp259.xml" ContentType="application/vnd.ms-excel.controlproperties+xml"/>
  <Override PartName="/xl/ctrlProps/ctrlProp606.xml" ContentType="application/vnd.ms-excel.controlproperties+xml"/>
  <Override PartName="/xl/ctrlProps/ctrlProp23.xml" ContentType="application/vnd.ms-excel.controlproperties+xml"/>
  <Override PartName="/xl/ctrlProps/ctrlProp776.xml" ContentType="application/vnd.ms-excel.controlproperties+xml"/>
  <Override PartName="/xl/ctrlProps/ctrlProp300.xml" ContentType="application/vnd.ms-excel.controlproperties+xml"/>
  <Override PartName="/xl/ctrlProps/ctrlProp631.xml" ContentType="application/vnd.ms-excel.controlproperties+xml"/>
  <Override PartName="/xl/ctrlProps/ctrlProp445.xml" ContentType="application/vnd.ms-excel.controlproperties+xml"/>
  <Override PartName="/xl/ctrlProps/ctrlProp114.xml" ContentType="application/vnd.ms-excel.controlproperties+xml"/>
  <Override PartName="/xl/ctrlProps/ctrlProp284.xml" ContentType="application/vnd.ms-excel.controlproperties+xml"/>
  <Override PartName="/xl/ctrlProps/ctrlProp470.xml" ContentType="application/vnd.ms-excel.controlproperties+xml"/>
  <Override PartName="/xl/ctrlProps/ctrlProp215.xml" ContentType="application/vnd.ms-excel.controlproperties+xml"/>
  <Override PartName="/xl/ctrlProps/ctrlProp707.xml" ContentType="application/vnd.ms-excel.controlproperties+xml"/>
  <Override PartName="/xl/ctrlProps/ctrlProp2.xml" ContentType="application/vnd.ms-excel.controlproperties+xml"/>
  <Override PartName="/xl/ctrlProps/ctrlProp199.xml" ContentType="application/vnd.ms-excel.controlproperties+xml"/>
  <Override PartName="/xl/ctrlProps/ctrlProp546.xml" ContentType="application/vnd.ms-excel.controlproperties+xml"/>
  <Override PartName="/xl/ctrlProps/ctrlProp732.xml" ContentType="application/vnd.ms-excel.controlproperties+xml"/>
  <Override PartName="/xl/ctrlProps/ctrlProp401.xml" ContentType="application/vnd.ms-excel.controlproperties+xml"/>
  <Override PartName="/xl/ctrlProps/ctrlProp571.xml" ContentType="application/vnd.ms-excel.controlproperties+xml"/>
  <Override PartName="/xl/ctrlProps/ctrlProp808.xml" ContentType="application/vnd.ms-excel.controlproperties+xml"/>
  <Override PartName="/xl/ctrlProps/ctrlProp385.xml" ContentType="application/vnd.ms-excel.controlproperties+xml"/>
  <Override PartName="/xl/ctrlProps/ctrlProp240.xml" ContentType="application/vnd.ms-excel.controlproperties+xml"/>
  <Override PartName="/xl/ctrlProps/ctrlProp39.xml" ContentType="application/vnd.ms-excel.controlproperties+xml"/>
  <Override PartName="/xl/worksheets/sheet8.xml" ContentType="application/vnd.openxmlformats-officedocument.spreadsheetml.worksheet+xml"/>
  <Override PartName="/xl/ctrlProps/ctrlProp647.xml" ContentType="application/vnd.ms-excel.controlproperties+xml"/>
  <Override PartName="/xl/ctrlProps/ctrlProp316.xml" ContentType="application/vnd.ms-excel.controlproperties+xml"/>
  <Override PartName="/xl/ctrlProps/ctrlProp64.xml" ContentType="application/vnd.ms-excel.controlproperties+xml"/>
  <Override PartName="/xl/ctrlProps/ctrlProp486.xml" ContentType="application/vnd.ms-excel.controlproperties+xml"/>
  <Override PartName="/xl/ctrlProps/ctrlProp502.xml" ContentType="application/vnd.ms-excel.controlproperties+xml"/>
  <Override PartName="/xl/ctrlProps/ctrlProp155.xml" ContentType="application/vnd.ms-excel.controlproperties+xml"/>
  <Override PartName="/xl/ctrlProps/ctrlProp341.xml" ContentType="application/vnd.ms-excel.controlproperties+xml"/>
  <Override PartName="/xl/ctrlProps/ctrlProp672.xml" ContentType="application/vnd.ms-excel.controlproperties+xml"/>
  <Override PartName="/xl/calcChain.xml" ContentType="application/vnd.openxmlformats-officedocument.spreadsheetml.calcChain+xml"/>
  <Override PartName="/xl/ctrlProps/ctrlProp417.xml" ContentType="application/vnd.ms-excel.controlproperties+xml"/>
  <Override PartName="/xl/ctrlProps/ctrlProp603.xml" ContentType="application/vnd.ms-excel.controlproperties+xml"/>
  <Override PartName="/xl/ctrlProps/ctrlProp748.xml" ContentType="application/vnd.ms-excel.controlproperties+xml"/>
  <Override PartName="/xl/ctrlProps/ctrlProp20.xml" ContentType="application/vnd.ms-excel.controlproperties+xml"/>
  <Override PartName="/xl/ctrlProps/ctrlProp180.xml" ContentType="application/vnd.ms-excel.controlproperties+xml"/>
  <Override PartName="/xl/ctrlProps/ctrlProp442.xml" ContentType="application/vnd.ms-excel.controlproperties+xml"/>
  <Override PartName="/xl/ctrlProps/ctrlProp587.xml" ContentType="application/vnd.ms-excel.controlproperties+xml"/>
  <Override PartName="/xl/ctrlProps/ctrlProp773.xml" ContentType="application/vnd.ms-excel.controlproperties+xml"/>
  <Override PartName="/xl/ctrlProps/ctrlProp256.xml" ContentType="application/vnd.ms-excel.controlproperties+xml"/>
  <Override PartName="/xl/ctrlProps/ctrlProp111.xml" ContentType="application/vnd.ms-excel.controlproperties+xml"/>
  <Override PartName="/xl/ctrlProps/ctrlProp518.xml" ContentType="application/vnd.ms-excel.controlproperties+xml"/>
  <Override PartName="/xl/ctrlProps/ctrlProp281.xml" ContentType="application/vnd.ms-excel.contro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585" yWindow="-15" windowWidth="9630" windowHeight="11550" tabRatio="799"/>
  </bookViews>
  <sheets>
    <sheet name="メモ" sheetId="12" r:id="rId1"/>
    <sheet name="１前任校" sheetId="2" r:id="rId2"/>
    <sheet name="２異動者情報" sheetId="6" r:id="rId3"/>
    <sheet name="３新任校" sheetId="8" r:id="rId4"/>
    <sheet name="４勤務状況・特勤" sheetId="9" r:id="rId5"/>
    <sheet name="５送付書類" sheetId="10" r:id="rId6"/>
    <sheet name="異動通報" sheetId="5" r:id="rId7"/>
    <sheet name="異動通報鑑" sheetId="1" r:id="rId8"/>
    <sheet name="ラベル" sheetId="11" r:id="rId9"/>
    <sheet name="データ" sheetId="3" r:id="rId10"/>
    <sheet name="住所一覧" sheetId="4" r:id="rId11"/>
    <sheet name="職員データ" sheetId="7" r:id="rId12"/>
  </sheets>
  <externalReferences>
    <externalReference r:id="rId13"/>
    <externalReference r:id="rId14"/>
    <externalReference r:id="rId15"/>
  </externalReferences>
  <definedNames>
    <definedName name="_xlnm._FilterDatabase" localSheetId="10" hidden="1">住所一覧!$B$2:$H$873</definedName>
    <definedName name="_xlnm.Print_Area" localSheetId="8">ラベル!$A$1:$AG$91</definedName>
    <definedName name="_xlnm.Print_Area" localSheetId="6">異動通報!$A$1:$AM$61</definedName>
    <definedName name="_xlnm.Print_Area" localSheetId="7">異動通報鑑!$A$2:$AB$60</definedName>
    <definedName name="いちき串木野市">データ!$I$4:$I$19</definedName>
    <definedName name="データ表" localSheetId="0">[1]データ!$B$5:$BD$24</definedName>
    <definedName name="データ表">[2]データ!$B$5:$BD$24</definedName>
    <definedName name="阿久根市">データ!$M$4:$M$18</definedName>
    <definedName name="姶良郡">データ!$S$4:$S$12</definedName>
    <definedName name="姶良市">データ!$R$4:$R$26</definedName>
    <definedName name="伊佐市">データ!$P$4:$P$24</definedName>
    <definedName name="伊仙町">データ!$AO$4:$AO$16</definedName>
    <definedName name="異動者１" localSheetId="0">[1]氏名等!$C$5</definedName>
    <definedName name="異動者１">[2]氏名等!$C$5</definedName>
    <definedName name="異動者１０" localSheetId="0">[1]氏名等!$C$14</definedName>
    <definedName name="異動者１０">[2]氏名等!$C$14</definedName>
    <definedName name="異動者１１" localSheetId="0">[1]氏名等!$C$15</definedName>
    <definedName name="異動者１１">[2]氏名等!$C$15</definedName>
    <definedName name="異動者１２" localSheetId="0">[1]氏名等!$C$16</definedName>
    <definedName name="異動者１２">[2]氏名等!$C$16</definedName>
    <definedName name="異動者１３" localSheetId="0">[1]氏名等!$C$17</definedName>
    <definedName name="異動者１３">[2]氏名等!$C$17</definedName>
    <definedName name="異動者１４" localSheetId="0">[1]氏名等!$C$18</definedName>
    <definedName name="異動者１４">[2]氏名等!$C$18</definedName>
    <definedName name="異動者１５" localSheetId="0">[1]氏名等!$C$19</definedName>
    <definedName name="異動者１５">[2]氏名等!$C$19</definedName>
    <definedName name="異動者１６" localSheetId="0">[1]氏名等!$C$20</definedName>
    <definedName name="異動者１６">[2]氏名等!$C$20</definedName>
    <definedName name="異動者１７" localSheetId="0">[1]氏名等!$C$21</definedName>
    <definedName name="異動者１７">[2]氏名等!$C$21</definedName>
    <definedName name="異動者１８" localSheetId="0">[1]氏名等!$C$22</definedName>
    <definedName name="異動者１８">[2]氏名等!$C$22</definedName>
    <definedName name="異動者１９" localSheetId="0">[1]氏名等!$C$23</definedName>
    <definedName name="異動者１９">[2]氏名等!$C$23</definedName>
    <definedName name="異動者２" localSheetId="0">[1]氏名等!$C$6</definedName>
    <definedName name="異動者２">[2]氏名等!$C$6</definedName>
    <definedName name="異動者２０" localSheetId="0">[1]氏名等!$C$24</definedName>
    <definedName name="異動者２０">[2]氏名等!$C$24</definedName>
    <definedName name="異動者３" localSheetId="0">[1]氏名等!$C$7</definedName>
    <definedName name="異動者３">[2]氏名等!$C$7</definedName>
    <definedName name="異動者４" localSheetId="0">[1]氏名等!$C$8</definedName>
    <definedName name="異動者４">[2]氏名等!$C$8</definedName>
    <definedName name="異動者５" localSheetId="0">[1]氏名等!$C$9</definedName>
    <definedName name="異動者５">[2]氏名等!$C$9</definedName>
    <definedName name="異動者６" localSheetId="0">[1]氏名等!$C$10</definedName>
    <definedName name="異動者６">[2]氏名等!$C$10</definedName>
    <definedName name="異動者７" localSheetId="0">[1]氏名等!$C$11</definedName>
    <definedName name="異動者７">[2]氏名等!$C$11</definedName>
    <definedName name="異動者８" localSheetId="0">[1]氏名等!$C$12</definedName>
    <definedName name="異動者８">[2]氏名等!$C$12</definedName>
    <definedName name="異動者９" localSheetId="0">[1]氏名等!$C$13</definedName>
    <definedName name="異動者９">[2]氏名等!$C$13</definedName>
    <definedName name="宇検村">データ!$AJ$4:$AJ$13</definedName>
    <definedName name="奄美市">データ!$AG$4:$AG$38</definedName>
    <definedName name="屋久島町">データ!$AF$4:$AF$20</definedName>
    <definedName name="学校リスト" localSheetId="0">INDIRECT('[3]１前任校'!$H$5)</definedName>
    <definedName name="学校リスト">INDIRECT('１前任校'!$H$5)</definedName>
    <definedName name="学校リスト02" localSheetId="0">INDIRECT('[3]３新任校'!$K$5)</definedName>
    <definedName name="学校リスト02">INDIRECT('３新任校'!$K$5)</definedName>
    <definedName name="学校リスト03" localSheetId="0">INDIRECT('[3]３新任校'!$K$6)</definedName>
    <definedName name="学校リスト03">INDIRECT('３新任校'!$K$6)</definedName>
    <definedName name="学校リスト04" localSheetId="0">INDIRECT('[3]３新任校'!$K$7)</definedName>
    <definedName name="学校リスト04">INDIRECT('３新任校'!$K$7)</definedName>
    <definedName name="学校リスト05" localSheetId="0">INDIRECT('[3]３新任校'!$K$8)</definedName>
    <definedName name="学校リスト05">INDIRECT('３新任校'!$K$8)</definedName>
    <definedName name="学校リスト06" localSheetId="0">INDIRECT('[3]３新任校'!$K$9)</definedName>
    <definedName name="学校リスト06">INDIRECT('３新任校'!$K$9)</definedName>
    <definedName name="学校リスト07" localSheetId="0">INDIRECT('[3]３新任校'!$K$10)</definedName>
    <definedName name="学校リスト07">INDIRECT('３新任校'!$K$10)</definedName>
    <definedName name="学校リスト08" localSheetId="0">INDIRECT('[3]３新任校'!$K$11)</definedName>
    <definedName name="学校リスト08">INDIRECT('３新任校'!$K$11)</definedName>
    <definedName name="学校リスト09" localSheetId="0">INDIRECT('[3]３新任校'!$K$12)</definedName>
    <definedName name="学校リスト09">INDIRECT('３新任校'!$K$12)</definedName>
    <definedName name="学校リスト10" localSheetId="0">INDIRECT('[3]３新任校'!$K$13)</definedName>
    <definedName name="学校リスト10">INDIRECT('３新任校'!$K$13)</definedName>
    <definedName name="学校リスト11" localSheetId="0">INDIRECT('[3]３新任校'!$K$14)</definedName>
    <definedName name="学校リスト11">INDIRECT('３新任校'!$K$14)</definedName>
    <definedName name="学校リスト12" localSheetId="0">INDIRECT('[3]３新任校'!$K$15)</definedName>
    <definedName name="学校リスト12">INDIRECT('３新任校'!$K$15)</definedName>
    <definedName name="学校リスト13" localSheetId="0">INDIRECT('[3]３新任校'!$K$16)</definedName>
    <definedName name="学校リスト13">INDIRECT('３新任校'!$K$16)</definedName>
    <definedName name="学校リスト14" localSheetId="0">INDIRECT('[3]３新任校'!$K$17)</definedName>
    <definedName name="学校リスト14">INDIRECT('３新任校'!$K$17)</definedName>
    <definedName name="学校リスト15" localSheetId="0">INDIRECT('[3]３新任校'!$K$18)</definedName>
    <definedName name="学校リスト15">INDIRECT('３新任校'!$K$18)</definedName>
    <definedName name="学校リスト16" localSheetId="0">INDIRECT('[3]３新任校'!$K$19)</definedName>
    <definedName name="学校リスト16">INDIRECT('３新任校'!$K$19)</definedName>
    <definedName name="学校リスト17" localSheetId="0">INDIRECT('[3]３新任校'!$K$20)</definedName>
    <definedName name="学校リスト17">INDIRECT('３新任校'!$K$20)</definedName>
    <definedName name="学校リスト18" localSheetId="0">INDIRECT('[3]３新任校'!$K$21)</definedName>
    <definedName name="学校リスト18">INDIRECT('３新任校'!$K$21)</definedName>
    <definedName name="学校リスト19" localSheetId="0">INDIRECT('[3]３新任校'!$K$22)</definedName>
    <definedName name="学校リスト19">INDIRECT('３新任校'!$K$22)</definedName>
    <definedName name="学校リスト20" localSheetId="0">INDIRECT('[3]３新任校'!$K$23)</definedName>
    <definedName name="学校リスト20">INDIRECT('３新任校'!$K$23)</definedName>
    <definedName name="学校リスト21" localSheetId="0">INDIRECT('[3]３新任校'!$K$24)</definedName>
    <definedName name="学校リスト21">INDIRECT('３新任校'!$K$24)</definedName>
    <definedName name="学校一覧" localSheetId="0">[1]住所データ!$B$2:$G$106</definedName>
    <definedName name="学校一覧">[2]住所データ!$B$2:$G$106</definedName>
    <definedName name="学校住所一覧" localSheetId="0">[3]住所一覧!$C$3:$H$821</definedName>
    <definedName name="学校住所一覧">住所一覧!$C$3:$H$873</definedName>
    <definedName name="肝付町">データ!$AB$4:$AB$17</definedName>
    <definedName name="喜界町">データ!$AL$4:$AL$17</definedName>
    <definedName name="錦江町">データ!$Z$4:$Z$13</definedName>
    <definedName name="県立">データ!$AS$4:$AS$90</definedName>
    <definedName name="薩摩郡">データ!$L$4:$L$18</definedName>
    <definedName name="薩摩川内市">データ!$K$4:$K$61</definedName>
    <definedName name="三島村">データ!$C$4:$C$13</definedName>
    <definedName name="市町村一覧" localSheetId="0">[3]データ!$A$4:$A$48</definedName>
    <definedName name="市町村一覧">データ!$A$4:$A$48</definedName>
    <definedName name="市町村別学校一覧" localSheetId="0">[3]データ!$B$4:$AR$122</definedName>
    <definedName name="市町村別学校一覧">データ!$B$4:$AT$122</definedName>
    <definedName name="市立">データ!$AT$4:$AT$12</definedName>
    <definedName name="志布志市">データ!$U$4:$U$28</definedName>
    <definedName name="指宿市">データ!$E$4:$E$22</definedName>
    <definedName name="鹿屋市">データ!$X$4:$X$44</definedName>
    <definedName name="鹿児島市">データ!$B$4:$B$122</definedName>
    <definedName name="十島村">データ!$D$4:$D$19</definedName>
    <definedName name="出水郡">データ!$O$4:$O$18</definedName>
    <definedName name="出水市">データ!$N$4:$N$26</definedName>
    <definedName name="職員データ" localSheetId="0">[3]職員データ!$B$6:$BI$25</definedName>
    <definedName name="職員データ">職員データ!$B$6:$BI$25</definedName>
    <definedName name="垂水市">データ!$W$4:$W$14</definedName>
    <definedName name="瀬戸内町">データ!$AK$4:$AK$28</definedName>
    <definedName name="西之表市">データ!$AC$4:$AC$17</definedName>
    <definedName name="曽於市">データ!$T$4:$T$31</definedName>
    <definedName name="大崎町">データ!$V$4:$V$14</definedName>
    <definedName name="大和村">データ!$AI$4:$AI$14</definedName>
    <definedName name="知名町">データ!$AQ$4:$AQ$12</definedName>
    <definedName name="地区リスト" localSheetId="0">INDIRECT([1]前任地!$E$5)</definedName>
    <definedName name="地区リスト">INDIRECT([2]前任地!$E$5)</definedName>
    <definedName name="地区リスト1" localSheetId="0">INDIRECT([1]新任地!$H$5)</definedName>
    <definedName name="地区リスト1">INDIRECT([2]新任地!$H$5)</definedName>
    <definedName name="地区リスト10" localSheetId="0">INDIRECT([1]新任地!$H$14)</definedName>
    <definedName name="地区リスト10">INDIRECT([2]新任地!$H$14)</definedName>
    <definedName name="地区リスト11" localSheetId="0">INDIRECT([1]新任地!$H$15)</definedName>
    <definedName name="地区リスト11">INDIRECT([2]新任地!$H$15)</definedName>
    <definedName name="地区リスト12" localSheetId="0">INDIRECT([1]新任地!$H$16)</definedName>
    <definedName name="地区リスト12">INDIRECT([2]新任地!$H$16)</definedName>
    <definedName name="地区リスト13" localSheetId="0">INDIRECT([1]新任地!$H$17)</definedName>
    <definedName name="地区リスト13">INDIRECT([2]新任地!$H$17)</definedName>
    <definedName name="地区リスト14" localSheetId="0">INDIRECT([1]新任地!$H$18)</definedName>
    <definedName name="地区リスト14">INDIRECT([2]新任地!$H$18)</definedName>
    <definedName name="地区リスト15" localSheetId="0">INDIRECT([1]新任地!$H$19)</definedName>
    <definedName name="地区リスト15">INDIRECT([2]新任地!$H$19)</definedName>
    <definedName name="地区リスト16" localSheetId="0">INDIRECT([1]新任地!$H$20)</definedName>
    <definedName name="地区リスト16">INDIRECT([2]新任地!$H$20)</definedName>
    <definedName name="地区リスト17" localSheetId="0">INDIRECT([1]新任地!$H$21)</definedName>
    <definedName name="地区リスト17">INDIRECT([2]新任地!$H$21)</definedName>
    <definedName name="地区リスト18" localSheetId="0">INDIRECT([1]新任地!$H$22)</definedName>
    <definedName name="地区リスト18">INDIRECT([2]新任地!$H$22)</definedName>
    <definedName name="地区リスト19" localSheetId="0">INDIRECT([1]新任地!$H$23)</definedName>
    <definedName name="地区リスト19">INDIRECT([2]新任地!$H$23)</definedName>
    <definedName name="地区リスト2" localSheetId="0">INDIRECT([1]新任地!$H$6)</definedName>
    <definedName name="地区リスト2">INDIRECT([2]新任地!$H$6)</definedName>
    <definedName name="地区リスト20" localSheetId="0">INDIRECT([1]新任地!$H$24)</definedName>
    <definedName name="地区リスト20">INDIRECT([2]新任地!$H$24)</definedName>
    <definedName name="地区リスト3" localSheetId="0">INDIRECT([1]新任地!$H$7)</definedName>
    <definedName name="地区リスト3">INDIRECT([2]新任地!$H$7)</definedName>
    <definedName name="地区リスト4" localSheetId="0">INDIRECT([1]新任地!$H$8)</definedName>
    <definedName name="地区リスト4">INDIRECT([2]新任地!$H$8)</definedName>
    <definedName name="地区リスト5" localSheetId="0">INDIRECT([1]新任地!$H$9)</definedName>
    <definedName name="地区リスト5">INDIRECT([2]新任地!$H$9)</definedName>
    <definedName name="地区リスト6" localSheetId="0">INDIRECT([1]新任地!$H$10)</definedName>
    <definedName name="地区リスト6">INDIRECT([2]新任地!$H$10)</definedName>
    <definedName name="地区リスト7" localSheetId="0">INDIRECT([1]新任地!$H$11)</definedName>
    <definedName name="地区リスト7">INDIRECT([2]新任地!$H$11)</definedName>
    <definedName name="地区リスト8" localSheetId="0">INDIRECT([1]新任地!$H$12)</definedName>
    <definedName name="地区リスト8">INDIRECT([2]新任地!$H$12)</definedName>
    <definedName name="地区リスト9" localSheetId="0">INDIRECT([1]新任地!$H$13)</definedName>
    <definedName name="地区リスト9">INDIRECT([2]新任地!$H$13)</definedName>
    <definedName name="地区一覧" localSheetId="0">[1]住所データ!$AA$205:$AA$215</definedName>
    <definedName name="地区一覧">[2]住所データ!$AA$205:$AA$215</definedName>
    <definedName name="地区別学校一覧" localSheetId="0">[1]住所データ!$AB$205:$AL$228</definedName>
    <definedName name="地区別学校一覧">[2]住所データ!$AB$205:$AL$228</definedName>
    <definedName name="中種子町">データ!$AD$4:$AD$13</definedName>
    <definedName name="天城町">データ!$AN$4:$AN$14</definedName>
    <definedName name="田中">#REF!</definedName>
    <definedName name="東串良町">データ!$Y$4:$Y$8</definedName>
    <definedName name="徳之島町">データ!$AM$4:$AM$20</definedName>
    <definedName name="特殊業務リスト">データ!$AT$126:$AT$133</definedName>
    <definedName name="南さつま市">データ!$H$4:$H$29</definedName>
    <definedName name="南九州市">データ!$G$4:$G$30</definedName>
    <definedName name="南種子町">データ!$AE$4:$AE$14</definedName>
    <definedName name="南大隅町">データ!$AA$4:$AA$17</definedName>
    <definedName name="日置市">データ!$J$4:$J$31</definedName>
    <definedName name="枕崎市">データ!$F$4:$F$13</definedName>
    <definedName name="霧島市">データ!$Q$4:$Q$53</definedName>
    <definedName name="与論町">データ!$AR$4:$AR$9</definedName>
    <definedName name="龍郷町">データ!$AH$4:$AH$15</definedName>
    <definedName name="和泊町">データ!$AP$4:$AP$11</definedName>
  </definedNames>
  <calcPr calcId="125725"/>
</workbook>
</file>

<file path=xl/calcChain.xml><?xml version="1.0" encoding="utf-8"?>
<calcChain xmlns="http://schemas.openxmlformats.org/spreadsheetml/2006/main">
  <c r="C8" i="10"/>
  <c r="C9"/>
  <c r="BC7" i="7" l="1"/>
  <c r="BD7"/>
  <c r="BC8"/>
  <c r="BD8"/>
  <c r="BC9"/>
  <c r="BD9"/>
  <c r="BC10"/>
  <c r="BD10"/>
  <c r="BC11"/>
  <c r="BD11"/>
  <c r="BC12"/>
  <c r="BD12"/>
  <c r="BC13"/>
  <c r="BD13"/>
  <c r="BC14"/>
  <c r="BD14"/>
  <c r="BC15"/>
  <c r="BD15"/>
  <c r="BC16"/>
  <c r="BD16"/>
  <c r="BC17"/>
  <c r="BD17"/>
  <c r="BC18"/>
  <c r="BD18"/>
  <c r="BC19"/>
  <c r="BD19"/>
  <c r="BC20"/>
  <c r="BD20"/>
  <c r="BC21"/>
  <c r="BD21"/>
  <c r="BC22"/>
  <c r="BD22"/>
  <c r="BC23"/>
  <c r="BD23"/>
  <c r="BC24"/>
  <c r="BD24"/>
  <c r="BC25"/>
  <c r="BD25"/>
  <c r="BC6"/>
  <c r="BD6"/>
  <c r="C6" i="8" l="1"/>
  <c r="AX7" i="7" l="1"/>
  <c r="AY7"/>
  <c r="AZ7"/>
  <c r="BA7"/>
  <c r="BB7"/>
  <c r="BE7"/>
  <c r="BF7"/>
  <c r="BG7"/>
  <c r="BH7"/>
  <c r="BI7"/>
  <c r="AX8"/>
  <c r="AY8"/>
  <c r="AZ8"/>
  <c r="BA8"/>
  <c r="BB8"/>
  <c r="BE8"/>
  <c r="BF8"/>
  <c r="BG8"/>
  <c r="BH8"/>
  <c r="BI8"/>
  <c r="AX9"/>
  <c r="AY9"/>
  <c r="AZ9"/>
  <c r="BA9"/>
  <c r="BB9"/>
  <c r="BE9"/>
  <c r="BF9"/>
  <c r="BG9"/>
  <c r="BH9"/>
  <c r="BI9"/>
  <c r="AX10"/>
  <c r="AY10"/>
  <c r="AZ10"/>
  <c r="BA10"/>
  <c r="BB10"/>
  <c r="BE10"/>
  <c r="BF10"/>
  <c r="BG10"/>
  <c r="BH10"/>
  <c r="BI10"/>
  <c r="AX11"/>
  <c r="AY11"/>
  <c r="AZ11"/>
  <c r="BA11"/>
  <c r="BB11"/>
  <c r="BE11"/>
  <c r="BF11"/>
  <c r="BG11"/>
  <c r="BH11"/>
  <c r="BI11"/>
  <c r="AX12"/>
  <c r="AY12"/>
  <c r="AZ12"/>
  <c r="BA12"/>
  <c r="BB12"/>
  <c r="BE12"/>
  <c r="BF12"/>
  <c r="BG12"/>
  <c r="BH12"/>
  <c r="BI12"/>
  <c r="AX13"/>
  <c r="AY13"/>
  <c r="AZ13"/>
  <c r="BA13"/>
  <c r="BB13"/>
  <c r="BE13"/>
  <c r="BF13"/>
  <c r="BG13"/>
  <c r="BH13"/>
  <c r="BI13"/>
  <c r="AX14"/>
  <c r="AY14"/>
  <c r="AZ14"/>
  <c r="BA14"/>
  <c r="BB14"/>
  <c r="BE14"/>
  <c r="BF14"/>
  <c r="BG14"/>
  <c r="BH14"/>
  <c r="BI14"/>
  <c r="AX15"/>
  <c r="AY15"/>
  <c r="AZ15"/>
  <c r="BA15"/>
  <c r="BB15"/>
  <c r="BE15"/>
  <c r="BF15"/>
  <c r="BG15"/>
  <c r="BH15"/>
  <c r="BI15"/>
  <c r="AX16"/>
  <c r="AY16"/>
  <c r="AZ16"/>
  <c r="BA16"/>
  <c r="BB16"/>
  <c r="BE16"/>
  <c r="BF16"/>
  <c r="BG16"/>
  <c r="BH16"/>
  <c r="BI16"/>
  <c r="AX17"/>
  <c r="AY17"/>
  <c r="AZ17"/>
  <c r="BA17"/>
  <c r="BB17"/>
  <c r="BE17"/>
  <c r="BF17"/>
  <c r="BG17"/>
  <c r="BH17"/>
  <c r="BI17"/>
  <c r="AX18"/>
  <c r="AY18"/>
  <c r="AZ18"/>
  <c r="BA18"/>
  <c r="BB18"/>
  <c r="BE18"/>
  <c r="BF18"/>
  <c r="BG18"/>
  <c r="BH18"/>
  <c r="BI18"/>
  <c r="AX19"/>
  <c r="AY19"/>
  <c r="AZ19"/>
  <c r="BA19"/>
  <c r="BB19"/>
  <c r="BE19"/>
  <c r="BF19"/>
  <c r="BG19"/>
  <c r="BH19"/>
  <c r="BI19"/>
  <c r="AX20"/>
  <c r="AY20"/>
  <c r="AZ20"/>
  <c r="BA20"/>
  <c r="BB20"/>
  <c r="BE20"/>
  <c r="BF20"/>
  <c r="BG20"/>
  <c r="BH20"/>
  <c r="BI20"/>
  <c r="AX21"/>
  <c r="AY21"/>
  <c r="AZ21"/>
  <c r="BA21"/>
  <c r="BB21"/>
  <c r="BE21"/>
  <c r="BF21"/>
  <c r="BG21"/>
  <c r="BH21"/>
  <c r="BI21"/>
  <c r="AX22"/>
  <c r="AY22"/>
  <c r="AZ22"/>
  <c r="BA22"/>
  <c r="BB22"/>
  <c r="BE22"/>
  <c r="BF22"/>
  <c r="BG22"/>
  <c r="BH22"/>
  <c r="BI22"/>
  <c r="AX23"/>
  <c r="AY23"/>
  <c r="AZ23"/>
  <c r="BA23"/>
  <c r="BB23"/>
  <c r="BE23"/>
  <c r="BF23"/>
  <c r="BG23"/>
  <c r="BH23"/>
  <c r="BI23"/>
  <c r="AX24"/>
  <c r="AY24"/>
  <c r="AZ24"/>
  <c r="BA24"/>
  <c r="BB24"/>
  <c r="BE24"/>
  <c r="BF24"/>
  <c r="BG24"/>
  <c r="BH24"/>
  <c r="BI24"/>
  <c r="AX25"/>
  <c r="AY25"/>
  <c r="AZ25"/>
  <c r="BA25"/>
  <c r="BB25"/>
  <c r="BE25"/>
  <c r="BF25"/>
  <c r="BG25"/>
  <c r="BH25"/>
  <c r="BI25"/>
  <c r="AX6"/>
  <c r="AY6"/>
  <c r="AZ6"/>
  <c r="BA6"/>
  <c r="BB6"/>
  <c r="BE6"/>
  <c r="BF6"/>
  <c r="BG6"/>
  <c r="BH6"/>
  <c r="BI6"/>
  <c r="AW7"/>
  <c r="AW8"/>
  <c r="AW9"/>
  <c r="AW10"/>
  <c r="AW11"/>
  <c r="AW12"/>
  <c r="AW13"/>
  <c r="AW14"/>
  <c r="AW15"/>
  <c r="AW16"/>
  <c r="AW17"/>
  <c r="AW18"/>
  <c r="AW19"/>
  <c r="AW20"/>
  <c r="AW21"/>
  <c r="AW22"/>
  <c r="AW23"/>
  <c r="AW24"/>
  <c r="AW25"/>
  <c r="AW6"/>
  <c r="AV7"/>
  <c r="AV8"/>
  <c r="AV9"/>
  <c r="AV10"/>
  <c r="AV11"/>
  <c r="AV12"/>
  <c r="AV13"/>
  <c r="AV14"/>
  <c r="AV15"/>
  <c r="AV16"/>
  <c r="AV17"/>
  <c r="AV18"/>
  <c r="AV19"/>
  <c r="AV20"/>
  <c r="AV21"/>
  <c r="AV22"/>
  <c r="AV23"/>
  <c r="AV24"/>
  <c r="AV25"/>
  <c r="AV6"/>
  <c r="AU7"/>
  <c r="AU8"/>
  <c r="AU9"/>
  <c r="AU10"/>
  <c r="AU11"/>
  <c r="AU12"/>
  <c r="AU13"/>
  <c r="AU14"/>
  <c r="AU15"/>
  <c r="AU16"/>
  <c r="AU17"/>
  <c r="AU18"/>
  <c r="AU19"/>
  <c r="AU20"/>
  <c r="AU21"/>
  <c r="AU22"/>
  <c r="AU23"/>
  <c r="AU24"/>
  <c r="AU25"/>
  <c r="AU6"/>
  <c r="AT7"/>
  <c r="AT8"/>
  <c r="AT9"/>
  <c r="AT10"/>
  <c r="AT11"/>
  <c r="AT12"/>
  <c r="AT13"/>
  <c r="AT14"/>
  <c r="AT15"/>
  <c r="AT16"/>
  <c r="AT17"/>
  <c r="AT18"/>
  <c r="AT19"/>
  <c r="AT20"/>
  <c r="AT21"/>
  <c r="AT22"/>
  <c r="AT23"/>
  <c r="AT24"/>
  <c r="AT25"/>
  <c r="AT6"/>
  <c r="AS7"/>
  <c r="AS8"/>
  <c r="AS9"/>
  <c r="AS10"/>
  <c r="AS11"/>
  <c r="AS12"/>
  <c r="AS13"/>
  <c r="AS14"/>
  <c r="AS15"/>
  <c r="AS16"/>
  <c r="AS17"/>
  <c r="AS18"/>
  <c r="AS19"/>
  <c r="AS20"/>
  <c r="AS21"/>
  <c r="AS22"/>
  <c r="AS23"/>
  <c r="AS24"/>
  <c r="AS25"/>
  <c r="AS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6"/>
  <c r="C7" i="10" l="1"/>
  <c r="C10"/>
  <c r="C11"/>
  <c r="C12"/>
  <c r="C13"/>
  <c r="C14"/>
  <c r="C15"/>
  <c r="C16"/>
  <c r="C17"/>
  <c r="C18"/>
  <c r="C19"/>
  <c r="C20"/>
  <c r="C21"/>
  <c r="C22"/>
  <c r="C23"/>
  <c r="C24"/>
  <c r="C25"/>
  <c r="C6"/>
  <c r="AP25" i="7"/>
  <c r="AP24"/>
  <c r="AP23"/>
  <c r="AP22"/>
  <c r="AP21"/>
  <c r="AP20"/>
  <c r="AP19"/>
  <c r="AP18"/>
  <c r="AP17"/>
  <c r="AP16"/>
  <c r="AP15"/>
  <c r="AP14"/>
  <c r="AP13"/>
  <c r="AP12"/>
  <c r="AP11"/>
  <c r="AP10"/>
  <c r="AP9"/>
  <c r="AP8"/>
  <c r="AQ25"/>
  <c r="AQ24"/>
  <c r="AQ23"/>
  <c r="AQ22"/>
  <c r="AQ21"/>
  <c r="AQ20"/>
  <c r="AQ19"/>
  <c r="AQ18"/>
  <c r="AQ17"/>
  <c r="AQ16"/>
  <c r="AQ15"/>
  <c r="AQ14"/>
  <c r="AQ13"/>
  <c r="AQ12"/>
  <c r="AQ11"/>
  <c r="AQ10"/>
  <c r="AQ9"/>
  <c r="AQ8"/>
  <c r="AO25"/>
  <c r="AO24"/>
  <c r="AO23"/>
  <c r="AO22"/>
  <c r="AO21"/>
  <c r="AO20"/>
  <c r="AO19"/>
  <c r="AO18"/>
  <c r="AO17"/>
  <c r="AO16"/>
  <c r="AO15"/>
  <c r="AO14"/>
  <c r="AO13"/>
  <c r="AO12"/>
  <c r="AO11"/>
  <c r="AO10"/>
  <c r="AO9"/>
  <c r="AO8"/>
  <c r="AM25"/>
  <c r="AM24"/>
  <c r="AM23"/>
  <c r="AM22"/>
  <c r="AM21"/>
  <c r="AM20"/>
  <c r="AM19"/>
  <c r="AM18"/>
  <c r="AM17"/>
  <c r="AM16"/>
  <c r="AM15"/>
  <c r="AM14"/>
  <c r="AM13"/>
  <c r="AM12"/>
  <c r="AM11"/>
  <c r="AM10"/>
  <c r="AM9"/>
  <c r="AM8"/>
  <c r="AK25"/>
  <c r="AK24"/>
  <c r="AK23"/>
  <c r="AK22"/>
  <c r="AK21"/>
  <c r="AK20"/>
  <c r="AK19"/>
  <c r="AK18"/>
  <c r="AK17"/>
  <c r="AK16"/>
  <c r="AK15"/>
  <c r="AK14"/>
  <c r="AK13"/>
  <c r="AK12"/>
  <c r="AK11"/>
  <c r="AK10"/>
  <c r="AK9"/>
  <c r="AK8"/>
  <c r="AI25"/>
  <c r="AI24"/>
  <c r="AI23"/>
  <c r="AI22"/>
  <c r="AI21"/>
  <c r="AI20"/>
  <c r="AI19"/>
  <c r="AI18"/>
  <c r="AI17"/>
  <c r="AI16"/>
  <c r="AI15"/>
  <c r="AI14"/>
  <c r="AI13"/>
  <c r="AI12"/>
  <c r="AI11"/>
  <c r="AI10"/>
  <c r="AI9"/>
  <c r="AI8"/>
  <c r="AG25"/>
  <c r="AG24"/>
  <c r="AG23"/>
  <c r="AG22"/>
  <c r="AG21"/>
  <c r="AG20"/>
  <c r="AG19"/>
  <c r="AG18"/>
  <c r="AG17"/>
  <c r="AG16"/>
  <c r="AG15"/>
  <c r="AG14"/>
  <c r="AG13"/>
  <c r="AG12"/>
  <c r="AG11"/>
  <c r="AG10"/>
  <c r="AG9"/>
  <c r="AG8"/>
  <c r="AF25"/>
  <c r="AF24"/>
  <c r="AF23"/>
  <c r="AF22"/>
  <c r="AF21"/>
  <c r="AF20"/>
  <c r="AF19"/>
  <c r="AF18"/>
  <c r="AF17"/>
  <c r="AF16"/>
  <c r="AF15"/>
  <c r="AF14"/>
  <c r="AF13"/>
  <c r="AF12"/>
  <c r="AF11"/>
  <c r="AF10"/>
  <c r="AF9"/>
  <c r="AF8"/>
  <c r="AP7" l="1"/>
  <c r="AQ7"/>
  <c r="AO7"/>
  <c r="AM7"/>
  <c r="AK7"/>
  <c r="AI7"/>
  <c r="AG7"/>
  <c r="AF7"/>
  <c r="AQ6"/>
  <c r="AP6"/>
  <c r="AO6"/>
  <c r="AM6"/>
  <c r="AK6"/>
  <c r="AI6"/>
  <c r="AG6"/>
  <c r="AF6"/>
  <c r="V150" i="9"/>
  <c r="V151"/>
  <c r="S152"/>
  <c r="AH24" i="7" s="1"/>
  <c r="T152" i="9"/>
  <c r="V152"/>
  <c r="S153"/>
  <c r="AJ24" i="7" s="1"/>
  <c r="T153" i="9"/>
  <c r="V153"/>
  <c r="S154"/>
  <c r="AL24" i="7" s="1"/>
  <c r="T154" i="9"/>
  <c r="V154"/>
  <c r="S155"/>
  <c r="AN24" i="7" s="1"/>
  <c r="T155" i="9"/>
  <c r="V155"/>
  <c r="V156"/>
  <c r="V158"/>
  <c r="V159"/>
  <c r="S160"/>
  <c r="AH25" i="7" s="1"/>
  <c r="T160" i="9"/>
  <c r="V160"/>
  <c r="S161"/>
  <c r="AJ25" i="7" s="1"/>
  <c r="T161" i="9"/>
  <c r="V161"/>
  <c r="S162"/>
  <c r="AL25" i="7" s="1"/>
  <c r="T162" i="9"/>
  <c r="V162"/>
  <c r="S163"/>
  <c r="AN25" i="7" s="1"/>
  <c r="T163" i="9"/>
  <c r="V163"/>
  <c r="V164"/>
  <c r="V86"/>
  <c r="V87"/>
  <c r="S88"/>
  <c r="AH16" i="7" s="1"/>
  <c r="T88" i="9"/>
  <c r="V88"/>
  <c r="S89"/>
  <c r="AJ16" i="7" s="1"/>
  <c r="T89" i="9"/>
  <c r="V89"/>
  <c r="S90"/>
  <c r="AL16" i="7" s="1"/>
  <c r="T90" i="9"/>
  <c r="V90"/>
  <c r="S91"/>
  <c r="AN16" i="7" s="1"/>
  <c r="T91" i="9"/>
  <c r="V91"/>
  <c r="V92"/>
  <c r="V94"/>
  <c r="V95"/>
  <c r="S96"/>
  <c r="AH17" i="7" s="1"/>
  <c r="T96" i="9"/>
  <c r="V96"/>
  <c r="S97"/>
  <c r="AJ17" i="7" s="1"/>
  <c r="T97" i="9"/>
  <c r="V97"/>
  <c r="S98"/>
  <c r="AL17" i="7" s="1"/>
  <c r="T98" i="9"/>
  <c r="V98"/>
  <c r="S99"/>
  <c r="AN17" i="7" s="1"/>
  <c r="T99" i="9"/>
  <c r="V99"/>
  <c r="V100"/>
  <c r="V102"/>
  <c r="V103"/>
  <c r="S104"/>
  <c r="AH18" i="7" s="1"/>
  <c r="T104" i="9"/>
  <c r="V104"/>
  <c r="S105"/>
  <c r="AJ18" i="7" s="1"/>
  <c r="T105" i="9"/>
  <c r="V105"/>
  <c r="S106"/>
  <c r="AL18" i="7" s="1"/>
  <c r="T106" i="9"/>
  <c r="V106"/>
  <c r="S107"/>
  <c r="AN18" i="7" s="1"/>
  <c r="T107" i="9"/>
  <c r="V107"/>
  <c r="V108"/>
  <c r="V110"/>
  <c r="V111"/>
  <c r="S112"/>
  <c r="AH19" i="7" s="1"/>
  <c r="T112" i="9"/>
  <c r="V112"/>
  <c r="S113"/>
  <c r="AJ19" i="7" s="1"/>
  <c r="T113" i="9"/>
  <c r="V113"/>
  <c r="S114"/>
  <c r="AL19" i="7" s="1"/>
  <c r="T114" i="9"/>
  <c r="V114"/>
  <c r="S115"/>
  <c r="AN19" i="7" s="1"/>
  <c r="T115" i="9"/>
  <c r="V115"/>
  <c r="V116"/>
  <c r="V118"/>
  <c r="V119"/>
  <c r="S120"/>
  <c r="AH20" i="7" s="1"/>
  <c r="T120" i="9"/>
  <c r="V120"/>
  <c r="S121"/>
  <c r="AJ20" i="7" s="1"/>
  <c r="T121" i="9"/>
  <c r="V121"/>
  <c r="S122"/>
  <c r="AL20" i="7" s="1"/>
  <c r="T122" i="9"/>
  <c r="V122"/>
  <c r="S123"/>
  <c r="AN20" i="7" s="1"/>
  <c r="T123" i="9"/>
  <c r="V123"/>
  <c r="V124"/>
  <c r="V126"/>
  <c r="V127"/>
  <c r="S128"/>
  <c r="AH21" i="7" s="1"/>
  <c r="T128" i="9"/>
  <c r="V128"/>
  <c r="S129"/>
  <c r="AJ21" i="7" s="1"/>
  <c r="T129" i="9"/>
  <c r="V129"/>
  <c r="S130"/>
  <c r="AL21" i="7" s="1"/>
  <c r="T130" i="9"/>
  <c r="V130"/>
  <c r="S131"/>
  <c r="AN21" i="7" s="1"/>
  <c r="T131" i="9"/>
  <c r="V131"/>
  <c r="V132"/>
  <c r="V134"/>
  <c r="V135"/>
  <c r="S136"/>
  <c r="AH22" i="7" s="1"/>
  <c r="T136" i="9"/>
  <c r="V136"/>
  <c r="S137"/>
  <c r="AJ22" i="7" s="1"/>
  <c r="T137" i="9"/>
  <c r="V137"/>
  <c r="S138"/>
  <c r="AL22" i="7" s="1"/>
  <c r="T138" i="9"/>
  <c r="V138"/>
  <c r="S139"/>
  <c r="AN22" i="7" s="1"/>
  <c r="T139" i="9"/>
  <c r="V139"/>
  <c r="V140"/>
  <c r="V142"/>
  <c r="V143"/>
  <c r="S144"/>
  <c r="AH23" i="7" s="1"/>
  <c r="T144" i="9"/>
  <c r="V144" s="1"/>
  <c r="S145"/>
  <c r="AJ23" i="7" s="1"/>
  <c r="T145" i="9"/>
  <c r="V145"/>
  <c r="S146"/>
  <c r="AL23" i="7" s="1"/>
  <c r="T146" i="9"/>
  <c r="V146"/>
  <c r="S147"/>
  <c r="AN23" i="7" s="1"/>
  <c r="T147" i="9"/>
  <c r="V147"/>
  <c r="V148"/>
  <c r="V54"/>
  <c r="V55"/>
  <c r="S56"/>
  <c r="AH12" i="7" s="1"/>
  <c r="T56" i="9"/>
  <c r="V56"/>
  <c r="S57"/>
  <c r="AJ12" i="7" s="1"/>
  <c r="T57" i="9"/>
  <c r="V57"/>
  <c r="S58"/>
  <c r="AL12" i="7" s="1"/>
  <c r="T58" i="9"/>
  <c r="V58"/>
  <c r="S59"/>
  <c r="AN12" i="7" s="1"/>
  <c r="T59" i="9"/>
  <c r="V59"/>
  <c r="V60"/>
  <c r="V62"/>
  <c r="V63"/>
  <c r="S64"/>
  <c r="AH13" i="7" s="1"/>
  <c r="T64" i="9"/>
  <c r="V64"/>
  <c r="S65"/>
  <c r="AJ13" i="7" s="1"/>
  <c r="T65" i="9"/>
  <c r="V65"/>
  <c r="S66"/>
  <c r="AL13" i="7" s="1"/>
  <c r="T66" i="9"/>
  <c r="V66"/>
  <c r="S67"/>
  <c r="AN13" i="7" s="1"/>
  <c r="T67" i="9"/>
  <c r="V67"/>
  <c r="V68"/>
  <c r="V70"/>
  <c r="V71"/>
  <c r="S72"/>
  <c r="AH14" i="7" s="1"/>
  <c r="T72" i="9"/>
  <c r="V72"/>
  <c r="S73"/>
  <c r="AJ14" i="7" s="1"/>
  <c r="T73" i="9"/>
  <c r="V73"/>
  <c r="S74"/>
  <c r="AL14" i="7" s="1"/>
  <c r="T74" i="9"/>
  <c r="V74"/>
  <c r="S75"/>
  <c r="AN14" i="7" s="1"/>
  <c r="T75" i="9"/>
  <c r="V75"/>
  <c r="V76"/>
  <c r="V78"/>
  <c r="V79"/>
  <c r="S80"/>
  <c r="AH15" i="7" s="1"/>
  <c r="T80" i="9"/>
  <c r="V80"/>
  <c r="S81"/>
  <c r="AJ15" i="7" s="1"/>
  <c r="T81" i="9"/>
  <c r="V81"/>
  <c r="S82"/>
  <c r="AL15" i="7" s="1"/>
  <c r="T82" i="9"/>
  <c r="V82"/>
  <c r="S83"/>
  <c r="AN15" i="7" s="1"/>
  <c r="T83" i="9"/>
  <c r="V83"/>
  <c r="V84"/>
  <c r="V38"/>
  <c r="V39"/>
  <c r="S40"/>
  <c r="AH10" i="7" s="1"/>
  <c r="T40" i="9"/>
  <c r="V40"/>
  <c r="S41"/>
  <c r="AJ10" i="7" s="1"/>
  <c r="T41" i="9"/>
  <c r="V41"/>
  <c r="S42"/>
  <c r="AL10" i="7" s="1"/>
  <c r="T42" i="9"/>
  <c r="V42"/>
  <c r="S43"/>
  <c r="AN10" i="7" s="1"/>
  <c r="T43" i="9"/>
  <c r="V43"/>
  <c r="V44"/>
  <c r="V46"/>
  <c r="V47"/>
  <c r="S48"/>
  <c r="AH11" i="7" s="1"/>
  <c r="T48" i="9"/>
  <c r="V48"/>
  <c r="S49"/>
  <c r="AJ11" i="7" s="1"/>
  <c r="T49" i="9"/>
  <c r="V49"/>
  <c r="S50"/>
  <c r="AL11" i="7" s="1"/>
  <c r="T50" i="9"/>
  <c r="V50"/>
  <c r="S51"/>
  <c r="AN11" i="7" s="1"/>
  <c r="T51" i="9"/>
  <c r="V51"/>
  <c r="V52"/>
  <c r="V30"/>
  <c r="V31"/>
  <c r="S32"/>
  <c r="AH9" i="7" s="1"/>
  <c r="T32" i="9"/>
  <c r="V32"/>
  <c r="S33"/>
  <c r="AJ9" i="7" s="1"/>
  <c r="T33" i="9"/>
  <c r="V33"/>
  <c r="S34"/>
  <c r="AL9" i="7" s="1"/>
  <c r="T34" i="9"/>
  <c r="V34"/>
  <c r="S35"/>
  <c r="AN9" i="7" s="1"/>
  <c r="T35" i="9"/>
  <c r="V35"/>
  <c r="V36"/>
  <c r="V22"/>
  <c r="V23"/>
  <c r="S24"/>
  <c r="AH8" i="7" s="1"/>
  <c r="T24" i="9"/>
  <c r="V24"/>
  <c r="S25"/>
  <c r="AJ8" i="7" s="1"/>
  <c r="T25" i="9"/>
  <c r="V25"/>
  <c r="S26"/>
  <c r="AL8" i="7" s="1"/>
  <c r="T26" i="9"/>
  <c r="V26"/>
  <c r="S27"/>
  <c r="AN8" i="7" s="1"/>
  <c r="T27" i="9"/>
  <c r="V27"/>
  <c r="V28"/>
  <c r="V14"/>
  <c r="V15"/>
  <c r="S16"/>
  <c r="AH7" i="7" s="1"/>
  <c r="T16" i="9"/>
  <c r="V16" s="1"/>
  <c r="S17"/>
  <c r="AJ7" i="7" s="1"/>
  <c r="T17" i="9"/>
  <c r="V17" s="1"/>
  <c r="S18"/>
  <c r="AL7" i="7" s="1"/>
  <c r="T18" i="9"/>
  <c r="V18" s="1"/>
  <c r="S19"/>
  <c r="AN7" i="7" s="1"/>
  <c r="T19" i="9"/>
  <c r="V19"/>
  <c r="V20"/>
  <c r="V7"/>
  <c r="V12"/>
  <c r="V6"/>
  <c r="T11"/>
  <c r="V11" s="1"/>
  <c r="T10"/>
  <c r="V10" s="1"/>
  <c r="T9"/>
  <c r="V9" s="1"/>
  <c r="T8"/>
  <c r="V8" s="1"/>
  <c r="S9"/>
  <c r="AJ6" i="7" s="1"/>
  <c r="S10" i="9"/>
  <c r="AL6" i="7" s="1"/>
  <c r="S11" i="9"/>
  <c r="AN6" i="7" s="1"/>
  <c r="S8" i="9"/>
  <c r="AH6" i="7" s="1"/>
  <c r="AE25" l="1"/>
  <c r="AD25"/>
  <c r="AC25"/>
  <c r="AB25"/>
  <c r="AA25"/>
  <c r="Z25"/>
  <c r="Y25"/>
  <c r="X25"/>
  <c r="W25"/>
  <c r="V25"/>
  <c r="U25"/>
  <c r="T25"/>
  <c r="S25"/>
  <c r="R25"/>
  <c r="Q25"/>
  <c r="P25"/>
  <c r="O25"/>
  <c r="AE24"/>
  <c r="AD24"/>
  <c r="AC24"/>
  <c r="AB24"/>
  <c r="AA24"/>
  <c r="Z24"/>
  <c r="Y24"/>
  <c r="X24"/>
  <c r="W24"/>
  <c r="V24"/>
  <c r="U24"/>
  <c r="T24"/>
  <c r="S24"/>
  <c r="R24"/>
  <c r="Q24"/>
  <c r="P24"/>
  <c r="O24"/>
  <c r="AE23"/>
  <c r="AD23"/>
  <c r="AC23"/>
  <c r="AB23"/>
  <c r="AA23"/>
  <c r="Z23"/>
  <c r="Y23"/>
  <c r="X23"/>
  <c r="W23"/>
  <c r="V23"/>
  <c r="U23"/>
  <c r="T23"/>
  <c r="S23"/>
  <c r="Q23"/>
  <c r="R23"/>
  <c r="P23"/>
  <c r="O23"/>
  <c r="AE22"/>
  <c r="AD22"/>
  <c r="AC22"/>
  <c r="AB22"/>
  <c r="AA22"/>
  <c r="Z22"/>
  <c r="Y22"/>
  <c r="X22"/>
  <c r="W22"/>
  <c r="V22"/>
  <c r="U22"/>
  <c r="T22"/>
  <c r="S22"/>
  <c r="R22"/>
  <c r="Q22"/>
  <c r="P22"/>
  <c r="O22"/>
  <c r="AE21"/>
  <c r="AD21"/>
  <c r="AC21"/>
  <c r="AB21"/>
  <c r="AA21"/>
  <c r="Z21"/>
  <c r="Y21"/>
  <c r="X21"/>
  <c r="W21"/>
  <c r="V21"/>
  <c r="U21"/>
  <c r="T21"/>
  <c r="S21"/>
  <c r="R21"/>
  <c r="Q21"/>
  <c r="P21"/>
  <c r="O21"/>
  <c r="AE20"/>
  <c r="AD20"/>
  <c r="AC20"/>
  <c r="AB20"/>
  <c r="AA20"/>
  <c r="Z20"/>
  <c r="Y20"/>
  <c r="X20"/>
  <c r="W20"/>
  <c r="V20"/>
  <c r="U20"/>
  <c r="T20"/>
  <c r="S20"/>
  <c r="R20"/>
  <c r="Q20"/>
  <c r="P20"/>
  <c r="O20"/>
  <c r="AE19"/>
  <c r="AD19"/>
  <c r="AC19"/>
  <c r="AB19"/>
  <c r="AA19"/>
  <c r="Z19"/>
  <c r="Y19"/>
  <c r="X19"/>
  <c r="W19"/>
  <c r="V19"/>
  <c r="U19"/>
  <c r="T19"/>
  <c r="S19"/>
  <c r="R19"/>
  <c r="Q19"/>
  <c r="P19"/>
  <c r="O19"/>
  <c r="AE18"/>
  <c r="AD18"/>
  <c r="AC18"/>
  <c r="AB18"/>
  <c r="AA18"/>
  <c r="Z18"/>
  <c r="Y18"/>
  <c r="X18"/>
  <c r="W18"/>
  <c r="V18"/>
  <c r="U18"/>
  <c r="T18"/>
  <c r="S18"/>
  <c r="R18"/>
  <c r="Q18"/>
  <c r="P18"/>
  <c r="O18"/>
  <c r="AE17"/>
  <c r="AD17"/>
  <c r="AC17"/>
  <c r="AB17"/>
  <c r="AA17"/>
  <c r="Z17"/>
  <c r="Y17"/>
  <c r="X17"/>
  <c r="W17"/>
  <c r="V17"/>
  <c r="U17"/>
  <c r="T17"/>
  <c r="S17"/>
  <c r="R17"/>
  <c r="Q17"/>
  <c r="P17"/>
  <c r="O17"/>
  <c r="AE16"/>
  <c r="AD16"/>
  <c r="AC16"/>
  <c r="AB16"/>
  <c r="AA16"/>
  <c r="Z16"/>
  <c r="Y16"/>
  <c r="X16"/>
  <c r="W16"/>
  <c r="V16"/>
  <c r="U16"/>
  <c r="T16"/>
  <c r="S16"/>
  <c r="R16"/>
  <c r="Q16"/>
  <c r="P16"/>
  <c r="O16"/>
  <c r="AE15"/>
  <c r="AD15"/>
  <c r="AC15"/>
  <c r="AB15"/>
  <c r="AA15"/>
  <c r="Z15"/>
  <c r="Y15"/>
  <c r="X15"/>
  <c r="W15"/>
  <c r="V15"/>
  <c r="U15"/>
  <c r="T15"/>
  <c r="S15"/>
  <c r="R15"/>
  <c r="Q15"/>
  <c r="P15"/>
  <c r="O15"/>
  <c r="AE14"/>
  <c r="AD14"/>
  <c r="AC14"/>
  <c r="AB14"/>
  <c r="AA14"/>
  <c r="Z14"/>
  <c r="Y14"/>
  <c r="X14"/>
  <c r="W14"/>
  <c r="V14"/>
  <c r="U14"/>
  <c r="T14"/>
  <c r="S14"/>
  <c r="Q14"/>
  <c r="P14"/>
  <c r="R14"/>
  <c r="O14"/>
  <c r="AE13"/>
  <c r="AD13"/>
  <c r="AC13"/>
  <c r="AB13"/>
  <c r="AA13"/>
  <c r="Z13"/>
  <c r="Y13"/>
  <c r="X13"/>
  <c r="W13"/>
  <c r="V13"/>
  <c r="U13"/>
  <c r="T13"/>
  <c r="S13"/>
  <c r="R13"/>
  <c r="Q13"/>
  <c r="P13"/>
  <c r="O13"/>
  <c r="AE12"/>
  <c r="AD12"/>
  <c r="AC12"/>
  <c r="AB12"/>
  <c r="AA12"/>
  <c r="Z12"/>
  <c r="Y12"/>
  <c r="X12"/>
  <c r="W12"/>
  <c r="V12"/>
  <c r="U12"/>
  <c r="T12"/>
  <c r="S12"/>
  <c r="R12"/>
  <c r="Q12"/>
  <c r="P12"/>
  <c r="O12"/>
  <c r="C157" i="9"/>
  <c r="C149"/>
  <c r="C141"/>
  <c r="C133"/>
  <c r="C117"/>
  <c r="C109"/>
  <c r="C101"/>
  <c r="C93"/>
  <c r="C85"/>
  <c r="C125"/>
  <c r="AE11" i="7"/>
  <c r="AD11"/>
  <c r="AC11"/>
  <c r="AB11"/>
  <c r="AA11"/>
  <c r="Z11"/>
  <c r="Y11"/>
  <c r="X11"/>
  <c r="W11"/>
  <c r="V11"/>
  <c r="U11"/>
  <c r="T11"/>
  <c r="S11"/>
  <c r="R11"/>
  <c r="Q11"/>
  <c r="P11"/>
  <c r="O11"/>
  <c r="C77" i="9" l="1"/>
  <c r="C69"/>
  <c r="C61"/>
  <c r="C53"/>
  <c r="C45"/>
  <c r="X10" i="7"/>
  <c r="AB10"/>
  <c r="AA10"/>
  <c r="Z10"/>
  <c r="Y10"/>
  <c r="W10"/>
  <c r="V10"/>
  <c r="U10"/>
  <c r="T10"/>
  <c r="S10"/>
  <c r="R10"/>
  <c r="Q10"/>
  <c r="P10"/>
  <c r="O10"/>
  <c r="O9"/>
  <c r="AE10"/>
  <c r="AD10"/>
  <c r="AC10"/>
  <c r="C37" i="9"/>
  <c r="AB9" i="7"/>
  <c r="AA9"/>
  <c r="Z9"/>
  <c r="Y9"/>
  <c r="X9"/>
  <c r="W9"/>
  <c r="V9"/>
  <c r="U9"/>
  <c r="T9"/>
  <c r="S9"/>
  <c r="R9"/>
  <c r="Q9"/>
  <c r="P9"/>
  <c r="AC9"/>
  <c r="AD9"/>
  <c r="AE9"/>
  <c r="C29" i="9"/>
  <c r="O8" i="7"/>
  <c r="P8"/>
  <c r="Q8"/>
  <c r="R8"/>
  <c r="S8"/>
  <c r="T8"/>
  <c r="U8"/>
  <c r="V8"/>
  <c r="X8"/>
  <c r="W8"/>
  <c r="Y8"/>
  <c r="Z8"/>
  <c r="AA8"/>
  <c r="AB8"/>
  <c r="AC8"/>
  <c r="AE8"/>
  <c r="AD8"/>
  <c r="AE7"/>
  <c r="AD7"/>
  <c r="AC7"/>
  <c r="AB7"/>
  <c r="AA7"/>
  <c r="Z7"/>
  <c r="Y7"/>
  <c r="X7"/>
  <c r="W7"/>
  <c r="V7"/>
  <c r="U7"/>
  <c r="T7"/>
  <c r="S7"/>
  <c r="R7"/>
  <c r="Q7"/>
  <c r="P7"/>
  <c r="O7"/>
  <c r="C21" i="9"/>
  <c r="C13"/>
  <c r="C5"/>
  <c r="AE6" i="7"/>
  <c r="AD6"/>
  <c r="AC6"/>
  <c r="AB6"/>
  <c r="AA6"/>
  <c r="Z6"/>
  <c r="Y6"/>
  <c r="X6"/>
  <c r="W6"/>
  <c r="V6"/>
  <c r="U6"/>
  <c r="T6"/>
  <c r="S6"/>
  <c r="R6"/>
  <c r="Q6"/>
  <c r="P6"/>
  <c r="O6"/>
  <c r="M7" l="1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6"/>
  <c r="B7"/>
  <c r="B8"/>
  <c r="B9"/>
  <c r="B10"/>
  <c r="C25" i="11" s="1"/>
  <c r="B11" i="7"/>
  <c r="T25" i="11" s="1"/>
  <c r="B12" i="7"/>
  <c r="C34" i="11" s="1"/>
  <c r="C30" s="1"/>
  <c r="B13" i="7"/>
  <c r="T34" i="11" s="1"/>
  <c r="T30" s="1"/>
  <c r="B14" i="7"/>
  <c r="C43" i="11" s="1"/>
  <c r="C39" s="1"/>
  <c r="B15" i="7"/>
  <c r="T43" i="11" s="1"/>
  <c r="T39" s="1"/>
  <c r="B16" i="7"/>
  <c r="C52" i="11" s="1"/>
  <c r="C48" s="1"/>
  <c r="B17" i="7"/>
  <c r="T52" i="11" s="1"/>
  <c r="T48" s="1"/>
  <c r="B18" i="7"/>
  <c r="C62" i="11" s="1"/>
  <c r="C58" s="1"/>
  <c r="B19" i="7"/>
  <c r="T62" i="11" s="1"/>
  <c r="T58" s="1"/>
  <c r="B20" i="7"/>
  <c r="C71" i="11" s="1"/>
  <c r="C67" s="1"/>
  <c r="B21" i="7"/>
  <c r="T71" i="11" s="1"/>
  <c r="T67" s="1"/>
  <c r="B22" i="7"/>
  <c r="C80" i="11" s="1"/>
  <c r="C76" s="1"/>
  <c r="B23" i="7"/>
  <c r="T80" i="11" s="1"/>
  <c r="T76" s="1"/>
  <c r="B24" i="7"/>
  <c r="C89" i="11" s="1"/>
  <c r="C85" s="1"/>
  <c r="B25" i="7"/>
  <c r="T89" i="11" s="1"/>
  <c r="T85" s="1"/>
  <c r="B6" i="7"/>
  <c r="L15" i="1" s="1"/>
  <c r="B50" s="1"/>
  <c r="C7" i="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6"/>
  <c r="E10" i="8"/>
  <c r="N11" i="7" s="1"/>
  <c r="C16" i="11" l="1"/>
  <c r="C14" s="1"/>
  <c r="V35" i="1"/>
  <c r="X35" s="1"/>
  <c r="V31"/>
  <c r="T34"/>
  <c r="T30"/>
  <c r="V34"/>
  <c r="V30"/>
  <c r="T33"/>
  <c r="T29"/>
  <c r="V33"/>
  <c r="V29"/>
  <c r="X29" s="1"/>
  <c r="T32"/>
  <c r="V32"/>
  <c r="T35"/>
  <c r="T31"/>
  <c r="V28"/>
  <c r="X37"/>
  <c r="T28"/>
  <c r="C26" i="11"/>
  <c r="C21"/>
  <c r="T26"/>
  <c r="T21"/>
  <c r="C63"/>
  <c r="C60"/>
  <c r="C44"/>
  <c r="C41"/>
  <c r="T72"/>
  <c r="T69"/>
  <c r="T53"/>
  <c r="T50"/>
  <c r="T35"/>
  <c r="T32"/>
  <c r="C81"/>
  <c r="C78"/>
  <c r="T90"/>
  <c r="T87"/>
  <c r="C90"/>
  <c r="C87"/>
  <c r="C72"/>
  <c r="C69"/>
  <c r="C53"/>
  <c r="C50"/>
  <c r="C35"/>
  <c r="C32"/>
  <c r="T81"/>
  <c r="T78"/>
  <c r="T63"/>
  <c r="T60"/>
  <c r="T44"/>
  <c r="T41"/>
  <c r="N47" i="1"/>
  <c r="R47"/>
  <c r="R45"/>
  <c r="R44"/>
  <c r="R42"/>
  <c r="V42" s="1"/>
  <c r="U15"/>
  <c r="R43"/>
  <c r="R41"/>
  <c r="V41" s="1"/>
  <c r="F15"/>
  <c r="V27"/>
  <c r="V26"/>
  <c r="V22"/>
  <c r="V25"/>
  <c r="T25"/>
  <c r="T23"/>
  <c r="T21"/>
  <c r="T19"/>
  <c r="T26"/>
  <c r="V24"/>
  <c r="T22"/>
  <c r="V20"/>
  <c r="T27"/>
  <c r="T24"/>
  <c r="T20"/>
  <c r="V23"/>
  <c r="V21"/>
  <c r="V19"/>
  <c r="R46"/>
  <c r="J45"/>
  <c r="N45" s="1"/>
  <c r="J43"/>
  <c r="N43" s="1"/>
  <c r="J44"/>
  <c r="N44" s="1"/>
  <c r="J46"/>
  <c r="N46" s="1"/>
  <c r="V46" s="1"/>
  <c r="F11" i="5"/>
  <c r="E12" i="8"/>
  <c r="N13" i="7" s="1"/>
  <c r="E13" i="8"/>
  <c r="N14" i="7" s="1"/>
  <c r="E14" i="8"/>
  <c r="N15" i="7" s="1"/>
  <c r="E15" i="8"/>
  <c r="N16" i="7" s="1"/>
  <c r="E16" i="8"/>
  <c r="N17" i="7" s="1"/>
  <c r="E17" i="8"/>
  <c r="N18" i="7" s="1"/>
  <c r="E18" i="8"/>
  <c r="N19" i="7" s="1"/>
  <c r="E19" i="8"/>
  <c r="N20" i="7" s="1"/>
  <c r="E20" i="8"/>
  <c r="N21" i="7" s="1"/>
  <c r="E21" i="8"/>
  <c r="N22" i="7" s="1"/>
  <c r="E22" i="8"/>
  <c r="N23" i="7" s="1"/>
  <c r="E23" i="8"/>
  <c r="N24" i="7" s="1"/>
  <c r="E24" i="8"/>
  <c r="N25" i="7" s="1"/>
  <c r="E11" i="8"/>
  <c r="N12" i="7" s="1"/>
  <c r="E9" i="8"/>
  <c r="N10" i="7" s="1"/>
  <c r="E8" i="8"/>
  <c r="N9" i="7" s="1"/>
  <c r="T16" i="11" s="1"/>
  <c r="E7" i="8"/>
  <c r="N8" i="7" s="1"/>
  <c r="E6" i="8"/>
  <c r="N7" i="7" s="1"/>
  <c r="T7" i="11" s="1"/>
  <c r="E5" i="8"/>
  <c r="N6" i="7" s="1"/>
  <c r="C7" i="11" s="1"/>
  <c r="C3" s="1"/>
  <c r="M6" i="8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5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6"/>
  <c r="K5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5"/>
  <c r="T12" i="11" l="1"/>
  <c r="T17"/>
  <c r="T14"/>
  <c r="C17"/>
  <c r="C12"/>
  <c r="T8"/>
  <c r="T3"/>
  <c r="V45" i="1"/>
  <c r="V43"/>
  <c r="V47"/>
  <c r="V44"/>
  <c r="C8" i="11"/>
  <c r="C5"/>
  <c r="O31" i="5"/>
  <c r="E52"/>
  <c r="Y53"/>
  <c r="A7"/>
  <c r="T5" i="11"/>
  <c r="P47" i="5"/>
  <c r="O19"/>
  <c r="O29"/>
  <c r="F47"/>
  <c r="V15"/>
  <c r="M47"/>
  <c r="AD35"/>
  <c r="AQ35" s="1"/>
  <c r="AD58"/>
  <c r="F13"/>
  <c r="M31"/>
  <c r="AD15"/>
  <c r="F15"/>
  <c r="AD33"/>
  <c r="T47"/>
  <c r="Q27"/>
  <c r="Q19"/>
  <c r="O21"/>
  <c r="AK47"/>
  <c r="O23"/>
  <c r="I47"/>
  <c r="AA47"/>
  <c r="Q23"/>
  <c r="O25"/>
  <c r="M21"/>
  <c r="M23"/>
  <c r="AG35"/>
  <c r="AQ36" s="1"/>
  <c r="AA58"/>
  <c r="AD47"/>
  <c r="Q25"/>
  <c r="O27"/>
  <c r="F9"/>
  <c r="M25"/>
  <c r="M29"/>
  <c r="AH47"/>
  <c r="AF14"/>
  <c r="AB7"/>
  <c r="Z15"/>
  <c r="M19"/>
  <c r="AA56"/>
  <c r="AD56"/>
  <c r="W47"/>
  <c r="Q29"/>
  <c r="V13"/>
  <c r="Q21"/>
  <c r="X13"/>
  <c r="M27"/>
  <c r="Q11"/>
  <c r="Q31"/>
  <c r="C23" i="11"/>
  <c r="T23"/>
  <c r="B4" i="1"/>
  <c r="B3"/>
  <c r="U58"/>
  <c r="U2"/>
  <c r="V6"/>
  <c r="AQ37" i="5" l="1"/>
  <c r="AD39" s="1"/>
  <c r="H6" i="2"/>
  <c r="H5"/>
  <c r="C4"/>
  <c r="H53" i="5" s="1"/>
  <c r="AD43" l="1"/>
  <c r="G7" i="2"/>
  <c r="C6" s="1"/>
  <c r="S59" i="1" s="1"/>
  <c r="C5" i="2"/>
  <c r="J7" i="5" s="1"/>
  <c r="S5" i="1"/>
</calcChain>
</file>

<file path=xl/comments1.xml><?xml version="1.0" encoding="utf-8"?>
<comments xmlns="http://schemas.openxmlformats.org/spreadsheetml/2006/main">
  <authors>
    <author>西野小学校 051</author>
  </authors>
  <commentList>
    <comment ref="E4" authorId="0">
      <text>
        <r>
          <rPr>
            <b/>
            <sz val="9"/>
            <color indexed="81"/>
            <rFont val="ＭＳ Ｐゴシック"/>
            <family val="3"/>
            <charset val="128"/>
          </rPr>
          <t>1970/1/1 または
s45/1/1 と入力</t>
        </r>
      </text>
    </comment>
    <comment ref="G4" authorId="0">
      <text>
        <r>
          <rPr>
            <b/>
            <sz val="9"/>
            <color indexed="81"/>
            <rFont val="ＭＳ Ｐゴシック"/>
            <family val="3"/>
            <charset val="128"/>
          </rPr>
          <t>2014/3/31 または
h26/3/31 と入力</t>
        </r>
      </text>
    </comment>
    <comment ref="H4" authorId="0">
      <text>
        <r>
          <rPr>
            <b/>
            <sz val="9"/>
            <color indexed="81"/>
            <rFont val="ＭＳ Ｐゴシック"/>
            <family val="3"/>
            <charset val="128"/>
          </rPr>
          <t>01 または 10</t>
        </r>
      </text>
    </comment>
  </commentList>
</comments>
</file>

<file path=xl/sharedStrings.xml><?xml version="1.0" encoding="utf-8"?>
<sst xmlns="http://schemas.openxmlformats.org/spreadsheetml/2006/main" count="7883" uniqueCount="4790">
  <si>
    <t>様</t>
    <rPh sb="0" eb="1">
      <t>サマ</t>
    </rPh>
    <phoneticPr fontId="1"/>
  </si>
  <si>
    <t>校長</t>
    <rPh sb="0" eb="2">
      <t>コウチョウ</t>
    </rPh>
    <phoneticPr fontId="1"/>
  </si>
  <si>
    <t>記</t>
    <rPh sb="0" eb="1">
      <t>キ</t>
    </rPh>
    <phoneticPr fontId="1"/>
  </si>
  <si>
    <t>対象者</t>
    <rPh sb="0" eb="3">
      <t>タイショウシャ</t>
    </rPh>
    <phoneticPr fontId="1"/>
  </si>
  <si>
    <t>職</t>
    <rPh sb="0" eb="1">
      <t>ショク</t>
    </rPh>
    <phoneticPr fontId="1"/>
  </si>
  <si>
    <t>氏　名</t>
    <rPh sb="0" eb="1">
      <t>シ</t>
    </rPh>
    <rPh sb="2" eb="3">
      <t>メイ</t>
    </rPh>
    <phoneticPr fontId="1"/>
  </si>
  <si>
    <t>教育業務連絡指導手当</t>
    <rPh sb="0" eb="2">
      <t>キョウイク</t>
    </rPh>
    <rPh sb="2" eb="4">
      <t>ギョウム</t>
    </rPh>
    <rPh sb="4" eb="6">
      <t>レンラク</t>
    </rPh>
    <rPh sb="6" eb="8">
      <t>シドウ</t>
    </rPh>
    <rPh sb="8" eb="10">
      <t>テアテ</t>
    </rPh>
    <phoneticPr fontId="1"/>
  </si>
  <si>
    <t>多学年学級担当手当</t>
    <rPh sb="0" eb="1">
      <t>タ</t>
    </rPh>
    <rPh sb="1" eb="3">
      <t>ガクネン</t>
    </rPh>
    <rPh sb="3" eb="5">
      <t>ガッキュウ</t>
    </rPh>
    <rPh sb="5" eb="7">
      <t>タントウ</t>
    </rPh>
    <rPh sb="7" eb="9">
      <t>テアテ</t>
    </rPh>
    <phoneticPr fontId="1"/>
  </si>
  <si>
    <t>教員特殊業務手当</t>
    <rPh sb="0" eb="2">
      <t>キョウイン</t>
    </rPh>
    <rPh sb="2" eb="4">
      <t>トクシュ</t>
    </rPh>
    <rPh sb="4" eb="6">
      <t>ギョウム</t>
    </rPh>
    <rPh sb="6" eb="8">
      <t>テアテ</t>
    </rPh>
    <phoneticPr fontId="1"/>
  </si>
  <si>
    <t>日</t>
    <rPh sb="0" eb="1">
      <t>ニチ</t>
    </rPh>
    <phoneticPr fontId="1"/>
  </si>
  <si>
    <t>円</t>
    <rPh sb="0" eb="1">
      <t>エン</t>
    </rPh>
    <phoneticPr fontId="1"/>
  </si>
  <si>
    <t>時間</t>
    <rPh sb="0" eb="2">
      <t>ジカン</t>
    </rPh>
    <phoneticPr fontId="1"/>
  </si>
  <si>
    <t>超過勤務手当</t>
    <rPh sb="0" eb="2">
      <t>チョウカ</t>
    </rPh>
    <rPh sb="2" eb="4">
      <t>キンム</t>
    </rPh>
    <rPh sb="4" eb="6">
      <t>テアテ</t>
    </rPh>
    <phoneticPr fontId="1"/>
  </si>
  <si>
    <t>日額特勤</t>
    <rPh sb="0" eb="2">
      <t>ニチガク</t>
    </rPh>
    <rPh sb="2" eb="4">
      <t>トッキン</t>
    </rPh>
    <phoneticPr fontId="1"/>
  </si>
  <si>
    <t>コード</t>
    <phoneticPr fontId="1"/>
  </si>
  <si>
    <t>単価</t>
    <rPh sb="0" eb="2">
      <t>タンカ</t>
    </rPh>
    <phoneticPr fontId="1"/>
  </si>
  <si>
    <t>日数・時間</t>
    <rPh sb="0" eb="2">
      <t>ニッスウ</t>
    </rPh>
    <rPh sb="3" eb="5">
      <t>ジカン</t>
    </rPh>
    <phoneticPr fontId="1"/>
  </si>
  <si>
    <t>職員異動通報</t>
    <rPh sb="0" eb="2">
      <t>ショクイン</t>
    </rPh>
    <rPh sb="2" eb="4">
      <t>イドウ</t>
    </rPh>
    <rPh sb="4" eb="6">
      <t>ツウホウ</t>
    </rPh>
    <phoneticPr fontId="1"/>
  </si>
  <si>
    <t>履歴書</t>
    <rPh sb="0" eb="3">
      <t>リレキショ</t>
    </rPh>
    <phoneticPr fontId="1"/>
  </si>
  <si>
    <t>通勤手当認定簿（写）</t>
    <rPh sb="0" eb="2">
      <t>ツウキン</t>
    </rPh>
    <rPh sb="2" eb="4">
      <t>テアテ</t>
    </rPh>
    <rPh sb="4" eb="6">
      <t>ニンテイ</t>
    </rPh>
    <rPh sb="6" eb="7">
      <t>ボ</t>
    </rPh>
    <rPh sb="8" eb="9">
      <t>ウツ</t>
    </rPh>
    <phoneticPr fontId="1"/>
  </si>
  <si>
    <t>給与口座振込申出書・預金口座振替申込書</t>
    <rPh sb="0" eb="2">
      <t>キュウヨ</t>
    </rPh>
    <rPh sb="2" eb="4">
      <t>コウザ</t>
    </rPh>
    <rPh sb="4" eb="6">
      <t>フリコミ</t>
    </rPh>
    <rPh sb="6" eb="9">
      <t>モウシデショ</t>
    </rPh>
    <rPh sb="10" eb="12">
      <t>ヨキン</t>
    </rPh>
    <rPh sb="12" eb="14">
      <t>コウザ</t>
    </rPh>
    <rPh sb="14" eb="16">
      <t>フリカエ</t>
    </rPh>
    <rPh sb="16" eb="19">
      <t>モウシコミショ</t>
    </rPh>
    <phoneticPr fontId="1"/>
  </si>
  <si>
    <t>源泉徴収票（写）</t>
    <rPh sb="0" eb="2">
      <t>ゲンセン</t>
    </rPh>
    <rPh sb="2" eb="4">
      <t>チョウシュウ</t>
    </rPh>
    <rPh sb="4" eb="5">
      <t>ヒョウ</t>
    </rPh>
    <rPh sb="6" eb="7">
      <t>ウツ</t>
    </rPh>
    <phoneticPr fontId="1"/>
  </si>
  <si>
    <t>氏名ゴム印</t>
    <rPh sb="0" eb="2">
      <t>シメイ</t>
    </rPh>
    <rPh sb="4" eb="5">
      <t>イン</t>
    </rPh>
    <phoneticPr fontId="1"/>
  </si>
  <si>
    <t>旅費口座振込（変更）依頼書</t>
    <rPh sb="0" eb="2">
      <t>リョヒ</t>
    </rPh>
    <rPh sb="2" eb="4">
      <t>コウザ</t>
    </rPh>
    <rPh sb="4" eb="6">
      <t>フリコミ</t>
    </rPh>
    <rPh sb="7" eb="9">
      <t>ヘンコウ</t>
    </rPh>
    <rPh sb="10" eb="13">
      <t>イライショ</t>
    </rPh>
    <phoneticPr fontId="1"/>
  </si>
  <si>
    <t>学校職員健康診断票</t>
    <rPh sb="0" eb="2">
      <t>ガッコウ</t>
    </rPh>
    <rPh sb="2" eb="4">
      <t>ショクイン</t>
    </rPh>
    <rPh sb="4" eb="6">
      <t>ケンコウ</t>
    </rPh>
    <rPh sb="6" eb="8">
      <t>シンダン</t>
    </rPh>
    <rPh sb="8" eb="9">
      <t>ヒョウ</t>
    </rPh>
    <phoneticPr fontId="1"/>
  </si>
  <si>
    <t>辞令（写）</t>
    <rPh sb="0" eb="2">
      <t>ジレイ</t>
    </rPh>
    <rPh sb="3" eb="4">
      <t>ウツ</t>
    </rPh>
    <phoneticPr fontId="1"/>
  </si>
  <si>
    <t>№</t>
    <phoneticPr fontId="1"/>
  </si>
  <si>
    <t>例月実績</t>
    <rPh sb="0" eb="2">
      <t>レイゲツ</t>
    </rPh>
    <rPh sb="2" eb="4">
      <t>ジッセキ</t>
    </rPh>
    <phoneticPr fontId="1"/>
  </si>
  <si>
    <t>℡</t>
    <phoneticPr fontId="1"/>
  </si>
  <si>
    <t>0997-26-6255</t>
  </si>
  <si>
    <t>職員の異動関係書類について（送付）</t>
    <rPh sb="0" eb="2">
      <t>ショクイン</t>
    </rPh>
    <rPh sb="3" eb="5">
      <t>イドウ</t>
    </rPh>
    <rPh sb="5" eb="7">
      <t>カンケイ</t>
    </rPh>
    <rPh sb="7" eb="9">
      <t>ショルイ</t>
    </rPh>
    <rPh sb="14" eb="16">
      <t>ソウフ</t>
    </rPh>
    <phoneticPr fontId="1"/>
  </si>
  <si>
    <t>　このことについて，下記職員の異動に伴う諸書類を送付いたしますので，ご確認ください。</t>
    <rPh sb="10" eb="12">
      <t>カキ</t>
    </rPh>
    <rPh sb="12" eb="14">
      <t>ショクイン</t>
    </rPh>
    <rPh sb="15" eb="17">
      <t>イドウ</t>
    </rPh>
    <rPh sb="18" eb="19">
      <t>トモナ</t>
    </rPh>
    <rPh sb="20" eb="21">
      <t>ショ</t>
    </rPh>
    <rPh sb="21" eb="23">
      <t>ショルイ</t>
    </rPh>
    <rPh sb="24" eb="26">
      <t>ソウフ</t>
    </rPh>
    <rPh sb="35" eb="37">
      <t>カクニン</t>
    </rPh>
    <phoneticPr fontId="1"/>
  </si>
  <si>
    <t>書　　類　　名</t>
    <rPh sb="0" eb="1">
      <t>ショ</t>
    </rPh>
    <rPh sb="3" eb="4">
      <t>タグイ</t>
    </rPh>
    <rPh sb="6" eb="7">
      <t>メイ</t>
    </rPh>
    <phoneticPr fontId="1"/>
  </si>
  <si>
    <t>　併せて，異動（前）月分の特殊業務等実績見込を連絡いたします。</t>
    <rPh sb="1" eb="2">
      <t>アワ</t>
    </rPh>
    <rPh sb="5" eb="7">
      <t>イドウ</t>
    </rPh>
    <rPh sb="8" eb="9">
      <t>ゼン</t>
    </rPh>
    <rPh sb="10" eb="11">
      <t>ツキ</t>
    </rPh>
    <rPh sb="11" eb="12">
      <t>ブン</t>
    </rPh>
    <rPh sb="13" eb="15">
      <t>トクシュ</t>
    </rPh>
    <rPh sb="15" eb="17">
      <t>ギョウム</t>
    </rPh>
    <rPh sb="17" eb="18">
      <t>トウ</t>
    </rPh>
    <rPh sb="18" eb="20">
      <t>ジッセキ</t>
    </rPh>
    <rPh sb="20" eb="22">
      <t>ミコミ</t>
    </rPh>
    <rPh sb="23" eb="25">
      <t>レンラク</t>
    </rPh>
    <phoneticPr fontId="1"/>
  </si>
  <si>
    <t>発令日</t>
    <rPh sb="0" eb="3">
      <t>ハツレイビ</t>
    </rPh>
    <phoneticPr fontId="1"/>
  </si>
  <si>
    <t>金　額</t>
    <rPh sb="0" eb="1">
      <t>キン</t>
    </rPh>
    <rPh sb="2" eb="3">
      <t>ガク</t>
    </rPh>
    <phoneticPr fontId="1"/>
  </si>
  <si>
    <t>担当者名：</t>
    <rPh sb="0" eb="2">
      <t>タントウ</t>
    </rPh>
    <rPh sb="2" eb="3">
      <t>シャ</t>
    </rPh>
    <rPh sb="3" eb="4">
      <t>メイ</t>
    </rPh>
    <phoneticPr fontId="1"/>
  </si>
  <si>
    <t>有</t>
    <rPh sb="0" eb="1">
      <t>ウ</t>
    </rPh>
    <phoneticPr fontId="1"/>
  </si>
  <si>
    <t>郵便番号</t>
  </si>
  <si>
    <t>住所</t>
  </si>
  <si>
    <t>電話番号</t>
  </si>
  <si>
    <t>FAX</t>
  </si>
  <si>
    <t>起点</t>
    <rPh sb="0" eb="2">
      <t>キテン</t>
    </rPh>
    <phoneticPr fontId="8"/>
  </si>
  <si>
    <t>898-0012</t>
  </si>
  <si>
    <t>0993-72-9881</t>
  </si>
  <si>
    <t>0993-72-0094</t>
  </si>
  <si>
    <t>枕崎</t>
    <rPh sb="0" eb="2">
      <t>マクラザキ</t>
    </rPh>
    <phoneticPr fontId="8"/>
  </si>
  <si>
    <t>898-0061</t>
  </si>
  <si>
    <t>0993-72-9883</t>
  </si>
  <si>
    <t>0993-72-6956</t>
  </si>
  <si>
    <t>桜馬場</t>
    <rPh sb="0" eb="1">
      <t>サクラ</t>
    </rPh>
    <rPh sb="1" eb="3">
      <t>ババ</t>
    </rPh>
    <phoneticPr fontId="8"/>
  </si>
  <si>
    <t>898-0086</t>
  </si>
  <si>
    <t>0993-76-3452</t>
  </si>
  <si>
    <t>0993-76-3588</t>
  </si>
  <si>
    <t>898-0051</t>
  </si>
  <si>
    <t>0993-72-9885</t>
  </si>
  <si>
    <t>0993-72-0939</t>
  </si>
  <si>
    <t>898-0018</t>
  </si>
  <si>
    <t>0993-72-1235</t>
  </si>
  <si>
    <t>0993-72-1194</t>
  </si>
  <si>
    <t>0993-72-0304</t>
  </si>
  <si>
    <t>898-0085</t>
  </si>
  <si>
    <t>0993-76-2012</t>
  </si>
  <si>
    <t>898-0026</t>
  </si>
  <si>
    <t>0993-72-6888</t>
  </si>
  <si>
    <t>0993-72-3883</t>
  </si>
  <si>
    <t>891-0311</t>
  </si>
  <si>
    <t>0993-25-2003</t>
  </si>
  <si>
    <t>0993-25-2010</t>
  </si>
  <si>
    <t>宮ヶ浜</t>
    <rPh sb="0" eb="3">
      <t>ミヤガハマ</t>
    </rPh>
    <phoneticPr fontId="8"/>
  </si>
  <si>
    <t>891-0404</t>
  </si>
  <si>
    <t>0993-22-3449</t>
  </si>
  <si>
    <t>0993-22-3450</t>
  </si>
  <si>
    <t>二月田</t>
    <rPh sb="0" eb="2">
      <t>ニガツ</t>
    </rPh>
    <rPh sb="2" eb="3">
      <t>タ</t>
    </rPh>
    <phoneticPr fontId="8"/>
  </si>
  <si>
    <t>891-0402</t>
  </si>
  <si>
    <t>0993-22-3471</t>
  </si>
  <si>
    <t>0993-22-2191</t>
  </si>
  <si>
    <t>891-0406</t>
  </si>
  <si>
    <t>0993-22-3011</t>
  </si>
  <si>
    <t>0993-22-2192</t>
  </si>
  <si>
    <t>指宿</t>
    <rPh sb="0" eb="2">
      <t>イブスキ</t>
    </rPh>
    <phoneticPr fontId="8"/>
  </si>
  <si>
    <t>891-0315</t>
  </si>
  <si>
    <t>0993-25-2002</t>
  </si>
  <si>
    <t>0993-25-2005</t>
  </si>
  <si>
    <t>薩摩今和泉</t>
    <rPh sb="0" eb="2">
      <t>サツマ</t>
    </rPh>
    <rPh sb="2" eb="3">
      <t>イマ</t>
    </rPh>
    <rPh sb="3" eb="5">
      <t>イズミ</t>
    </rPh>
    <phoneticPr fontId="8"/>
  </si>
  <si>
    <t>891-0312</t>
  </si>
  <si>
    <t>0993-26-2003</t>
  </si>
  <si>
    <t>0993-26-2011</t>
  </si>
  <si>
    <t>大迫</t>
    <rPh sb="0" eb="2">
      <t>オオサコ</t>
    </rPh>
    <phoneticPr fontId="8"/>
  </si>
  <si>
    <t>891-0511</t>
  </si>
  <si>
    <t>0993-34-0081</t>
  </si>
  <si>
    <t>0993-27-6440</t>
  </si>
  <si>
    <t>山川港</t>
    <rPh sb="0" eb="2">
      <t>ヤマガワ</t>
    </rPh>
    <rPh sb="2" eb="3">
      <t>コウ</t>
    </rPh>
    <phoneticPr fontId="8"/>
  </si>
  <si>
    <t>891-0516</t>
  </si>
  <si>
    <t>0993-34-0509</t>
  </si>
  <si>
    <t>0993-34-0548</t>
  </si>
  <si>
    <t>東大山</t>
    <rPh sb="0" eb="1">
      <t>ヒガシ</t>
    </rPh>
    <phoneticPr fontId="8"/>
  </si>
  <si>
    <t>891-0513</t>
  </si>
  <si>
    <t>0993-35-0020</t>
  </si>
  <si>
    <t>0993-27-6265</t>
  </si>
  <si>
    <t>長崎鼻</t>
    <rPh sb="0" eb="3">
      <t>ナガサキバナ</t>
    </rPh>
    <phoneticPr fontId="8"/>
  </si>
  <si>
    <t>891-0621</t>
  </si>
  <si>
    <t>0993-35-9002</t>
  </si>
  <si>
    <t>0993-28-3130</t>
  </si>
  <si>
    <t>利永</t>
    <rPh sb="0" eb="2">
      <t>トシナガ</t>
    </rPh>
    <phoneticPr fontId="8"/>
  </si>
  <si>
    <t>891-0603</t>
  </si>
  <si>
    <t>0993-32-2010</t>
  </si>
  <si>
    <t>0993-32-2633</t>
  </si>
  <si>
    <t>開聞</t>
    <rPh sb="0" eb="2">
      <t>カイモン</t>
    </rPh>
    <phoneticPr fontId="8"/>
  </si>
  <si>
    <t>891-0602</t>
  </si>
  <si>
    <t>0993-32-2058</t>
  </si>
  <si>
    <t>0993-32-3182</t>
  </si>
  <si>
    <t>0993-25-3431</t>
  </si>
  <si>
    <t>0993-25-3551</t>
  </si>
  <si>
    <t>891-0403</t>
  </si>
  <si>
    <t>0993-22-2911</t>
  </si>
  <si>
    <t>0993-22-2912</t>
  </si>
  <si>
    <t>891-0313</t>
  </si>
  <si>
    <t>0993-25-2001</t>
  </si>
  <si>
    <t>0993-25-2013</t>
  </si>
  <si>
    <t>幸屋</t>
    <rPh sb="0" eb="1">
      <t>シアワ</t>
    </rPh>
    <rPh sb="1" eb="2">
      <t>ヤ</t>
    </rPh>
    <phoneticPr fontId="8"/>
  </si>
  <si>
    <t>0993-34-2131</t>
  </si>
  <si>
    <t>0993-34-2132</t>
  </si>
  <si>
    <t>東大山</t>
    <phoneticPr fontId="8"/>
  </si>
  <si>
    <t>0993-32-2019</t>
  </si>
  <si>
    <t>0993-32-4646</t>
  </si>
  <si>
    <t>897-0002</t>
  </si>
  <si>
    <t>0993-52-2039</t>
  </si>
  <si>
    <t>0993-53-2403</t>
  </si>
  <si>
    <t>加世田</t>
    <rPh sb="0" eb="3">
      <t>カセダ</t>
    </rPh>
    <phoneticPr fontId="8"/>
  </si>
  <si>
    <t>897-0003</t>
  </si>
  <si>
    <t>0993-53-3050</t>
  </si>
  <si>
    <t>0993-58-2158</t>
  </si>
  <si>
    <t>897-0004</t>
  </si>
  <si>
    <t>0993-52-2489</t>
  </si>
  <si>
    <t>0993-58-2156</t>
  </si>
  <si>
    <t>内山田</t>
    <phoneticPr fontId="6"/>
  </si>
  <si>
    <t>0993-52-2022</t>
  </si>
  <si>
    <t>0993-58-2155</t>
  </si>
  <si>
    <t>897-1121</t>
  </si>
  <si>
    <t>0993-52-2704</t>
  </si>
  <si>
    <t>0993-58-2151</t>
  </si>
  <si>
    <t>万世</t>
    <rPh sb="0" eb="2">
      <t>マンセイ</t>
    </rPh>
    <phoneticPr fontId="8"/>
  </si>
  <si>
    <t>897-1124</t>
  </si>
  <si>
    <t>0993-52-2729</t>
  </si>
  <si>
    <t>0993-58-2157</t>
  </si>
  <si>
    <t>万世</t>
    <rPh sb="0" eb="2">
      <t>バンセイ</t>
    </rPh>
    <phoneticPr fontId="8"/>
  </si>
  <si>
    <t>897-1122</t>
  </si>
  <si>
    <t>0993-53-9141</t>
  </si>
  <si>
    <t>0993-58-2154</t>
  </si>
  <si>
    <t>小湊</t>
    <rPh sb="0" eb="2">
      <t>コミナト</t>
    </rPh>
    <phoneticPr fontId="8"/>
  </si>
  <si>
    <t>897-1201</t>
  </si>
  <si>
    <t>0993-62-2008</t>
  </si>
  <si>
    <t>0993-58-5120</t>
  </si>
  <si>
    <t>897-1301</t>
  </si>
  <si>
    <t>笠沙</t>
    <rPh sb="0" eb="2">
      <t>カササ</t>
    </rPh>
    <phoneticPr fontId="8"/>
  </si>
  <si>
    <t>0993-64-2001</t>
  </si>
  <si>
    <t>野間池</t>
    <rPh sb="0" eb="2">
      <t>ノマ</t>
    </rPh>
    <rPh sb="2" eb="3">
      <t>イケ</t>
    </rPh>
    <phoneticPr fontId="8"/>
  </si>
  <si>
    <t>899-3403</t>
  </si>
  <si>
    <t>0993-77-0036</t>
  </si>
  <si>
    <t>0993-77-3838</t>
  </si>
  <si>
    <t>金峰</t>
    <rPh sb="0" eb="2">
      <t>キンポウ</t>
    </rPh>
    <phoneticPr fontId="8"/>
  </si>
  <si>
    <t>899-3402</t>
  </si>
  <si>
    <t>0993-78-2001</t>
  </si>
  <si>
    <t>0993-78-2992</t>
  </si>
  <si>
    <t>大坂</t>
    <rPh sb="0" eb="1">
      <t>ダイ</t>
    </rPh>
    <rPh sb="1" eb="2">
      <t>サカ</t>
    </rPh>
    <phoneticPr fontId="8"/>
  </si>
  <si>
    <t>899-3511</t>
  </si>
  <si>
    <t>0993-77-0112</t>
  </si>
  <si>
    <t>0993-77-1958</t>
  </si>
  <si>
    <t>899-3515</t>
  </si>
  <si>
    <t>0993-77-0125</t>
  </si>
  <si>
    <t>0993-77-1285</t>
  </si>
  <si>
    <t>899-3513</t>
  </si>
  <si>
    <t>0993-77-0165</t>
  </si>
  <si>
    <t>0993-77-1502</t>
  </si>
  <si>
    <t>白川</t>
    <rPh sb="0" eb="2">
      <t>シラカワ</t>
    </rPh>
    <phoneticPr fontId="8"/>
  </si>
  <si>
    <t>0993-52-2676</t>
  </si>
  <si>
    <t>0993-58-2153</t>
  </si>
  <si>
    <t>0993-52-2703</t>
  </si>
  <si>
    <t>0993-58-2152</t>
  </si>
  <si>
    <t>0993-62-2012</t>
  </si>
  <si>
    <t>0993-58-5008</t>
  </si>
  <si>
    <t>0993-63-0049</t>
  </si>
  <si>
    <t>898-0102</t>
  </si>
  <si>
    <t>0993-67-0011</t>
  </si>
  <si>
    <t>0993-67-0125</t>
  </si>
  <si>
    <t>0993-77-0015</t>
  </si>
  <si>
    <t>0993-77-2812</t>
  </si>
  <si>
    <t>891-0701</t>
  </si>
  <si>
    <t>0993-36-0012</t>
  </si>
  <si>
    <t>0993-36-0066</t>
  </si>
  <si>
    <t>頴娃</t>
    <rPh sb="0" eb="2">
      <t>エイ</t>
    </rPh>
    <phoneticPr fontId="8"/>
  </si>
  <si>
    <t>891-0702</t>
  </si>
  <si>
    <t>0993-36-0025</t>
  </si>
  <si>
    <t>0993-36-0029</t>
  </si>
  <si>
    <t>西頴娃</t>
    <rPh sb="0" eb="1">
      <t>ニシ</t>
    </rPh>
    <rPh sb="1" eb="3">
      <t>エイ</t>
    </rPh>
    <phoneticPr fontId="8"/>
  </si>
  <si>
    <t>891-0703</t>
  </si>
  <si>
    <t>0993-36-0015</t>
  </si>
  <si>
    <t>0993-36-0024</t>
  </si>
  <si>
    <t>891-0704</t>
  </si>
  <si>
    <t>0993-38-0029</t>
  </si>
  <si>
    <t>0993-38-0074</t>
  </si>
  <si>
    <t>水成川</t>
    <rPh sb="0" eb="1">
      <t>ミズ</t>
    </rPh>
    <rPh sb="1" eb="3">
      <t>ナリカワ</t>
    </rPh>
    <phoneticPr fontId="8"/>
  </si>
  <si>
    <t>0993-38-0096</t>
  </si>
  <si>
    <t>0993-38-0090</t>
  </si>
  <si>
    <t>耳原</t>
    <rPh sb="0" eb="1">
      <t>ミミ</t>
    </rPh>
    <rPh sb="1" eb="2">
      <t>ハラ</t>
    </rPh>
    <phoneticPr fontId="8"/>
  </si>
  <si>
    <t>891-0705</t>
  </si>
  <si>
    <t>0993-39-0001</t>
  </si>
  <si>
    <t>0993-39-0006</t>
  </si>
  <si>
    <t>青戸</t>
    <rPh sb="0" eb="1">
      <t>アオ</t>
    </rPh>
    <rPh sb="1" eb="2">
      <t>ト</t>
    </rPh>
    <phoneticPr fontId="8"/>
  </si>
  <si>
    <t>0993-36-0030</t>
  </si>
  <si>
    <t>0993-36-0040</t>
  </si>
  <si>
    <t>粟ヶ窪</t>
    <rPh sb="0" eb="1">
      <t>アワ</t>
    </rPh>
    <rPh sb="2" eb="3">
      <t>クボ</t>
    </rPh>
    <phoneticPr fontId="8"/>
  </si>
  <si>
    <t>897-0302</t>
  </si>
  <si>
    <t>0993-83-2420</t>
  </si>
  <si>
    <t>0993-83-4548</t>
  </si>
  <si>
    <t>知覧</t>
    <rPh sb="0" eb="2">
      <t>チラン</t>
    </rPh>
    <phoneticPr fontId="8"/>
  </si>
  <si>
    <t>897-0306</t>
  </si>
  <si>
    <t>0993-84-0622</t>
  </si>
  <si>
    <t>0993-84-2875</t>
  </si>
  <si>
    <t>霜出</t>
    <rPh sb="0" eb="1">
      <t>シモ</t>
    </rPh>
    <rPh sb="1" eb="2">
      <t>デ</t>
    </rPh>
    <phoneticPr fontId="8"/>
  </si>
  <si>
    <t>891-0912</t>
  </si>
  <si>
    <t>0993-86-2004</t>
  </si>
  <si>
    <t>0993-86-3762</t>
  </si>
  <si>
    <t>松ヶ浦</t>
    <rPh sb="0" eb="3">
      <t>マツガウラ</t>
    </rPh>
    <phoneticPr fontId="8"/>
  </si>
  <si>
    <t>897-0304</t>
  </si>
  <si>
    <t>0993-84-0004</t>
  </si>
  <si>
    <t>0993-84-2238</t>
  </si>
  <si>
    <t>浮辺</t>
    <rPh sb="0" eb="1">
      <t>ウ</t>
    </rPh>
    <rPh sb="1" eb="2">
      <t>ヘン</t>
    </rPh>
    <phoneticPr fontId="8"/>
  </si>
  <si>
    <t>897-0303</t>
  </si>
  <si>
    <t>0993-84-0225</t>
  </si>
  <si>
    <t>0993-84-2526</t>
  </si>
  <si>
    <t>891-0911</t>
  </si>
  <si>
    <t>0993-85-3001</t>
  </si>
  <si>
    <t>0993-85-3577</t>
  </si>
  <si>
    <t>0993-83-2873</t>
  </si>
  <si>
    <t>0993-83-1836</t>
  </si>
  <si>
    <t>手蓑</t>
    <rPh sb="0" eb="1">
      <t>テ</t>
    </rPh>
    <rPh sb="1" eb="2">
      <t>ミノ</t>
    </rPh>
    <phoneticPr fontId="8"/>
  </si>
  <si>
    <t>897-0215</t>
  </si>
  <si>
    <t>0993-56-1243</t>
  </si>
  <si>
    <t>0993-56-5971</t>
  </si>
  <si>
    <t>897-0223</t>
  </si>
  <si>
    <t>0993-56-0184</t>
  </si>
  <si>
    <t>0993-56-5972</t>
  </si>
  <si>
    <t>神殿</t>
    <rPh sb="0" eb="2">
      <t>シンデン</t>
    </rPh>
    <phoneticPr fontId="8"/>
  </si>
  <si>
    <t>897-0202</t>
  </si>
  <si>
    <t>0993-56-1304</t>
  </si>
  <si>
    <t>0993-56-5974</t>
  </si>
  <si>
    <t>0993-56-1341</t>
  </si>
  <si>
    <t>0993-56-5975</t>
  </si>
  <si>
    <t>野崎</t>
    <rPh sb="0" eb="2">
      <t>ノサキ</t>
    </rPh>
    <phoneticPr fontId="8"/>
  </si>
  <si>
    <t>897-0131</t>
  </si>
  <si>
    <t>0993-57-2005</t>
  </si>
  <si>
    <t>0993-57-2273</t>
  </si>
  <si>
    <t>勝目</t>
    <rPh sb="0" eb="1">
      <t>カツ</t>
    </rPh>
    <rPh sb="1" eb="2">
      <t>メ</t>
    </rPh>
    <phoneticPr fontId="8"/>
  </si>
  <si>
    <t>0993-57-2517</t>
  </si>
  <si>
    <t>0993-57-2274</t>
  </si>
  <si>
    <t>大丸</t>
    <rPh sb="0" eb="2">
      <t>ダイマル</t>
    </rPh>
    <phoneticPr fontId="8"/>
  </si>
  <si>
    <t>0993-36-0021</t>
  </si>
  <si>
    <t>0993-36-0010</t>
  </si>
  <si>
    <t>0993-38-0005</t>
  </si>
  <si>
    <t>0993-38-0141</t>
  </si>
  <si>
    <t>0993-39-0003</t>
  </si>
  <si>
    <t>0993-39-0009</t>
  </si>
  <si>
    <t>0993-84-2211</t>
  </si>
  <si>
    <t>0993-84-2892</t>
  </si>
  <si>
    <t>897-0221</t>
  </si>
  <si>
    <t>0993-56-1240</t>
  </si>
  <si>
    <t>0993-56-0162</t>
  </si>
  <si>
    <t>鹿児島市</t>
    <rPh sb="0" eb="4">
      <t>カゴシマシ</t>
    </rPh>
    <phoneticPr fontId="1"/>
  </si>
  <si>
    <t>鹿児島市</t>
  </si>
  <si>
    <t>891-1301</t>
  </si>
  <si>
    <t>099-295-2405</t>
  </si>
  <si>
    <t>099-295-2380</t>
  </si>
  <si>
    <t>吉田麓</t>
    <rPh sb="2" eb="3">
      <t>フモト</t>
    </rPh>
    <phoneticPr fontId="6"/>
  </si>
  <si>
    <t>891-1304</t>
  </si>
  <si>
    <t>099-294-2144</t>
  </si>
  <si>
    <t>099-294-4322</t>
  </si>
  <si>
    <t>後浦</t>
    <rPh sb="0" eb="1">
      <t>ウシ</t>
    </rPh>
    <rPh sb="1" eb="2">
      <t>ウラ</t>
    </rPh>
    <phoneticPr fontId="6"/>
  </si>
  <si>
    <t>891-1305</t>
  </si>
  <si>
    <t>099-294-2050</t>
  </si>
  <si>
    <t>099-294-4911</t>
  </si>
  <si>
    <t>教育センター</t>
    <rPh sb="0" eb="2">
      <t>キョウイク</t>
    </rPh>
    <phoneticPr fontId="6"/>
  </si>
  <si>
    <t>891-1303</t>
  </si>
  <si>
    <t>099-294-2152</t>
  </si>
  <si>
    <t>099-294-4710</t>
  </si>
  <si>
    <t>891-1306</t>
  </si>
  <si>
    <t>099-294-8739</t>
  </si>
  <si>
    <t>099-294-7160</t>
  </si>
  <si>
    <t>891-1103</t>
  </si>
  <si>
    <t>099-298-7012</t>
  </si>
  <si>
    <t>099-298-7615</t>
  </si>
  <si>
    <t>東俣</t>
    <rPh sb="0" eb="1">
      <t>ヒガシ</t>
    </rPh>
    <rPh sb="1" eb="2">
      <t>マタ</t>
    </rPh>
    <phoneticPr fontId="6"/>
  </si>
  <si>
    <t>891-1101</t>
  </si>
  <si>
    <t>099-298-7013</t>
  </si>
  <si>
    <t>099-298-7223</t>
  </si>
  <si>
    <t>岩戸</t>
    <rPh sb="0" eb="2">
      <t>イワト</t>
    </rPh>
    <phoneticPr fontId="6"/>
  </si>
  <si>
    <t>891-1105</t>
  </si>
  <si>
    <t>099-298-2007</t>
  </si>
  <si>
    <t>099-298-2060</t>
  </si>
  <si>
    <t>892-0875</t>
  </si>
  <si>
    <t>099-243-0576</t>
  </si>
  <si>
    <t>099-243-7705</t>
  </si>
  <si>
    <t>892-0871</t>
  </si>
  <si>
    <t>099-243-2581</t>
  </si>
  <si>
    <t>099-243-2582</t>
  </si>
  <si>
    <t>099-244-3881</t>
  </si>
  <si>
    <t>099-244-3882</t>
  </si>
  <si>
    <t>892-0872</t>
  </si>
  <si>
    <t>099-243-2680</t>
  </si>
  <si>
    <t>099-243-5566</t>
  </si>
  <si>
    <t>892-0811</t>
  </si>
  <si>
    <t>099-229-0290</t>
  </si>
  <si>
    <t>099-229-0291</t>
  </si>
  <si>
    <t>伊敷</t>
    <rPh sb="0" eb="2">
      <t>イシキ</t>
    </rPh>
    <phoneticPr fontId="6"/>
  </si>
  <si>
    <t>892-0863</t>
  </si>
  <si>
    <t>099-247-5515</t>
  </si>
  <si>
    <t>099-247-5519</t>
  </si>
  <si>
    <t>鹿児島</t>
    <rPh sb="0" eb="3">
      <t>カゴシマ</t>
    </rPh>
    <phoneticPr fontId="6"/>
  </si>
  <si>
    <t>892-0802</t>
  </si>
  <si>
    <t>099-247-1010</t>
  </si>
  <si>
    <t>099-247-1011</t>
  </si>
  <si>
    <t>892-0805</t>
  </si>
  <si>
    <t>099-247-2016</t>
  </si>
  <si>
    <t>099-247-7212</t>
  </si>
  <si>
    <t>892-0816</t>
  </si>
  <si>
    <t>099-224-7126</t>
  </si>
  <si>
    <t>099-224-7127</t>
  </si>
  <si>
    <t>892-0847</t>
  </si>
  <si>
    <t>099-226-6285</t>
  </si>
  <si>
    <t>099-226-6284</t>
  </si>
  <si>
    <t>鹿児島中央</t>
    <rPh sb="0" eb="3">
      <t>カゴシマ</t>
    </rPh>
    <rPh sb="3" eb="5">
      <t>チュウオウ</t>
    </rPh>
    <phoneticPr fontId="6"/>
  </si>
  <si>
    <t>892-0834</t>
  </si>
  <si>
    <t>099-226-2918</t>
  </si>
  <si>
    <t>099-226-2973</t>
  </si>
  <si>
    <t>新港</t>
    <rPh sb="0" eb="2">
      <t>シンコウ</t>
    </rPh>
    <phoneticPr fontId="6"/>
  </si>
  <si>
    <t>892-0835</t>
  </si>
  <si>
    <t>099-225-3636</t>
  </si>
  <si>
    <t>099-225-3637</t>
  </si>
  <si>
    <t>892-0813</t>
  </si>
  <si>
    <t>099-225-3625</t>
  </si>
  <si>
    <t>099-225-3626</t>
  </si>
  <si>
    <t>890-0026</t>
  </si>
  <si>
    <t>099-253-9171</t>
  </si>
  <si>
    <t>099-253-9172</t>
  </si>
  <si>
    <t>890-0024</t>
  </si>
  <si>
    <t>099-281-2724</t>
  </si>
  <si>
    <t>099-281-2725</t>
  </si>
  <si>
    <t>890-0031</t>
  </si>
  <si>
    <t>099-282-0061</t>
  </si>
  <si>
    <t>099-282-0069</t>
  </si>
  <si>
    <t>099-281-1545</t>
  </si>
  <si>
    <t>099-281-1549</t>
  </si>
  <si>
    <t>890-0042</t>
  </si>
  <si>
    <t>099-253-9151</t>
  </si>
  <si>
    <t>099-253-9152</t>
  </si>
  <si>
    <t>890-0045</t>
  </si>
  <si>
    <t>099-255-6136</t>
  </si>
  <si>
    <t>099-255-6137</t>
  </si>
  <si>
    <t>890-0034</t>
  </si>
  <si>
    <t>099-255-6105</t>
  </si>
  <si>
    <t>099-255-6106</t>
  </si>
  <si>
    <t>890-0032</t>
  </si>
  <si>
    <t>099-281-4600</t>
  </si>
  <si>
    <t>099-281-4601</t>
  </si>
  <si>
    <t>890-0035</t>
  </si>
  <si>
    <t>099-264-7244</t>
  </si>
  <si>
    <t>099-264-7246</t>
  </si>
  <si>
    <t>広木</t>
    <rPh sb="0" eb="2">
      <t>ヒロキ</t>
    </rPh>
    <phoneticPr fontId="6"/>
  </si>
  <si>
    <t>890-0052</t>
  </si>
  <si>
    <t>099-253-9181</t>
  </si>
  <si>
    <t>099-253-9182</t>
  </si>
  <si>
    <t>890-0054</t>
  </si>
  <si>
    <t>099-253-9090</t>
  </si>
  <si>
    <t>099-253-9092</t>
  </si>
  <si>
    <t>890-0056</t>
  </si>
  <si>
    <t>099-255-5136</t>
  </si>
  <si>
    <t>099-255-5137</t>
  </si>
  <si>
    <t>890-0065</t>
  </si>
  <si>
    <t>099-253-9080</t>
  </si>
  <si>
    <t>099-253-9081</t>
  </si>
  <si>
    <t>890-0082</t>
  </si>
  <si>
    <t>099-251-1323</t>
  </si>
  <si>
    <t>099-251-1326</t>
  </si>
  <si>
    <t>南鹿児島</t>
    <rPh sb="0" eb="4">
      <t>ミナミカゴシマ</t>
    </rPh>
    <phoneticPr fontId="6"/>
  </si>
  <si>
    <t>099-251-8001</t>
  </si>
  <si>
    <t>099-251-8006</t>
  </si>
  <si>
    <t>890-0067</t>
  </si>
  <si>
    <t>099-251-7090</t>
  </si>
  <si>
    <t>099-251-7073</t>
  </si>
  <si>
    <t>890-0068</t>
  </si>
  <si>
    <t>099-253-5304</t>
  </si>
  <si>
    <t>099-253-5389</t>
  </si>
  <si>
    <t>890-0073</t>
  </si>
  <si>
    <t>099-264-2100</t>
  </si>
  <si>
    <t>099-264-2101</t>
  </si>
  <si>
    <t>宇宿</t>
    <rPh sb="0" eb="2">
      <t>ウスキ</t>
    </rPh>
    <phoneticPr fontId="6"/>
  </si>
  <si>
    <t>099-265-3223</t>
  </si>
  <si>
    <t>099-265-3209</t>
  </si>
  <si>
    <t>890-0008</t>
  </si>
  <si>
    <t>099-229-2521</t>
  </si>
  <si>
    <t>099-229-2522</t>
  </si>
  <si>
    <t>891-1204</t>
  </si>
  <si>
    <t>099-228-0221</t>
  </si>
  <si>
    <t>099-228-0222</t>
  </si>
  <si>
    <t>河頭</t>
    <rPh sb="0" eb="1">
      <t>カワ</t>
    </rPh>
    <rPh sb="1" eb="2">
      <t>アタマ</t>
    </rPh>
    <phoneticPr fontId="6"/>
  </si>
  <si>
    <t>890-0002</t>
  </si>
  <si>
    <t>099-220-8057</t>
  </si>
  <si>
    <t>099-220-8058</t>
  </si>
  <si>
    <t>890-0007</t>
  </si>
  <si>
    <t>099-229-0181</t>
  </si>
  <si>
    <t>099-229-0881</t>
  </si>
  <si>
    <t>890-0005</t>
  </si>
  <si>
    <t>099-229-5357</t>
  </si>
  <si>
    <t>099-229-0803</t>
  </si>
  <si>
    <t>891-1231</t>
  </si>
  <si>
    <t>099-238-2558</t>
  </si>
  <si>
    <t>099-238-2568</t>
  </si>
  <si>
    <t>891-1205</t>
  </si>
  <si>
    <t>099-238-0550</t>
  </si>
  <si>
    <t>099-238-0379</t>
  </si>
  <si>
    <t>犬迫</t>
    <rPh sb="0" eb="1">
      <t>イヌ</t>
    </rPh>
    <rPh sb="1" eb="2">
      <t>サコ</t>
    </rPh>
    <phoneticPr fontId="6"/>
  </si>
  <si>
    <t>891-1206</t>
  </si>
  <si>
    <t>099-238-2554</t>
  </si>
  <si>
    <t>099-238-2553</t>
  </si>
  <si>
    <t>皆与志</t>
    <rPh sb="0" eb="1">
      <t>ミナ</t>
    </rPh>
    <rPh sb="1" eb="3">
      <t>ヨシ</t>
    </rPh>
    <phoneticPr fontId="6"/>
  </si>
  <si>
    <t>891-1543</t>
  </si>
  <si>
    <t>099-221-2051</t>
  </si>
  <si>
    <t>099-221-2085</t>
  </si>
  <si>
    <t>持木</t>
    <rPh sb="0" eb="2">
      <t>モチキ</t>
    </rPh>
    <phoneticPr fontId="6"/>
  </si>
  <si>
    <t>891-1401</t>
  </si>
  <si>
    <t>099-293-2101</t>
  </si>
  <si>
    <t>099-293-4775</t>
  </si>
  <si>
    <t>黒神</t>
    <rPh sb="0" eb="2">
      <t>クロカミ</t>
    </rPh>
    <phoneticPr fontId="6"/>
  </si>
  <si>
    <t>891-1418</t>
  </si>
  <si>
    <t>099-293-2003</t>
  </si>
  <si>
    <t>099-293-2949</t>
  </si>
  <si>
    <t>袴腰</t>
    <rPh sb="0" eb="1">
      <t>ハカマ</t>
    </rPh>
    <rPh sb="1" eb="2">
      <t>コシ</t>
    </rPh>
    <phoneticPr fontId="6"/>
  </si>
  <si>
    <t>891-1413</t>
  </si>
  <si>
    <t>099-293-2005</t>
  </si>
  <si>
    <t>099-293-3075</t>
  </si>
  <si>
    <t>西道</t>
    <rPh sb="0" eb="1">
      <t>ニシ</t>
    </rPh>
    <rPh sb="1" eb="2">
      <t>ミチ</t>
    </rPh>
    <phoneticPr fontId="6"/>
  </si>
  <si>
    <t>899-2703</t>
  </si>
  <si>
    <t>099-278-1005</t>
  </si>
  <si>
    <t>099-278-4506</t>
  </si>
  <si>
    <t>薩摩松元</t>
    <rPh sb="0" eb="2">
      <t>サツマ</t>
    </rPh>
    <rPh sb="2" eb="4">
      <t>マツモト</t>
    </rPh>
    <phoneticPr fontId="6"/>
  </si>
  <si>
    <t>899-2705</t>
  </si>
  <si>
    <t>099-278-1004</t>
  </si>
  <si>
    <t>099-278-4538</t>
  </si>
  <si>
    <t>直木</t>
    <rPh sb="0" eb="2">
      <t>ナオキ</t>
    </rPh>
    <phoneticPr fontId="6"/>
  </si>
  <si>
    <t>899-2704</t>
  </si>
  <si>
    <t>099-278-1003</t>
  </si>
  <si>
    <t>099-278-4587</t>
  </si>
  <si>
    <t>上伊集院</t>
    <rPh sb="0" eb="4">
      <t>カミイジュウイン</t>
    </rPh>
    <phoneticPr fontId="6"/>
  </si>
  <si>
    <t>899-2701</t>
  </si>
  <si>
    <t>099-278-1008</t>
  </si>
  <si>
    <t>099-278-4597</t>
  </si>
  <si>
    <t>891-0141</t>
  </si>
  <si>
    <t>099-268-4175</t>
  </si>
  <si>
    <t>099-268-4176</t>
  </si>
  <si>
    <t>891-0116</t>
  </si>
  <si>
    <t>099-267-0451</t>
  </si>
  <si>
    <t>099-267-0452</t>
  </si>
  <si>
    <t>慈眼寺</t>
    <rPh sb="0" eb="3">
      <t>ジゲンジ</t>
    </rPh>
    <phoneticPr fontId="6"/>
  </si>
  <si>
    <t>891-0112</t>
  </si>
  <si>
    <t>099-268-5141</t>
  </si>
  <si>
    <t>099-268-5142</t>
  </si>
  <si>
    <t>099-267-7272</t>
  </si>
  <si>
    <t>099-267-7273</t>
  </si>
  <si>
    <t>891-0143</t>
  </si>
  <si>
    <t>099-268-7731</t>
  </si>
  <si>
    <t>099-268-7730</t>
  </si>
  <si>
    <t>891-0145</t>
  </si>
  <si>
    <t>099-261-3151</t>
  </si>
  <si>
    <t>099-261-3152</t>
  </si>
  <si>
    <t>坂之上</t>
    <rPh sb="0" eb="3">
      <t>サカノウエ</t>
    </rPh>
    <phoneticPr fontId="6"/>
  </si>
  <si>
    <t>891-0133</t>
  </si>
  <si>
    <t>099-261-6624</t>
  </si>
  <si>
    <t>099-261-6671</t>
  </si>
  <si>
    <t>五位野</t>
    <rPh sb="0" eb="3">
      <t>ゴイノ</t>
    </rPh>
    <phoneticPr fontId="6"/>
  </si>
  <si>
    <t>099-261-2001</t>
  </si>
  <si>
    <t>099-261-2179</t>
  </si>
  <si>
    <t>平川</t>
    <rPh sb="0" eb="2">
      <t>ヒラカワ</t>
    </rPh>
    <phoneticPr fontId="6"/>
  </si>
  <si>
    <t>891-0144</t>
  </si>
  <si>
    <t>099-263-2001</t>
  </si>
  <si>
    <t>099-263-2002</t>
  </si>
  <si>
    <t>錫山</t>
    <rPh sb="0" eb="1">
      <t>スズ</t>
    </rPh>
    <rPh sb="1" eb="2">
      <t>ヤマ</t>
    </rPh>
    <phoneticPr fontId="6"/>
  </si>
  <si>
    <t>891-0108</t>
  </si>
  <si>
    <t>099-268-2052</t>
  </si>
  <si>
    <t>099-268-2137</t>
  </si>
  <si>
    <t>中山</t>
    <rPh sb="0" eb="2">
      <t>チュウザン</t>
    </rPh>
    <phoneticPr fontId="6"/>
  </si>
  <si>
    <t>891-0175</t>
  </si>
  <si>
    <t>099-264-6644</t>
  </si>
  <si>
    <t>099-264-6637</t>
  </si>
  <si>
    <t>099-264-3666</t>
  </si>
  <si>
    <t>099-264-3667</t>
  </si>
  <si>
    <t>891-0102</t>
  </si>
  <si>
    <t>099-265-3956</t>
  </si>
  <si>
    <t>099-265-3957</t>
  </si>
  <si>
    <t>099-265-7450</t>
  </si>
  <si>
    <t>099-265-7451</t>
  </si>
  <si>
    <t>891-0103</t>
  </si>
  <si>
    <t>099-264-3316</t>
  </si>
  <si>
    <t>099-264-3189</t>
  </si>
  <si>
    <t>099-265-8055</t>
  </si>
  <si>
    <t>099-265-8040</t>
  </si>
  <si>
    <t>891-0201</t>
  </si>
  <si>
    <t>099-347-0009</t>
  </si>
  <si>
    <t>099-347-0022</t>
  </si>
  <si>
    <t>瀬々串</t>
    <rPh sb="0" eb="3">
      <t>セセクシ</t>
    </rPh>
    <phoneticPr fontId="6"/>
  </si>
  <si>
    <t>891-0202</t>
  </si>
  <si>
    <t>099-345-0252</t>
  </si>
  <si>
    <t>099-345-0257</t>
  </si>
  <si>
    <t>中名</t>
    <rPh sb="0" eb="2">
      <t>ナカミョウ</t>
    </rPh>
    <phoneticPr fontId="6"/>
  </si>
  <si>
    <t>891-0203</t>
  </si>
  <si>
    <t>099-345-0033</t>
  </si>
  <si>
    <t>099-345-0043</t>
  </si>
  <si>
    <t>喜入</t>
    <rPh sb="0" eb="2">
      <t>キイレ</t>
    </rPh>
    <phoneticPr fontId="6"/>
  </si>
  <si>
    <t>891-0205</t>
  </si>
  <si>
    <t>099-343-0004</t>
  </si>
  <si>
    <t>099-343-0027</t>
  </si>
  <si>
    <t>前之浜</t>
    <rPh sb="0" eb="3">
      <t>マエノハマ</t>
    </rPh>
    <phoneticPr fontId="6"/>
  </si>
  <si>
    <t>891-0206</t>
  </si>
  <si>
    <t>099-343-0009</t>
  </si>
  <si>
    <t>099-343-0062</t>
  </si>
  <si>
    <t>生見</t>
    <rPh sb="0" eb="2">
      <t>ヌクミ</t>
    </rPh>
    <phoneticPr fontId="6"/>
  </si>
  <si>
    <t>891-0204</t>
  </si>
  <si>
    <t>099-345-0451</t>
  </si>
  <si>
    <t>099-345-0459</t>
  </si>
  <si>
    <t>弓指</t>
    <rPh sb="0" eb="1">
      <t>ユミ</t>
    </rPh>
    <rPh sb="1" eb="2">
      <t>ユビ</t>
    </rPh>
    <phoneticPr fontId="6"/>
  </si>
  <si>
    <t>099-295-2152</t>
  </si>
  <si>
    <t>099-295-2388</t>
  </si>
  <si>
    <t>099-294-2051</t>
  </si>
  <si>
    <t>099-294-3310</t>
  </si>
  <si>
    <t>099-298-2004</t>
  </si>
  <si>
    <t>099-298-2012</t>
  </si>
  <si>
    <t>891-1274</t>
  </si>
  <si>
    <t>099-243-7320</t>
  </si>
  <si>
    <t>099-243-7326</t>
  </si>
  <si>
    <t>099-243-2584</t>
  </si>
  <si>
    <t>099-243-2585</t>
  </si>
  <si>
    <t>099-243-7600</t>
  </si>
  <si>
    <t>099-243-7638</t>
  </si>
  <si>
    <t>099-220-5661</t>
  </si>
  <si>
    <t>099-220-5660</t>
  </si>
  <si>
    <t>892-0801</t>
  </si>
  <si>
    <t>099-247-7211</t>
  </si>
  <si>
    <t>099-247-2014</t>
  </si>
  <si>
    <t>892-0817</t>
  </si>
  <si>
    <t>099-226-3868</t>
  </si>
  <si>
    <t>099-226-3869</t>
  </si>
  <si>
    <t>892-0845</t>
  </si>
  <si>
    <t>099-224-7401</t>
  </si>
  <si>
    <t>099-224-7408</t>
  </si>
  <si>
    <t>890-0041</t>
  </si>
  <si>
    <t>099-254-9148</t>
  </si>
  <si>
    <t>099-254-9149</t>
  </si>
  <si>
    <t>099-282-0163</t>
  </si>
  <si>
    <t>099-282-0166</t>
  </si>
  <si>
    <t>099-281-0966</t>
  </si>
  <si>
    <t>099-281-0879</t>
  </si>
  <si>
    <t>099-255-5171</t>
  </si>
  <si>
    <t>099-255-5172</t>
  </si>
  <si>
    <t>099-281-3122</t>
  </si>
  <si>
    <t>099-281-3127</t>
  </si>
  <si>
    <t>890-0051</t>
  </si>
  <si>
    <t>099-254-9155</t>
  </si>
  <si>
    <t>099-254-9156</t>
  </si>
  <si>
    <t>099-253-9070</t>
  </si>
  <si>
    <t>099-253-9079</t>
  </si>
  <si>
    <t>099-253-9600</t>
  </si>
  <si>
    <t>099-253-9604</t>
  </si>
  <si>
    <t>099-251-6090</t>
  </si>
  <si>
    <t>099-251-6091</t>
  </si>
  <si>
    <t>099-257-4554</t>
  </si>
  <si>
    <t>099-257-4507</t>
  </si>
  <si>
    <t>890-0083</t>
  </si>
  <si>
    <t>099-252-1554</t>
  </si>
  <si>
    <t>099-252-1572</t>
  </si>
  <si>
    <t>099-226-0522</t>
  </si>
  <si>
    <t>099-226-0523</t>
  </si>
  <si>
    <t>099-228-8114</t>
  </si>
  <si>
    <t>099-228-8412</t>
  </si>
  <si>
    <t>099-238-2663</t>
  </si>
  <si>
    <t>099-238-2664</t>
  </si>
  <si>
    <t>099-221-2331</t>
  </si>
  <si>
    <t>099-221-2340</t>
  </si>
  <si>
    <t>099-293-2660</t>
  </si>
  <si>
    <t>099-293-4776</t>
  </si>
  <si>
    <t>891-1415</t>
  </si>
  <si>
    <t>099-293-2014</t>
  </si>
  <si>
    <t>099-293-4590</t>
  </si>
  <si>
    <t>099-278-1101</t>
  </si>
  <si>
    <t>099-278-4646</t>
  </si>
  <si>
    <t>099-268-3165</t>
  </si>
  <si>
    <t>099-268-3166</t>
  </si>
  <si>
    <t>099-268-1271</t>
  </si>
  <si>
    <t>099-268-1274</t>
  </si>
  <si>
    <t>099-268-8421</t>
  </si>
  <si>
    <t>099-268-8422</t>
  </si>
  <si>
    <t>099-261-3624</t>
  </si>
  <si>
    <t>099-261-3645</t>
  </si>
  <si>
    <t>891-0104</t>
  </si>
  <si>
    <t>099-264-2613</t>
  </si>
  <si>
    <t>099-264-3392</t>
  </si>
  <si>
    <t>099-265-6692</t>
  </si>
  <si>
    <t>099-265-6609</t>
  </si>
  <si>
    <t>099-264-3817</t>
  </si>
  <si>
    <t>099-264-3818</t>
  </si>
  <si>
    <t>099-265-1451</t>
  </si>
  <si>
    <t>099-265-1452</t>
  </si>
  <si>
    <t>099-345-0006</t>
  </si>
  <si>
    <t>099-345-0002</t>
  </si>
  <si>
    <t>892-0806</t>
  </si>
  <si>
    <t>099-247-7161</t>
  </si>
  <si>
    <t>099-248-3160</t>
  </si>
  <si>
    <t>日置市</t>
  </si>
  <si>
    <t>899-2202</t>
  </si>
  <si>
    <t>099-274-2103</t>
  </si>
  <si>
    <t>099-274-2246</t>
  </si>
  <si>
    <t>東市来</t>
    <rPh sb="0" eb="3">
      <t>ヒガシイチキ</t>
    </rPh>
    <phoneticPr fontId="6"/>
  </si>
  <si>
    <t>899-2203</t>
  </si>
  <si>
    <t>099-274-2718</t>
  </si>
  <si>
    <t>099-274-2748</t>
  </si>
  <si>
    <t>899-2201</t>
  </si>
  <si>
    <t>099-274-2043</t>
  </si>
  <si>
    <t>099-274-2310</t>
  </si>
  <si>
    <t>湯之元</t>
    <rPh sb="0" eb="3">
      <t>ユノモト</t>
    </rPh>
    <phoneticPr fontId="6"/>
  </si>
  <si>
    <t>899-2311</t>
  </si>
  <si>
    <t>099-274-9302</t>
  </si>
  <si>
    <t>099-274-9304</t>
  </si>
  <si>
    <t>養母</t>
    <rPh sb="0" eb="2">
      <t>ヨウボ</t>
    </rPh>
    <phoneticPr fontId="6"/>
  </si>
  <si>
    <t>899-2431</t>
  </si>
  <si>
    <t>099-274-2203</t>
  </si>
  <si>
    <t>099-274-2299</t>
  </si>
  <si>
    <t>899-2501</t>
  </si>
  <si>
    <t>099-273-4852</t>
  </si>
  <si>
    <t>099-272-3928</t>
  </si>
  <si>
    <t>伊集院</t>
    <rPh sb="0" eb="3">
      <t>イジュウイン</t>
    </rPh>
    <phoneticPr fontId="6"/>
  </si>
  <si>
    <t>899-2522</t>
  </si>
  <si>
    <t>099-273-2580</t>
  </si>
  <si>
    <t>099-273-2581</t>
  </si>
  <si>
    <t>飯牟礼</t>
    <rPh sb="0" eb="1">
      <t>イイ</t>
    </rPh>
    <rPh sb="1" eb="3">
      <t>ムレ</t>
    </rPh>
    <phoneticPr fontId="6"/>
  </si>
  <si>
    <t>899-2516</t>
  </si>
  <si>
    <t>099-273-9331</t>
  </si>
  <si>
    <t>099-273-9336</t>
  </si>
  <si>
    <t>899-2511</t>
  </si>
  <si>
    <t>099-273-0653</t>
  </si>
  <si>
    <t>099-273-0649</t>
  </si>
  <si>
    <t>下神殿</t>
    <rPh sb="0" eb="1">
      <t>シモ</t>
    </rPh>
    <rPh sb="1" eb="2">
      <t>カミ</t>
    </rPh>
    <rPh sb="2" eb="3">
      <t>ドノ</t>
    </rPh>
    <phoneticPr fontId="6"/>
  </si>
  <si>
    <t>899-2503</t>
  </si>
  <si>
    <t>099-273-1822</t>
  </si>
  <si>
    <t>099-273-1823</t>
  </si>
  <si>
    <t>899-3101</t>
  </si>
  <si>
    <t>099-292-2013</t>
  </si>
  <si>
    <t>099-246-8036</t>
  </si>
  <si>
    <t>日置</t>
    <rPh sb="0" eb="2">
      <t>ヒオキ</t>
    </rPh>
    <phoneticPr fontId="6"/>
  </si>
  <si>
    <t>099-292-2022</t>
  </si>
  <si>
    <t>099-246-8034</t>
  </si>
  <si>
    <t>上日置</t>
    <rPh sb="0" eb="1">
      <t>カミ</t>
    </rPh>
    <rPh sb="1" eb="3">
      <t>ヒオキ</t>
    </rPh>
    <phoneticPr fontId="6"/>
  </si>
  <si>
    <t>899-3102</t>
  </si>
  <si>
    <t>099-292-2021</t>
  </si>
  <si>
    <t>099-246-8037</t>
  </si>
  <si>
    <t>899-3203</t>
  </si>
  <si>
    <t>099-292-2030</t>
  </si>
  <si>
    <t>099-246-8035</t>
  </si>
  <si>
    <t>吉利</t>
    <rPh sb="0" eb="2">
      <t>ヨシトシ</t>
    </rPh>
    <phoneticPr fontId="6"/>
  </si>
  <si>
    <t>099-292-2080</t>
  </si>
  <si>
    <t>099-246-8038</t>
  </si>
  <si>
    <t>扇尾</t>
    <rPh sb="0" eb="1">
      <t>オウギ</t>
    </rPh>
    <rPh sb="1" eb="2">
      <t>オ</t>
    </rPh>
    <phoneticPr fontId="6"/>
  </si>
  <si>
    <t>899-3221</t>
  </si>
  <si>
    <t>099-297-2110</t>
  </si>
  <si>
    <t>099-297-2090</t>
  </si>
  <si>
    <t>899-3301</t>
  </si>
  <si>
    <t>099-296-2021</t>
  </si>
  <si>
    <t>099-296-2469</t>
  </si>
  <si>
    <t>899-3308</t>
  </si>
  <si>
    <t>099-296-2149</t>
  </si>
  <si>
    <t>099-296-6836</t>
  </si>
  <si>
    <t>899-3311</t>
  </si>
  <si>
    <t>099-296-2134</t>
  </si>
  <si>
    <t>099-296-6351</t>
  </si>
  <si>
    <t>099-274-2805</t>
  </si>
  <si>
    <t>099-274-2809</t>
  </si>
  <si>
    <t>099-274-9645</t>
  </si>
  <si>
    <t>099-274-9650</t>
  </si>
  <si>
    <t>099-273-4851</t>
  </si>
  <si>
    <t>099-273-0263</t>
  </si>
  <si>
    <t>099-272-4996</t>
  </si>
  <si>
    <t>099-272-4997</t>
  </si>
  <si>
    <t>099-273-9230</t>
  </si>
  <si>
    <t>099-273-9240</t>
  </si>
  <si>
    <t>099-292-2017</t>
  </si>
  <si>
    <t>099-292-3603</t>
  </si>
  <si>
    <t>099-296-2009</t>
  </si>
  <si>
    <t>099-296-2272</t>
  </si>
  <si>
    <t>いちき串木野市</t>
  </si>
  <si>
    <t>896-0054</t>
    <phoneticPr fontId="6"/>
  </si>
  <si>
    <t>0996-32-1738</t>
  </si>
  <si>
    <t>0996-32-1739</t>
  </si>
  <si>
    <t>串木野</t>
    <rPh sb="0" eb="3">
      <t>クシキノ</t>
    </rPh>
    <phoneticPr fontId="6"/>
  </si>
  <si>
    <t>896-0055</t>
    <phoneticPr fontId="6"/>
  </si>
  <si>
    <t>0996-32-4446</t>
  </si>
  <si>
    <t>0996-32-2051</t>
  </si>
  <si>
    <t>神村学園前</t>
    <rPh sb="0" eb="2">
      <t>カミムラ</t>
    </rPh>
    <rPh sb="2" eb="5">
      <t>ガクエンマエ</t>
    </rPh>
    <phoneticPr fontId="6"/>
  </si>
  <si>
    <t>896-0064</t>
  </si>
  <si>
    <t>0996-35-0009</t>
  </si>
  <si>
    <t>0996-35-0950</t>
  </si>
  <si>
    <t>羽島</t>
    <rPh sb="0" eb="2">
      <t>ハシマ</t>
    </rPh>
    <phoneticPr fontId="6"/>
  </si>
  <si>
    <t>896-0075</t>
    <phoneticPr fontId="6"/>
  </si>
  <si>
    <t>0996-32-1724</t>
  </si>
  <si>
    <t>0996-32-1445</t>
  </si>
  <si>
    <t>串木野金山</t>
    <rPh sb="0" eb="3">
      <t>クシキノ</t>
    </rPh>
    <rPh sb="3" eb="5">
      <t>キンザン</t>
    </rPh>
    <phoneticPr fontId="6"/>
  </si>
  <si>
    <t>896-0052</t>
  </si>
  <si>
    <t>0996-32-3307</t>
  </si>
  <si>
    <t>0996-32-1433</t>
  </si>
  <si>
    <t>生福</t>
    <rPh sb="0" eb="1">
      <t>ナマ</t>
    </rPh>
    <rPh sb="1" eb="2">
      <t>フク</t>
    </rPh>
    <phoneticPr fontId="6"/>
  </si>
  <si>
    <t>896-0065</t>
  </si>
  <si>
    <t>0996-32-2010</t>
  </si>
  <si>
    <t>0996-32-2429</t>
  </si>
  <si>
    <t>荒川</t>
    <rPh sb="0" eb="2">
      <t>アラカワ</t>
    </rPh>
    <phoneticPr fontId="6"/>
  </si>
  <si>
    <t>896-0051</t>
  </si>
  <si>
    <t>0996-32-2688</t>
  </si>
  <si>
    <t>0996-32-1441</t>
  </si>
  <si>
    <t>冠岳</t>
    <rPh sb="0" eb="1">
      <t>カンムリ</t>
    </rPh>
    <rPh sb="1" eb="2">
      <t>タケ</t>
    </rPh>
    <phoneticPr fontId="6"/>
  </si>
  <si>
    <t>899-2103</t>
  </si>
  <si>
    <t>0996-36-2006</t>
  </si>
  <si>
    <t>0996-36-4625</t>
  </si>
  <si>
    <t>市来</t>
    <rPh sb="0" eb="2">
      <t>イチキ</t>
    </rPh>
    <phoneticPr fontId="6"/>
  </si>
  <si>
    <t>899-2102</t>
  </si>
  <si>
    <t>0996-36-2044</t>
  </si>
  <si>
    <t>0996-36-5039</t>
  </si>
  <si>
    <t>内門</t>
    <rPh sb="0" eb="1">
      <t>ウチ</t>
    </rPh>
    <rPh sb="1" eb="2">
      <t>カド</t>
    </rPh>
    <phoneticPr fontId="6"/>
  </si>
  <si>
    <t>0996-32-1736</t>
  </si>
  <si>
    <t>0996-32-3226</t>
  </si>
  <si>
    <t>896-0067</t>
    <phoneticPr fontId="6"/>
  </si>
  <si>
    <t>0996-32-1744</t>
  </si>
  <si>
    <t>0996-32-3357</t>
  </si>
  <si>
    <t>0996-35-0015</t>
  </si>
  <si>
    <t>0996-32-3377</t>
  </si>
  <si>
    <t>0996-32-4742</t>
  </si>
  <si>
    <t>0996-36-2056</t>
  </si>
  <si>
    <t>0996-36-4819</t>
  </si>
  <si>
    <t>890-0901</t>
  </si>
  <si>
    <t>09913-2-2106</t>
  </si>
  <si>
    <t>硫黄島</t>
    <rPh sb="0" eb="3">
      <t>イオウトウ</t>
    </rPh>
    <phoneticPr fontId="6"/>
  </si>
  <si>
    <t>890-0903</t>
  </si>
  <si>
    <t>09913-2-2002</t>
  </si>
  <si>
    <t>竹島</t>
    <rPh sb="0" eb="2">
      <t>タケシマ</t>
    </rPh>
    <phoneticPr fontId="6"/>
  </si>
  <si>
    <t>890-0902</t>
  </si>
  <si>
    <t>09913-3-2237</t>
  </si>
  <si>
    <t>黒島</t>
    <rPh sb="0" eb="2">
      <t>クロシマ</t>
    </rPh>
    <phoneticPr fontId="6"/>
  </si>
  <si>
    <t>09913-3-2200</t>
  </si>
  <si>
    <t>891-5201</t>
  </si>
  <si>
    <t>09912-2-2102</t>
  </si>
  <si>
    <t>09912-2-2372</t>
  </si>
  <si>
    <t>中之島</t>
    <rPh sb="0" eb="3">
      <t>ナカノシマ</t>
    </rPh>
    <phoneticPr fontId="6"/>
  </si>
  <si>
    <t>891-5202</t>
  </si>
  <si>
    <t>09912-2-2031</t>
  </si>
  <si>
    <t>09912-2-2070</t>
  </si>
  <si>
    <t>平島</t>
    <rPh sb="0" eb="2">
      <t>ヒラジマ</t>
    </rPh>
    <phoneticPr fontId="6"/>
  </si>
  <si>
    <t>891-5203</t>
  </si>
  <si>
    <t>09912-2-2378</t>
  </si>
  <si>
    <t>09912-2-2374</t>
  </si>
  <si>
    <t>諏訪之瀬島</t>
    <phoneticPr fontId="6"/>
  </si>
  <si>
    <t>891-5301</t>
  </si>
  <si>
    <t>09912-4-2055</t>
  </si>
  <si>
    <t>09912-4-2162</t>
  </si>
  <si>
    <t>宝島</t>
    <rPh sb="0" eb="2">
      <t>タカラジマ</t>
    </rPh>
    <phoneticPr fontId="6"/>
  </si>
  <si>
    <t>891-5205</t>
  </si>
  <si>
    <t>09912-4-2057</t>
  </si>
  <si>
    <t>小宝島</t>
    <rPh sb="0" eb="1">
      <t>ショウ</t>
    </rPh>
    <rPh sb="1" eb="3">
      <t>タカラジマ</t>
    </rPh>
    <phoneticPr fontId="6"/>
  </si>
  <si>
    <t>891-5204</t>
  </si>
  <si>
    <t>09912-3-2157</t>
  </si>
  <si>
    <t>09912-3-2106</t>
  </si>
  <si>
    <t>悪石島</t>
    <rPh sb="0" eb="3">
      <t>アクセキジマ</t>
    </rPh>
    <phoneticPr fontId="6"/>
  </si>
  <si>
    <t>891-5101</t>
  </si>
  <si>
    <t>09912-2-2458</t>
  </si>
  <si>
    <t>09912-2-2228</t>
  </si>
  <si>
    <t>口之島</t>
    <rPh sb="0" eb="3">
      <t>クチノシマ</t>
    </rPh>
    <phoneticPr fontId="6"/>
  </si>
  <si>
    <t>平島</t>
    <rPh sb="0" eb="2">
      <t>ヒラシマ</t>
    </rPh>
    <phoneticPr fontId="6"/>
  </si>
  <si>
    <t>阿久根市</t>
  </si>
  <si>
    <t>899-1616</t>
  </si>
  <si>
    <t>0996-72-0025</t>
  </si>
  <si>
    <t>0996-72-1463</t>
  </si>
  <si>
    <t>阿久根</t>
    <rPh sb="0" eb="3">
      <t>アクネ</t>
    </rPh>
    <phoneticPr fontId="6"/>
  </si>
  <si>
    <t>899-1741</t>
  </si>
  <si>
    <t>0996-74-0007</t>
  </si>
  <si>
    <t>0996-74-1889</t>
  </si>
  <si>
    <t>薩摩大川</t>
    <rPh sb="0" eb="2">
      <t>サツマ</t>
    </rPh>
    <rPh sb="2" eb="4">
      <t>オオカワ</t>
    </rPh>
    <phoneticPr fontId="6"/>
  </si>
  <si>
    <t>899-1627</t>
  </si>
  <si>
    <t>0996-72-0448</t>
  </si>
  <si>
    <t>0996-73-2568</t>
  </si>
  <si>
    <t>牛ノ浜</t>
    <rPh sb="0" eb="1">
      <t>ウシ</t>
    </rPh>
    <rPh sb="2" eb="3">
      <t>ハマ</t>
    </rPh>
    <phoneticPr fontId="6"/>
  </si>
  <si>
    <t>899-1604</t>
  </si>
  <si>
    <t>0996-72-0062</t>
  </si>
  <si>
    <t>0996-73-3458</t>
  </si>
  <si>
    <t>899-1603</t>
  </si>
  <si>
    <t>0996-72-0489</t>
  </si>
  <si>
    <t>0996-73-3466</t>
  </si>
  <si>
    <t>鶴川内</t>
    <rPh sb="0" eb="1">
      <t>ツル</t>
    </rPh>
    <phoneticPr fontId="6"/>
  </si>
  <si>
    <t>0996-79-2001</t>
  </si>
  <si>
    <t>0996-79-2268</t>
  </si>
  <si>
    <t>田代中</t>
    <rPh sb="0" eb="2">
      <t>タシロ</t>
    </rPh>
    <rPh sb="2" eb="3">
      <t>ナカ</t>
    </rPh>
    <phoneticPr fontId="6"/>
  </si>
  <si>
    <t>899-1601</t>
  </si>
  <si>
    <t>0996-75-0162</t>
  </si>
  <si>
    <t>0996-75-1980</t>
  </si>
  <si>
    <t>折口</t>
    <rPh sb="0" eb="2">
      <t>オリグチ</t>
    </rPh>
    <phoneticPr fontId="6"/>
  </si>
  <si>
    <t>0996-72-2100</t>
  </si>
  <si>
    <t>0996-73-1262</t>
  </si>
  <si>
    <t>899-1131</t>
  </si>
  <si>
    <t>0996-75-0004</t>
  </si>
  <si>
    <t>0996-75-0474</t>
  </si>
  <si>
    <t>脇本</t>
    <rPh sb="0" eb="2">
      <t>ワキモト</t>
    </rPh>
    <phoneticPr fontId="6"/>
  </si>
  <si>
    <t>899-1625</t>
  </si>
  <si>
    <t>0996-72-0123</t>
  </si>
  <si>
    <t>0996-72-1820</t>
  </si>
  <si>
    <t>0996-74-0004</t>
  </si>
  <si>
    <t>0996-74-1890</t>
  </si>
  <si>
    <t>0996-72-2101</t>
  </si>
  <si>
    <t>0996-73-0083</t>
  </si>
  <si>
    <t>0996-75-0003</t>
  </si>
  <si>
    <t>0996-75-0473</t>
  </si>
  <si>
    <t>出水市</t>
  </si>
  <si>
    <t>899-0204</t>
  </si>
  <si>
    <t>0996-63-2151</t>
  </si>
  <si>
    <t>0996-62-9771</t>
  </si>
  <si>
    <t>出水</t>
    <rPh sb="0" eb="2">
      <t>イズミ</t>
    </rPh>
    <phoneticPr fontId="6"/>
  </si>
  <si>
    <t>899-0213</t>
  </si>
  <si>
    <t>0996-63-2155</t>
  </si>
  <si>
    <t>0996-62-9772</t>
  </si>
  <si>
    <t>西出水</t>
    <rPh sb="0" eb="3">
      <t>ニシイズミ</t>
    </rPh>
    <phoneticPr fontId="6"/>
  </si>
  <si>
    <t>899-0203</t>
  </si>
  <si>
    <t>0996-63-2160</t>
  </si>
  <si>
    <t>0996-62-9774</t>
  </si>
  <si>
    <t>899-0132</t>
  </si>
  <si>
    <t>0996-67-1119</t>
  </si>
  <si>
    <t>0996-67-4540</t>
  </si>
  <si>
    <t>米ノ津</t>
    <rPh sb="0" eb="1">
      <t>コメ</t>
    </rPh>
    <rPh sb="2" eb="3">
      <t>ツ</t>
    </rPh>
    <phoneticPr fontId="6"/>
  </si>
  <si>
    <t>899-0123</t>
  </si>
  <si>
    <t>0996-67-1006</t>
  </si>
  <si>
    <t>0996-67-4790</t>
  </si>
  <si>
    <t>899-0122</t>
  </si>
  <si>
    <t>0996-67-3311</t>
  </si>
  <si>
    <t>0996-67-4795</t>
  </si>
  <si>
    <t>899-0135</t>
  </si>
  <si>
    <t>0996-83-3412</t>
  </si>
  <si>
    <t>0996-85-5876</t>
  </si>
  <si>
    <t>野口</t>
    <rPh sb="0" eb="2">
      <t>ノグチ</t>
    </rPh>
    <phoneticPr fontId="6"/>
  </si>
  <si>
    <t>899-0342</t>
  </si>
  <si>
    <t>0996-68-2100</t>
  </si>
  <si>
    <t>0996-68-2932</t>
  </si>
  <si>
    <t>大川内</t>
    <phoneticPr fontId="6"/>
  </si>
  <si>
    <t>899-0341</t>
  </si>
  <si>
    <t>0996-68-2200</t>
  </si>
  <si>
    <t>0996-68-2933</t>
  </si>
  <si>
    <t>上場</t>
    <rPh sb="0" eb="2">
      <t>ジョウジョウ</t>
    </rPh>
    <phoneticPr fontId="6"/>
  </si>
  <si>
    <t>899-0402</t>
  </si>
  <si>
    <t>0996-82-0029</t>
  </si>
  <si>
    <t>0996-82-4339</t>
  </si>
  <si>
    <t>高尾野</t>
    <rPh sb="0" eb="3">
      <t>タカオノ</t>
    </rPh>
    <phoneticPr fontId="6"/>
  </si>
  <si>
    <t>899-0405</t>
  </si>
  <si>
    <t>0996-82-0039</t>
  </si>
  <si>
    <t>0996-82-4164</t>
  </si>
  <si>
    <t>東水流</t>
    <rPh sb="0" eb="1">
      <t>ヒガシ</t>
    </rPh>
    <rPh sb="1" eb="3">
      <t>スイリュウ</t>
    </rPh>
    <phoneticPr fontId="6"/>
  </si>
  <si>
    <t>899-0407</t>
  </si>
  <si>
    <t>0996-83-3004</t>
  </si>
  <si>
    <t>0996-85-5562</t>
  </si>
  <si>
    <t>江内</t>
    <rPh sb="0" eb="1">
      <t>エ</t>
    </rPh>
    <rPh sb="1" eb="2">
      <t>ウチ</t>
    </rPh>
    <phoneticPr fontId="6"/>
  </si>
  <si>
    <t>899-0501</t>
  </si>
  <si>
    <t>0996-84-2008</t>
  </si>
  <si>
    <t>0996-84-4018</t>
  </si>
  <si>
    <t>野田郷</t>
    <rPh sb="0" eb="2">
      <t>ノダ</t>
    </rPh>
    <rPh sb="2" eb="3">
      <t>サト</t>
    </rPh>
    <phoneticPr fontId="6"/>
  </si>
  <si>
    <t>899-0207</t>
  </si>
  <si>
    <t>0996-63-2166</t>
  </si>
  <si>
    <t>0996-62-9770</t>
  </si>
  <si>
    <t>899-0131</t>
  </si>
  <si>
    <t>0996-67-1055</t>
  </si>
  <si>
    <t>0996-67-4530</t>
  </si>
  <si>
    <t>0996-72-3189</t>
  </si>
  <si>
    <t>桂島</t>
    <rPh sb="0" eb="1">
      <t>カツラ</t>
    </rPh>
    <rPh sb="1" eb="2">
      <t>ジマ</t>
    </rPh>
    <phoneticPr fontId="6"/>
  </si>
  <si>
    <t>0996-68-2300</t>
  </si>
  <si>
    <t>0996-68-2934</t>
  </si>
  <si>
    <t>大川内</t>
    <phoneticPr fontId="6"/>
  </si>
  <si>
    <t>0996-82-0019</t>
  </si>
  <si>
    <t>0996-82-1512</t>
  </si>
  <si>
    <t>0996-83-3007</t>
  </si>
  <si>
    <t>0996-85-5563</t>
  </si>
  <si>
    <t>0996-84-2011</t>
  </si>
  <si>
    <t>0996-84-4019</t>
  </si>
  <si>
    <t>薩摩川内市</t>
  </si>
  <si>
    <t>895-0065</t>
  </si>
  <si>
    <t>0996-23-7286</t>
  </si>
  <si>
    <t>0996-23-7296</t>
  </si>
  <si>
    <t>上川内</t>
    <rPh sb="0" eb="1">
      <t>ジョウ</t>
    </rPh>
    <phoneticPr fontId="6"/>
  </si>
  <si>
    <t>895-0061</t>
  </si>
  <si>
    <t>0996-23-6103</t>
  </si>
  <si>
    <t>0996-23-6104</t>
  </si>
  <si>
    <t>895-0025</t>
  </si>
  <si>
    <t>0996-23-7201</t>
  </si>
  <si>
    <t>0996-23-7244</t>
  </si>
  <si>
    <t>895-0041</t>
  </si>
  <si>
    <t>0996-23-2604</t>
  </si>
  <si>
    <t>0996-22-0581</t>
  </si>
  <si>
    <t>隈之城</t>
    <rPh sb="0" eb="3">
      <t>クマノジョウ</t>
    </rPh>
    <phoneticPr fontId="6"/>
  </si>
  <si>
    <t>895-0012</t>
  </si>
  <si>
    <t>0996-23-7160</t>
  </si>
  <si>
    <t>0996-23-7163</t>
  </si>
  <si>
    <t>895-0003</t>
  </si>
  <si>
    <t>0996-29-2124</t>
  </si>
  <si>
    <t>0996-29-2690</t>
  </si>
  <si>
    <t>吉野山</t>
    <rPh sb="2" eb="3">
      <t>ヤマ</t>
    </rPh>
    <phoneticPr fontId="6"/>
  </si>
  <si>
    <t>899-1921</t>
  </si>
  <si>
    <t>0996-26-2004</t>
  </si>
  <si>
    <t>0996-26-3205</t>
  </si>
  <si>
    <t>草道</t>
    <rPh sb="0" eb="2">
      <t>クサミチ</t>
    </rPh>
    <phoneticPr fontId="6"/>
  </si>
  <si>
    <t>895-0007</t>
  </si>
  <si>
    <t>0996-23-2804</t>
  </si>
  <si>
    <t>0996-23-2052</t>
  </si>
  <si>
    <t>厚生園</t>
    <rPh sb="0" eb="2">
      <t>コウセイ</t>
    </rPh>
    <rPh sb="2" eb="3">
      <t>ソノ</t>
    </rPh>
    <phoneticPr fontId="6"/>
  </si>
  <si>
    <t>895-0131</t>
  </si>
  <si>
    <t>0996-27-2004</t>
  </si>
  <si>
    <t>0996-27-2045</t>
  </si>
  <si>
    <t>高江</t>
    <rPh sb="0" eb="2">
      <t>タカエ</t>
    </rPh>
    <phoneticPr fontId="6"/>
  </si>
  <si>
    <t>895-0133</t>
  </si>
  <si>
    <t>0996-27-3001</t>
  </si>
  <si>
    <t>0996-27-3722</t>
  </si>
  <si>
    <t>寄田</t>
    <rPh sb="0" eb="2">
      <t>ヨリタ</t>
    </rPh>
    <phoneticPr fontId="6"/>
  </si>
  <si>
    <t>895-0132</t>
  </si>
  <si>
    <t>0996-27-3002</t>
  </si>
  <si>
    <t>0996-27-3744</t>
  </si>
  <si>
    <t>久見崎</t>
    <rPh sb="0" eb="1">
      <t>ヒサ</t>
    </rPh>
    <rPh sb="1" eb="2">
      <t>ミ</t>
    </rPh>
    <rPh sb="2" eb="3">
      <t>サキ</t>
    </rPh>
    <phoneticPr fontId="6"/>
  </si>
  <si>
    <t>895-0071</t>
  </si>
  <si>
    <t>0996-30-2132</t>
  </si>
  <si>
    <t>0996-30-2725</t>
  </si>
  <si>
    <t>895-0072</t>
  </si>
  <si>
    <t>0996-23-3973</t>
  </si>
  <si>
    <t>0996-23-3645</t>
  </si>
  <si>
    <t>中郷</t>
    <rPh sb="0" eb="2">
      <t>ナカゴウ</t>
    </rPh>
    <phoneticPr fontId="6"/>
  </si>
  <si>
    <t>895-0211</t>
  </si>
  <si>
    <t>0996-30-0504</t>
  </si>
  <si>
    <t>0996-30-0543</t>
  </si>
  <si>
    <t>895-0213</t>
  </si>
  <si>
    <t>0996-30-0593</t>
  </si>
  <si>
    <t>0996-30-2135</t>
  </si>
  <si>
    <t>今寺</t>
    <rPh sb="0" eb="1">
      <t>イマ</t>
    </rPh>
    <rPh sb="1" eb="2">
      <t>テラ</t>
    </rPh>
    <phoneticPr fontId="6"/>
  </si>
  <si>
    <t>895-0212</t>
  </si>
  <si>
    <t>0996-30-0084</t>
  </si>
  <si>
    <t>0996-30-1031</t>
  </si>
  <si>
    <t>陽成</t>
    <rPh sb="0" eb="1">
      <t>ヨウ</t>
    </rPh>
    <rPh sb="1" eb="2">
      <t>ナ</t>
    </rPh>
    <phoneticPr fontId="6"/>
  </si>
  <si>
    <t>899-1802</t>
  </si>
  <si>
    <t>西方</t>
    <rPh sb="0" eb="2">
      <t>ニシカタ</t>
    </rPh>
    <phoneticPr fontId="6"/>
  </si>
  <si>
    <t>895-1202</t>
  </si>
  <si>
    <t>0996-37-2038</t>
  </si>
  <si>
    <t>0996-37-2296</t>
  </si>
  <si>
    <t>樋脇</t>
    <rPh sb="0" eb="2">
      <t>ヒワキ</t>
    </rPh>
    <phoneticPr fontId="6"/>
  </si>
  <si>
    <t>895-1203</t>
  </si>
  <si>
    <t>0996-38-0014</t>
  </si>
  <si>
    <t>0996-38-0326</t>
  </si>
  <si>
    <t>市比野</t>
    <rPh sb="0" eb="3">
      <t>イチヒノ</t>
    </rPh>
    <phoneticPr fontId="6"/>
  </si>
  <si>
    <t>0996-38-0035</t>
  </si>
  <si>
    <t>0996-38-0145</t>
  </si>
  <si>
    <t>藤本</t>
    <rPh sb="0" eb="2">
      <t>フジモト</t>
    </rPh>
    <phoneticPr fontId="6"/>
  </si>
  <si>
    <t>895-1402</t>
  </si>
  <si>
    <t>0996-44-2062</t>
  </si>
  <si>
    <t>0996-44-2103</t>
  </si>
  <si>
    <t>牟多田</t>
    <rPh sb="0" eb="1">
      <t>ム</t>
    </rPh>
    <rPh sb="1" eb="2">
      <t>タ</t>
    </rPh>
    <rPh sb="2" eb="3">
      <t>タ</t>
    </rPh>
    <phoneticPr fontId="6"/>
  </si>
  <si>
    <t>895-1401</t>
  </si>
  <si>
    <t>0996-44-2928</t>
  </si>
  <si>
    <t>0996-44-2931</t>
  </si>
  <si>
    <t>入来</t>
    <rPh sb="0" eb="2">
      <t>イリキ</t>
    </rPh>
    <phoneticPr fontId="6"/>
  </si>
  <si>
    <t>0996-44-3966</t>
  </si>
  <si>
    <t>0996-44-3968</t>
  </si>
  <si>
    <t>0996-44-2081</t>
  </si>
  <si>
    <t>0996-44-2160</t>
  </si>
  <si>
    <t>牟多田</t>
    <rPh sb="0" eb="1">
      <t>ム</t>
    </rPh>
    <rPh sb="1" eb="3">
      <t>タダ</t>
    </rPh>
    <phoneticPr fontId="6"/>
  </si>
  <si>
    <t>895-1106</t>
  </si>
  <si>
    <t>0996-42-0011</t>
  </si>
  <si>
    <t>0996-21-6601</t>
  </si>
  <si>
    <t>895-1504</t>
  </si>
  <si>
    <t>0996-55-0057</t>
  </si>
  <si>
    <t>0996-55-0905</t>
  </si>
  <si>
    <t>黒木</t>
    <rPh sb="0" eb="2">
      <t>クロキ</t>
    </rPh>
    <phoneticPr fontId="6"/>
  </si>
  <si>
    <t>895-1501</t>
  </si>
  <si>
    <t>0996-55-0009</t>
  </si>
  <si>
    <t>0996-55-0903</t>
  </si>
  <si>
    <t>祁答院</t>
    <rPh sb="0" eb="3">
      <t>ケドウイン</t>
    </rPh>
    <phoneticPr fontId="6"/>
  </si>
  <si>
    <t>895-1503</t>
  </si>
  <si>
    <t>0996-55-0025</t>
  </si>
  <si>
    <t>0996-55-0904</t>
  </si>
  <si>
    <t>895-1502</t>
  </si>
  <si>
    <t>0996-56-0032</t>
  </si>
  <si>
    <t>0996-56-0623</t>
  </si>
  <si>
    <t>藺牟田</t>
    <rPh sb="0" eb="3">
      <t>イムタ</t>
    </rPh>
    <phoneticPr fontId="6"/>
  </si>
  <si>
    <t>896-1101</t>
  </si>
  <si>
    <t>09969-3-2008</t>
  </si>
  <si>
    <t>09969-3-2206</t>
  </si>
  <si>
    <t>896-1201</t>
  </si>
  <si>
    <t>09969-2-0013</t>
  </si>
  <si>
    <t>09969-6-1632</t>
  </si>
  <si>
    <t>中甑</t>
    <rPh sb="0" eb="2">
      <t>ナカコシキ</t>
    </rPh>
    <phoneticPr fontId="6"/>
  </si>
  <si>
    <t>896-1281</t>
  </si>
  <si>
    <t>09969-2-0455</t>
  </si>
  <si>
    <t>09969-6-1329</t>
  </si>
  <si>
    <t>896-1601</t>
  </si>
  <si>
    <t>09969-7-0024</t>
  </si>
  <si>
    <t>09969-7-0201</t>
  </si>
  <si>
    <t>手打</t>
    <rPh sb="0" eb="2">
      <t>テウ</t>
    </rPh>
    <phoneticPr fontId="6"/>
  </si>
  <si>
    <t>896-1521</t>
  </si>
  <si>
    <t>09969-5-0017</t>
  </si>
  <si>
    <t>09969-5-0133</t>
  </si>
  <si>
    <t>青瀬</t>
    <rPh sb="0" eb="1">
      <t>アオ</t>
    </rPh>
    <rPh sb="1" eb="2">
      <t>セ</t>
    </rPh>
    <phoneticPr fontId="6"/>
  </si>
  <si>
    <t>896-1411</t>
  </si>
  <si>
    <t>09969-5-0051</t>
  </si>
  <si>
    <t>896-1602</t>
  </si>
  <si>
    <t>09969-7-0158</t>
  </si>
  <si>
    <t>09969-7-0223</t>
  </si>
  <si>
    <t>片野浦</t>
    <rPh sb="0" eb="2">
      <t>カタノ</t>
    </rPh>
    <rPh sb="2" eb="3">
      <t>ウラ</t>
    </rPh>
    <phoneticPr fontId="6"/>
  </si>
  <si>
    <t>896-1301</t>
  </si>
  <si>
    <t>09969-4-2004</t>
  </si>
  <si>
    <t>09969-4-2012</t>
  </si>
  <si>
    <t>895-0064</t>
  </si>
  <si>
    <t>0996-23-4164</t>
  </si>
  <si>
    <t>0996-23-4055</t>
  </si>
  <si>
    <t>0996-23-5200</t>
  </si>
  <si>
    <t>0996-23-5585</t>
  </si>
  <si>
    <t>0996-23-4602</t>
  </si>
  <si>
    <t>0996-22-0582</t>
  </si>
  <si>
    <t>0996-26-2104</t>
  </si>
  <si>
    <t>0996-26-3908</t>
  </si>
  <si>
    <t>0996-27-2003</t>
  </si>
  <si>
    <t>0996-27-2065</t>
  </si>
  <si>
    <t>0996-30-1284</t>
  </si>
  <si>
    <t>0996-30-2965</t>
  </si>
  <si>
    <t>0996-28-0033</t>
  </si>
  <si>
    <t>0996-28-1760</t>
  </si>
  <si>
    <t>0996-38-1244</t>
  </si>
  <si>
    <t>0996-38-1815</t>
  </si>
  <si>
    <t>0996-44-2070</t>
  </si>
  <si>
    <t>0996-44-2232</t>
  </si>
  <si>
    <t>0996-42-0013</t>
  </si>
  <si>
    <t>0996-42-0015</t>
  </si>
  <si>
    <t>0996-55-0030</t>
  </si>
  <si>
    <t>0996-55-0906</t>
  </si>
  <si>
    <t>09969-3-2002</t>
  </si>
  <si>
    <t>09969-3-2080</t>
  </si>
  <si>
    <t>09969-2-0014</t>
  </si>
  <si>
    <t>09969-2-0041</t>
  </si>
  <si>
    <t>09969-7-0109</t>
  </si>
  <si>
    <t>09969-7-0125</t>
  </si>
  <si>
    <t>09969-5-0054</t>
  </si>
  <si>
    <t>09969-5-0321</t>
  </si>
  <si>
    <t>09969-4-2017</t>
  </si>
  <si>
    <t>09969-4-2018</t>
  </si>
  <si>
    <t>895-1721</t>
  </si>
  <si>
    <t>0996-56-8414</t>
  </si>
  <si>
    <t>0996-56-8423</t>
  </si>
  <si>
    <t>895-1803</t>
  </si>
  <si>
    <t>0996-53-1588</t>
  </si>
  <si>
    <t>0996-53-1861</t>
  </si>
  <si>
    <t>宮之城</t>
    <rPh sb="0" eb="3">
      <t>ミヤノジョウ</t>
    </rPh>
    <phoneticPr fontId="6"/>
  </si>
  <si>
    <t>895-1817</t>
  </si>
  <si>
    <t>0996-55-9101</t>
  </si>
  <si>
    <t>0996-55-9123</t>
  </si>
  <si>
    <t>湯田</t>
    <rPh sb="0" eb="2">
      <t>ユダ</t>
    </rPh>
    <phoneticPr fontId="6"/>
  </si>
  <si>
    <t>895-1801</t>
  </si>
  <si>
    <t>0996-53-0510</t>
  </si>
  <si>
    <t>0996-53-0586</t>
  </si>
  <si>
    <t>広瀬</t>
    <rPh sb="0" eb="2">
      <t>ヒロセ</t>
    </rPh>
    <phoneticPr fontId="6"/>
  </si>
  <si>
    <t>895-2101</t>
  </si>
  <si>
    <t>0996-59-2017</t>
  </si>
  <si>
    <t>0996-59-2027</t>
  </si>
  <si>
    <t>神子</t>
    <rPh sb="0" eb="2">
      <t>カミコ</t>
    </rPh>
    <phoneticPr fontId="6"/>
  </si>
  <si>
    <t>895-2104</t>
  </si>
  <si>
    <t>0996-59-8674</t>
  </si>
  <si>
    <t>0996-59-8676</t>
  </si>
  <si>
    <t>895-2201</t>
  </si>
  <si>
    <t>0996-57-0009</t>
  </si>
  <si>
    <t>0996-57-0055</t>
  </si>
  <si>
    <t>薩摩求名</t>
    <rPh sb="0" eb="2">
      <t>サツマ</t>
    </rPh>
    <rPh sb="2" eb="4">
      <t>グミョウ</t>
    </rPh>
    <phoneticPr fontId="6"/>
  </si>
  <si>
    <t>895-2203</t>
  </si>
  <si>
    <t>0996-58-0021</t>
  </si>
  <si>
    <t>0996-31-9751</t>
  </si>
  <si>
    <t>薩摩永野</t>
    <rPh sb="0" eb="2">
      <t>サツマ</t>
    </rPh>
    <rPh sb="2" eb="4">
      <t>ナガノ</t>
    </rPh>
    <phoneticPr fontId="6"/>
  </si>
  <si>
    <t>895-2202</t>
  </si>
  <si>
    <t>0996-57-0486</t>
  </si>
  <si>
    <t>0996-31-6191</t>
  </si>
  <si>
    <t>0996-56-8524</t>
  </si>
  <si>
    <t>0996-56-8573</t>
  </si>
  <si>
    <t>0996-53-1587</t>
  </si>
  <si>
    <t>0996-53-0504</t>
  </si>
  <si>
    <t>895-2102</t>
  </si>
  <si>
    <t>0996-59-2009</t>
  </si>
  <si>
    <t>0996-59-2080</t>
  </si>
  <si>
    <t>0996-57-0101</t>
  </si>
  <si>
    <t>0996-57-1476</t>
  </si>
  <si>
    <t>広橋</t>
    <rPh sb="0" eb="2">
      <t>ヒロハシ</t>
    </rPh>
    <phoneticPr fontId="6"/>
  </si>
  <si>
    <t>899-1401</t>
  </si>
  <si>
    <t>0996-86-0006</t>
  </si>
  <si>
    <t>0996-86-2056</t>
  </si>
  <si>
    <t>899-1212</t>
  </si>
  <si>
    <t>0996-87-0135</t>
  </si>
  <si>
    <t>0996-87-0313</t>
  </si>
  <si>
    <t>川床</t>
    <rPh sb="0" eb="2">
      <t>カワトコ</t>
    </rPh>
    <phoneticPr fontId="6"/>
  </si>
  <si>
    <t>0996-86-1104</t>
  </si>
  <si>
    <t>伊唐</t>
    <rPh sb="0" eb="1">
      <t>イ</t>
    </rPh>
    <rPh sb="1" eb="2">
      <t>トウ</t>
    </rPh>
    <phoneticPr fontId="6"/>
  </si>
  <si>
    <t>899-1501</t>
  </si>
  <si>
    <t>0996-89-3018</t>
  </si>
  <si>
    <t>御所浦</t>
    <rPh sb="0" eb="2">
      <t>ゴショ</t>
    </rPh>
    <rPh sb="2" eb="3">
      <t>ウラ</t>
    </rPh>
    <phoneticPr fontId="6"/>
  </si>
  <si>
    <t>0996-89-3036</t>
  </si>
  <si>
    <t>幣串</t>
    <rPh sb="0" eb="1">
      <t>ヘイ</t>
    </rPh>
    <rPh sb="1" eb="2">
      <t>クシ</t>
    </rPh>
    <phoneticPr fontId="6"/>
  </si>
  <si>
    <t>899-1304</t>
  </si>
  <si>
    <t>0996-88-5342</t>
  </si>
  <si>
    <t>指江</t>
    <rPh sb="0" eb="1">
      <t>ユビ</t>
    </rPh>
    <rPh sb="1" eb="2">
      <t>エ</t>
    </rPh>
    <phoneticPr fontId="6"/>
  </si>
  <si>
    <t>899-1302</t>
  </si>
  <si>
    <t>0996-88-2020</t>
  </si>
  <si>
    <t>平尾</t>
    <rPh sb="0" eb="2">
      <t>ヒラオ</t>
    </rPh>
    <phoneticPr fontId="6"/>
  </si>
  <si>
    <t>899-1301</t>
  </si>
  <si>
    <t>0996-88-5101</t>
  </si>
  <si>
    <t>藏之元</t>
    <rPh sb="0" eb="1">
      <t>クラ</t>
    </rPh>
    <rPh sb="1" eb="2">
      <t>ノ</t>
    </rPh>
    <rPh sb="2" eb="3">
      <t>モト</t>
    </rPh>
    <phoneticPr fontId="6"/>
  </si>
  <si>
    <t>899-1321</t>
  </si>
  <si>
    <t>0996-88-5370</t>
  </si>
  <si>
    <t>0996-86-0003</t>
  </si>
  <si>
    <t>0996-87-0136</t>
  </si>
  <si>
    <t>0996-89-3054</t>
  </si>
  <si>
    <t>片側</t>
    <rPh sb="0" eb="2">
      <t>カタガワ</t>
    </rPh>
    <phoneticPr fontId="6"/>
  </si>
  <si>
    <t>899-1303</t>
  </si>
  <si>
    <t>0996-88-5007</t>
  </si>
  <si>
    <t>0996-88-2013</t>
  </si>
  <si>
    <t>霧島市</t>
  </si>
  <si>
    <t>899-4351</t>
  </si>
  <si>
    <t>0995-46-0588</t>
  </si>
  <si>
    <t>0995-47-1156</t>
  </si>
  <si>
    <t>重久</t>
    <rPh sb="0" eb="2">
      <t>シゲヒサ</t>
    </rPh>
    <phoneticPr fontId="6"/>
  </si>
  <si>
    <t>899-4305</t>
  </si>
  <si>
    <t>0995-45-6411</t>
  </si>
  <si>
    <t>0995-45-9502</t>
  </si>
  <si>
    <t>0995-49-3106</t>
  </si>
  <si>
    <t>0995-49-3116</t>
  </si>
  <si>
    <t>北永野田</t>
    <rPh sb="0" eb="1">
      <t>キタ</t>
    </rPh>
    <rPh sb="1" eb="3">
      <t>ナガノ</t>
    </rPh>
    <rPh sb="3" eb="4">
      <t>タ</t>
    </rPh>
    <phoneticPr fontId="6"/>
  </si>
  <si>
    <t>899-4303</t>
  </si>
  <si>
    <t>0995-45-3688</t>
  </si>
  <si>
    <t>川原</t>
    <rPh sb="0" eb="2">
      <t>カワハラ</t>
    </rPh>
    <phoneticPr fontId="6"/>
  </si>
  <si>
    <t>899-4332</t>
  </si>
  <si>
    <t>0995-45-0040</t>
  </si>
  <si>
    <t>0995-46-2204</t>
  </si>
  <si>
    <t>899-4346</t>
  </si>
  <si>
    <t>0995-46-0050</t>
  </si>
  <si>
    <t>0995-46-0068</t>
  </si>
  <si>
    <t>899-4316</t>
  </si>
  <si>
    <t>0995-46-0051</t>
  </si>
  <si>
    <t>0995-46-0211</t>
  </si>
  <si>
    <t>銅田</t>
    <rPh sb="0" eb="1">
      <t>ドウ</t>
    </rPh>
    <rPh sb="1" eb="2">
      <t>タ</t>
    </rPh>
    <phoneticPr fontId="6"/>
  </si>
  <si>
    <t>899-4321</t>
  </si>
  <si>
    <t>0995-46-0305</t>
  </si>
  <si>
    <t>0995-45-4152</t>
  </si>
  <si>
    <t>西広瀬</t>
    <rPh sb="0" eb="3">
      <t>ニシヒロセ</t>
    </rPh>
    <phoneticPr fontId="6"/>
  </si>
  <si>
    <t>899-4463</t>
  </si>
  <si>
    <t>0995-46-0221</t>
  </si>
  <si>
    <t>0995-47-6221</t>
  </si>
  <si>
    <t>検校橋</t>
    <rPh sb="0" eb="2">
      <t>ケンギョウ</t>
    </rPh>
    <rPh sb="2" eb="3">
      <t>ハシ</t>
    </rPh>
    <phoneticPr fontId="6"/>
  </si>
  <si>
    <t>899-4314</t>
  </si>
  <si>
    <t>0995-48-2330</t>
  </si>
  <si>
    <t>899-4461</t>
  </si>
  <si>
    <t>0995-48-2211</t>
  </si>
  <si>
    <t>牧之原</t>
    <rPh sb="0" eb="3">
      <t>マキノハラ</t>
    </rPh>
    <phoneticPr fontId="6"/>
  </si>
  <si>
    <t>899-4322</t>
  </si>
  <si>
    <t>0995-47-0077</t>
  </si>
  <si>
    <t>0995-47-3200</t>
  </si>
  <si>
    <t>899-6401</t>
  </si>
  <si>
    <t>0995-59-2204</t>
  </si>
  <si>
    <t>0995-59-3781</t>
  </si>
  <si>
    <t>溝辺</t>
    <rPh sb="0" eb="2">
      <t>ミゾベ</t>
    </rPh>
    <phoneticPr fontId="6"/>
  </si>
  <si>
    <t>899-6404</t>
  </si>
  <si>
    <t>0995-58-2530</t>
  </si>
  <si>
    <t>0995-58-4566</t>
  </si>
  <si>
    <t>鹿児島空港</t>
    <rPh sb="0" eb="3">
      <t>カゴシマ</t>
    </rPh>
    <rPh sb="3" eb="5">
      <t>クウコウ</t>
    </rPh>
    <phoneticPr fontId="6"/>
  </si>
  <si>
    <t>899-6402</t>
  </si>
  <si>
    <t>0995-59-2832</t>
  </si>
  <si>
    <t>0995-59-3782</t>
  </si>
  <si>
    <t>竹子</t>
    <rPh sb="0" eb="2">
      <t>タケコ</t>
    </rPh>
    <phoneticPr fontId="6"/>
  </si>
  <si>
    <t>899-6303</t>
  </si>
  <si>
    <t>0995-72-0018</t>
  </si>
  <si>
    <t>0995-72-0229</t>
  </si>
  <si>
    <t>大隅横川</t>
    <rPh sb="0" eb="2">
      <t>オオスミ</t>
    </rPh>
    <rPh sb="2" eb="4">
      <t>ヨコガワ</t>
    </rPh>
    <phoneticPr fontId="6"/>
  </si>
  <si>
    <t>899-6301</t>
  </si>
  <si>
    <t>0995-73-2044</t>
  </si>
  <si>
    <t>0995-73-2068</t>
  </si>
  <si>
    <t>紫尾田</t>
    <rPh sb="0" eb="1">
      <t>ムラサキ</t>
    </rPh>
    <rPh sb="1" eb="2">
      <t>オ</t>
    </rPh>
    <rPh sb="2" eb="3">
      <t>タ</t>
    </rPh>
    <phoneticPr fontId="6"/>
  </si>
  <si>
    <t>899-6302</t>
  </si>
  <si>
    <t>0995-72-9022</t>
  </si>
  <si>
    <t>0995-72-9068</t>
  </si>
  <si>
    <t>馬渡</t>
    <rPh sb="0" eb="2">
      <t>ウマワタリ</t>
    </rPh>
    <phoneticPr fontId="6"/>
  </si>
  <si>
    <t>899-6507</t>
  </si>
  <si>
    <t>0995-76-0010</t>
  </si>
  <si>
    <t>0995-76-0212</t>
  </si>
  <si>
    <t>牧園麓</t>
    <rPh sb="0" eb="2">
      <t>マキゾノ</t>
    </rPh>
    <rPh sb="2" eb="3">
      <t>フモト</t>
    </rPh>
    <phoneticPr fontId="6"/>
  </si>
  <si>
    <t>899-6502</t>
  </si>
  <si>
    <t>0995-76-0301</t>
  </si>
  <si>
    <t>0995-76-0320</t>
  </si>
  <si>
    <t>三体堂</t>
    <rPh sb="0" eb="2">
      <t>サンタイ</t>
    </rPh>
    <rPh sb="2" eb="3">
      <t>ドウ</t>
    </rPh>
    <phoneticPr fontId="6"/>
  </si>
  <si>
    <t>899-6501</t>
  </si>
  <si>
    <t>0995-76-9015</t>
  </si>
  <si>
    <t>0995-76-9085</t>
  </si>
  <si>
    <t>万膳</t>
    <rPh sb="0" eb="2">
      <t>マンゼン</t>
    </rPh>
    <phoneticPr fontId="6"/>
  </si>
  <si>
    <t>899-6603</t>
  </si>
  <si>
    <t>0995-78-2403</t>
  </si>
  <si>
    <t>0995-78-2416</t>
  </si>
  <si>
    <t>899-6504</t>
  </si>
  <si>
    <t>0995-77-2429</t>
  </si>
  <si>
    <t>0995-77-2433</t>
  </si>
  <si>
    <t>荒田谷</t>
    <rPh sb="0" eb="2">
      <t>アラタ</t>
    </rPh>
    <rPh sb="2" eb="3">
      <t>タニ</t>
    </rPh>
    <phoneticPr fontId="6"/>
  </si>
  <si>
    <t>899-6505</t>
  </si>
  <si>
    <t>0995-77-2421</t>
  </si>
  <si>
    <t>0995-77-2432</t>
  </si>
  <si>
    <t>持松</t>
    <rPh sb="0" eb="1">
      <t>モ</t>
    </rPh>
    <rPh sb="1" eb="2">
      <t>マツ</t>
    </rPh>
    <phoneticPr fontId="6"/>
  </si>
  <si>
    <t>899-4201</t>
  </si>
  <si>
    <t>0995-57-0003</t>
  </si>
  <si>
    <t>0995-57-0838</t>
  </si>
  <si>
    <t>霧島神宮</t>
    <rPh sb="0" eb="2">
      <t>キリシマ</t>
    </rPh>
    <rPh sb="2" eb="4">
      <t>ジングウ</t>
    </rPh>
    <phoneticPr fontId="6"/>
  </si>
  <si>
    <t>0995-57-0834</t>
  </si>
  <si>
    <t>0995-57-0839</t>
  </si>
  <si>
    <t>霧島神宮前</t>
    <rPh sb="0" eb="2">
      <t>キリシマ</t>
    </rPh>
    <rPh sb="2" eb="5">
      <t>ジングウマエ</t>
    </rPh>
    <phoneticPr fontId="6"/>
  </si>
  <si>
    <t>899-4202</t>
  </si>
  <si>
    <t>0995-57-0367</t>
  </si>
  <si>
    <t>0995-57-3434</t>
  </si>
  <si>
    <t>899-5102</t>
  </si>
  <si>
    <t>0995-42-0227</t>
  </si>
  <si>
    <t>0995-43-3475</t>
  </si>
  <si>
    <t>浜之市</t>
    <rPh sb="0" eb="1">
      <t>ハマ</t>
    </rPh>
    <rPh sb="1" eb="2">
      <t>ノ</t>
    </rPh>
    <rPh sb="2" eb="3">
      <t>シ</t>
    </rPh>
    <phoneticPr fontId="6"/>
  </si>
  <si>
    <t>899-5121</t>
  </si>
  <si>
    <t>0995-42-0024</t>
  </si>
  <si>
    <t>0995-42-0074</t>
  </si>
  <si>
    <t>隼人</t>
    <rPh sb="0" eb="2">
      <t>ハヤト</t>
    </rPh>
    <phoneticPr fontId="6"/>
  </si>
  <si>
    <t>899-5105</t>
  </si>
  <si>
    <t>0995-42-0238</t>
  </si>
  <si>
    <t>0995-42-0258</t>
  </si>
  <si>
    <t>899-5103</t>
  </si>
  <si>
    <t>0995-42-0501</t>
  </si>
  <si>
    <t>0995-42-0518</t>
  </si>
  <si>
    <t>899-5115</t>
  </si>
  <si>
    <t>0995-42-0070</t>
  </si>
  <si>
    <t>0995-42-0097</t>
  </si>
  <si>
    <t>日当山</t>
    <rPh sb="0" eb="3">
      <t>ヒナタヤマ</t>
    </rPh>
    <phoneticPr fontId="6"/>
  </si>
  <si>
    <t>899-5113</t>
  </si>
  <si>
    <t>0995-43-9232</t>
  </si>
  <si>
    <t>0995-43-9238</t>
  </si>
  <si>
    <t>中福良</t>
    <rPh sb="0" eb="3">
      <t>ナカフクラ</t>
    </rPh>
    <phoneticPr fontId="6"/>
  </si>
  <si>
    <t>899-4501</t>
  </si>
  <si>
    <t>0995-55-2030</t>
  </si>
  <si>
    <t>大隅福山</t>
    <rPh sb="0" eb="2">
      <t>オオスミ</t>
    </rPh>
    <rPh sb="2" eb="4">
      <t>フクヤマ</t>
    </rPh>
    <phoneticPr fontId="6"/>
  </si>
  <si>
    <t>0995-56-2051</t>
  </si>
  <si>
    <t>0995-56-1981</t>
  </si>
  <si>
    <t>899-4304</t>
  </si>
  <si>
    <t>0995-46-0053</t>
  </si>
  <si>
    <t>0995-46-0054</t>
  </si>
  <si>
    <t>0995-46-0219</t>
  </si>
  <si>
    <t>0995-46-0218</t>
  </si>
  <si>
    <t>0995-47-4747</t>
  </si>
  <si>
    <t>0995-47-4748</t>
  </si>
  <si>
    <t>0995-59-2006</t>
  </si>
  <si>
    <t>0995-59-3783</t>
  </si>
  <si>
    <t>0995-58-2303</t>
  </si>
  <si>
    <t>0995-58-4567</t>
  </si>
  <si>
    <t>0995-72-0017</t>
  </si>
  <si>
    <t>0995-72-0068</t>
  </si>
  <si>
    <t>0995-76-0021</t>
  </si>
  <si>
    <t>0995-76-0601</t>
  </si>
  <si>
    <t>牧園麓</t>
    <rPh sb="0" eb="1">
      <t>マキ</t>
    </rPh>
    <rPh sb="1" eb="2">
      <t>ソノ</t>
    </rPh>
    <rPh sb="2" eb="3">
      <t>フモト</t>
    </rPh>
    <phoneticPr fontId="6"/>
  </si>
  <si>
    <t>0995-57-0836</t>
  </si>
  <si>
    <t>0995-57-0845</t>
  </si>
  <si>
    <t>0995-42-0224</t>
  </si>
  <si>
    <t>0995-43-7165</t>
  </si>
  <si>
    <t>0995-42-0058</t>
  </si>
  <si>
    <t>0995-42-0071</t>
  </si>
  <si>
    <t>0995-56-2343</t>
  </si>
  <si>
    <t>0995-54-8484</t>
  </si>
  <si>
    <t>0995-48-2176</t>
  </si>
  <si>
    <t>伊佐市</t>
  </si>
  <si>
    <t>895-2511</t>
  </si>
  <si>
    <t>0995-22-0349</t>
  </si>
  <si>
    <t>0995-22-6244</t>
  </si>
  <si>
    <t>895-2505</t>
  </si>
  <si>
    <t>0995-22-0263</t>
  </si>
  <si>
    <t>0995-22-0251</t>
  </si>
  <si>
    <t>下青木</t>
    <rPh sb="0" eb="1">
      <t>ゲ</t>
    </rPh>
    <rPh sb="1" eb="3">
      <t>アオキ</t>
    </rPh>
    <phoneticPr fontId="6"/>
  </si>
  <si>
    <t>895-2501</t>
  </si>
  <si>
    <t>0995-22-0264</t>
  </si>
  <si>
    <t>0995-22-1698</t>
  </si>
  <si>
    <t>郡山八幡</t>
    <rPh sb="2" eb="4">
      <t>ハチマン</t>
    </rPh>
    <phoneticPr fontId="6"/>
  </si>
  <si>
    <t>895-2635</t>
  </si>
  <si>
    <t>0995-22-0420</t>
  </si>
  <si>
    <t>0995-22-0976</t>
  </si>
  <si>
    <t>西山野</t>
    <rPh sb="0" eb="3">
      <t>ニシヤマノ</t>
    </rPh>
    <phoneticPr fontId="6"/>
  </si>
  <si>
    <t>895-2634</t>
  </si>
  <si>
    <t>0995-29-3451</t>
  </si>
  <si>
    <t>0995-29-3471</t>
  </si>
  <si>
    <t>小川内</t>
    <rPh sb="0" eb="1">
      <t>ショウ</t>
    </rPh>
    <phoneticPr fontId="6"/>
  </si>
  <si>
    <t>895-2633</t>
  </si>
  <si>
    <t>0995-22-1045</t>
  </si>
  <si>
    <t>0995-22-1047</t>
  </si>
  <si>
    <t>平出水</t>
    <rPh sb="0" eb="3">
      <t>ヒライズミ</t>
    </rPh>
    <phoneticPr fontId="6"/>
  </si>
  <si>
    <t>895-2525</t>
  </si>
  <si>
    <t>0995-22-0271</t>
  </si>
  <si>
    <t>0995-22-0983</t>
  </si>
  <si>
    <t>羽月</t>
    <rPh sb="0" eb="1">
      <t>ハネ</t>
    </rPh>
    <rPh sb="1" eb="2">
      <t>ゲツ</t>
    </rPh>
    <phoneticPr fontId="6"/>
  </si>
  <si>
    <t>895-2529</t>
  </si>
  <si>
    <t>0995-22-3114</t>
  </si>
  <si>
    <t>0995-22-3104</t>
  </si>
  <si>
    <t>895-2527</t>
  </si>
  <si>
    <t>0995-28-2002</t>
  </si>
  <si>
    <t>0995-28-2052</t>
  </si>
  <si>
    <t>895-2441</t>
  </si>
  <si>
    <t>0995-25-1152</t>
  </si>
  <si>
    <t>0995-25-1162</t>
  </si>
  <si>
    <t>西太良</t>
    <rPh sb="0" eb="1">
      <t>ニシ</t>
    </rPh>
    <rPh sb="1" eb="3">
      <t>タラ</t>
    </rPh>
    <phoneticPr fontId="6"/>
  </si>
  <si>
    <t>895-2442</t>
  </si>
  <si>
    <t>0995-25-1140</t>
  </si>
  <si>
    <t>0995-25-1160</t>
  </si>
  <si>
    <t>針持</t>
    <rPh sb="0" eb="2">
      <t>ハリモチ</t>
    </rPh>
    <phoneticPr fontId="6"/>
  </si>
  <si>
    <t>895-2813</t>
  </si>
  <si>
    <t>0995-26-0054</t>
  </si>
  <si>
    <t>0995-26-5012</t>
  </si>
  <si>
    <t>本城</t>
    <rPh sb="0" eb="2">
      <t>ホンジョウ</t>
    </rPh>
    <phoneticPr fontId="6"/>
  </si>
  <si>
    <t>0995-26-3980</t>
  </si>
  <si>
    <t>0995-26-5013</t>
  </si>
  <si>
    <t>幸田</t>
    <rPh sb="0" eb="1">
      <t>サイワ</t>
    </rPh>
    <rPh sb="1" eb="2">
      <t>タ</t>
    </rPh>
    <phoneticPr fontId="6"/>
  </si>
  <si>
    <t>895-2701</t>
  </si>
  <si>
    <t>0995-26-0010</t>
  </si>
  <si>
    <t>0995-26-5014</t>
  </si>
  <si>
    <t>菱刈</t>
    <rPh sb="0" eb="2">
      <t>ヒシカリ</t>
    </rPh>
    <phoneticPr fontId="6"/>
  </si>
  <si>
    <t>895-2706</t>
  </si>
  <si>
    <t>0995-26-0029</t>
  </si>
  <si>
    <t>0995-26-5018</t>
  </si>
  <si>
    <t>重留</t>
    <rPh sb="0" eb="2">
      <t>シゲドメ</t>
    </rPh>
    <phoneticPr fontId="6"/>
  </si>
  <si>
    <t>895-2708</t>
  </si>
  <si>
    <t>0995-26-0114</t>
  </si>
  <si>
    <t>0995-26-5019</t>
  </si>
  <si>
    <t>湯之尾</t>
    <rPh sb="0" eb="3">
      <t>ユノオ</t>
    </rPh>
    <phoneticPr fontId="6"/>
  </si>
  <si>
    <t>895-2503</t>
  </si>
  <si>
    <t>0995-22-0354</t>
  </si>
  <si>
    <t>0995-22-4985</t>
  </si>
  <si>
    <t>0995-26-0047</t>
  </si>
  <si>
    <t>0995-26-5025</t>
  </si>
  <si>
    <t>前目</t>
    <rPh sb="0" eb="1">
      <t>マエ</t>
    </rPh>
    <rPh sb="1" eb="2">
      <t>メ</t>
    </rPh>
    <phoneticPr fontId="6"/>
  </si>
  <si>
    <t>姶良市</t>
  </si>
  <si>
    <t>899-5214</t>
  </si>
  <si>
    <t>0995-63-2552</t>
  </si>
  <si>
    <t>0995-63-2554</t>
  </si>
  <si>
    <t>反土</t>
    <rPh sb="0" eb="1">
      <t>タン</t>
    </rPh>
    <rPh sb="1" eb="2">
      <t>ツチ</t>
    </rPh>
    <phoneticPr fontId="6"/>
  </si>
  <si>
    <t>899-5222</t>
  </si>
  <si>
    <t>0995-62-2359</t>
  </si>
  <si>
    <t>0995-63-1517</t>
  </si>
  <si>
    <t>錦江</t>
    <rPh sb="0" eb="2">
      <t>ニシキエ</t>
    </rPh>
    <phoneticPr fontId="6"/>
  </si>
  <si>
    <t>899-5203</t>
  </si>
  <si>
    <t>0995-63-3446</t>
  </si>
  <si>
    <t>0995-62-6251</t>
  </si>
  <si>
    <t>竜門</t>
    <rPh sb="0" eb="2">
      <t>リュウモン</t>
    </rPh>
    <phoneticPr fontId="6"/>
  </si>
  <si>
    <t>899-5201</t>
  </si>
  <si>
    <t>0995-62-2816</t>
  </si>
  <si>
    <t>899-5231</t>
  </si>
  <si>
    <t>0995-62-3156</t>
  </si>
  <si>
    <t>0995-62-2657</t>
  </si>
  <si>
    <t>899-5411</t>
  </si>
  <si>
    <t>0995-65-2036</t>
  </si>
  <si>
    <t>0995-65-2947</t>
  </si>
  <si>
    <t>帖佐</t>
    <rPh sb="0" eb="2">
      <t>チョウサ</t>
    </rPh>
    <phoneticPr fontId="6"/>
  </si>
  <si>
    <t>899-5421</t>
  </si>
  <si>
    <t>0995-65-2004</t>
  </si>
  <si>
    <t>0995-65-2351</t>
  </si>
  <si>
    <t>899-5403</t>
  </si>
  <si>
    <t>0995-65-2371</t>
  </si>
  <si>
    <t>0995-65-2835</t>
  </si>
  <si>
    <t>三船</t>
    <rPh sb="0" eb="2">
      <t>ミフネ</t>
    </rPh>
    <phoneticPr fontId="6"/>
  </si>
  <si>
    <t>899-5652</t>
  </si>
  <si>
    <t>0995-65-2115</t>
  </si>
  <si>
    <t>0995-65-2736</t>
  </si>
  <si>
    <t>重富</t>
    <rPh sb="0" eb="2">
      <t>シゲトミ</t>
    </rPh>
    <phoneticPr fontId="6"/>
  </si>
  <si>
    <t>899-5543</t>
  </si>
  <si>
    <t>0995-65-2506</t>
  </si>
  <si>
    <t>0995-65-2521</t>
  </si>
  <si>
    <t>姶良山田</t>
    <rPh sb="0" eb="2">
      <t>アイラ</t>
    </rPh>
    <phoneticPr fontId="6"/>
  </si>
  <si>
    <t>899-5541</t>
  </si>
  <si>
    <t>0995-68-0280</t>
  </si>
  <si>
    <t>0995-68-0286</t>
  </si>
  <si>
    <t>899-5431</t>
  </si>
  <si>
    <t>0995-65-5655</t>
  </si>
  <si>
    <t>0995-65-6261</t>
  </si>
  <si>
    <t>姶良</t>
    <rPh sb="0" eb="2">
      <t>アイラ</t>
    </rPh>
    <phoneticPr fontId="6"/>
  </si>
  <si>
    <t>899-5656</t>
  </si>
  <si>
    <t>0995-66-1870</t>
  </si>
  <si>
    <t>0995-66-1970</t>
  </si>
  <si>
    <t>姶良ｲﾝﾀｰ入口</t>
    <rPh sb="0" eb="2">
      <t>アイラ</t>
    </rPh>
    <rPh sb="6" eb="8">
      <t>イリグチ</t>
    </rPh>
    <phoneticPr fontId="6"/>
  </si>
  <si>
    <t>899-5302</t>
  </si>
  <si>
    <t>0995-52-0009</t>
  </si>
  <si>
    <t>0995-54-3053</t>
  </si>
  <si>
    <t>899-5301</t>
  </si>
  <si>
    <t>0995-52-8600</t>
  </si>
  <si>
    <t>0995-54-3927</t>
  </si>
  <si>
    <t>漆</t>
    <rPh sb="0" eb="1">
      <t>ウルシ</t>
    </rPh>
    <phoneticPr fontId="6"/>
  </si>
  <si>
    <t>899-5306</t>
  </si>
  <si>
    <t>0995-52-0314</t>
  </si>
  <si>
    <t>0995-54-3054</t>
  </si>
  <si>
    <t>西浦</t>
    <rPh sb="0" eb="2">
      <t>ニシウラ</t>
    </rPh>
    <phoneticPr fontId="6"/>
  </si>
  <si>
    <t>0995-63-1111</t>
  </si>
  <si>
    <t>0995-63-1112</t>
  </si>
  <si>
    <t>0995-65-2021</t>
  </si>
  <si>
    <t>0995-65-2074</t>
  </si>
  <si>
    <t>0995-65-2109</t>
  </si>
  <si>
    <t>0995-65-9060</t>
  </si>
  <si>
    <t>0995-66-2504</t>
  </si>
  <si>
    <t>0995-66-2467</t>
  </si>
  <si>
    <t>姶良山田</t>
    <phoneticPr fontId="6"/>
  </si>
  <si>
    <t>899-5303</t>
  </si>
  <si>
    <t>0995-52-0100</t>
  </si>
  <si>
    <t>0995-54-3003</t>
  </si>
  <si>
    <t>899-6201</t>
  </si>
  <si>
    <t>0995-74-2004</t>
  </si>
  <si>
    <t>0995-74-2049</t>
  </si>
  <si>
    <t>栗野</t>
    <rPh sb="0" eb="2">
      <t>クリノ</t>
    </rPh>
    <phoneticPr fontId="6"/>
  </si>
  <si>
    <t>899-6206</t>
  </si>
  <si>
    <t>0995-74-2718</t>
  </si>
  <si>
    <t>0995-74-2108</t>
  </si>
  <si>
    <t>稲葉崎</t>
    <rPh sb="0" eb="2">
      <t>イナバ</t>
    </rPh>
    <rPh sb="2" eb="3">
      <t>サキ</t>
    </rPh>
    <phoneticPr fontId="6"/>
  </si>
  <si>
    <t>899-6205</t>
  </si>
  <si>
    <t>0995-74-2708</t>
  </si>
  <si>
    <t>0995-74-2198</t>
  </si>
  <si>
    <t>0995-74-2712</t>
  </si>
  <si>
    <t>0995-74-2168</t>
  </si>
  <si>
    <t>899-6102</t>
  </si>
  <si>
    <t>0995-75-2008</t>
  </si>
  <si>
    <t>0995-75-4587</t>
  </si>
  <si>
    <t>吉松</t>
    <rPh sb="0" eb="2">
      <t>ヨシマツ</t>
    </rPh>
    <phoneticPr fontId="6"/>
  </si>
  <si>
    <t>0995-74-2023</t>
  </si>
  <si>
    <t>0995-74-1254</t>
  </si>
  <si>
    <t>899-6104</t>
  </si>
  <si>
    <t>0995-75-2014</t>
  </si>
  <si>
    <t>0995-75-2555</t>
  </si>
  <si>
    <t>鹿屋市</t>
  </si>
  <si>
    <t>893-0011</t>
  </si>
  <si>
    <t>0994-42-4158</t>
  </si>
  <si>
    <t>0994-40-1046</t>
  </si>
  <si>
    <t>鹿屋中央</t>
    <rPh sb="0" eb="2">
      <t>カノヤ</t>
    </rPh>
    <rPh sb="2" eb="4">
      <t>チュウオウ</t>
    </rPh>
    <phoneticPr fontId="6"/>
  </si>
  <si>
    <t>893-0026</t>
  </si>
  <si>
    <t>0994-42-2524</t>
  </si>
  <si>
    <t>0994-40-1057</t>
  </si>
  <si>
    <t>祓川</t>
    <rPh sb="0" eb="2">
      <t>ハライカワ</t>
    </rPh>
    <phoneticPr fontId="6"/>
  </si>
  <si>
    <t>893-0021</t>
  </si>
  <si>
    <t>0994-43-1392</t>
  </si>
  <si>
    <t>0994-40-1081</t>
  </si>
  <si>
    <t>東原</t>
    <rPh sb="0" eb="2">
      <t>ヒガシハラ</t>
    </rPh>
    <phoneticPr fontId="6"/>
  </si>
  <si>
    <t>893-0023</t>
  </si>
  <si>
    <t>0994-42-2765</t>
  </si>
  <si>
    <t>0994-40-1089</t>
  </si>
  <si>
    <t>笠之原</t>
    <rPh sb="0" eb="1">
      <t>カサ</t>
    </rPh>
    <rPh sb="1" eb="2">
      <t>コレ</t>
    </rPh>
    <rPh sb="2" eb="3">
      <t>ハラ</t>
    </rPh>
    <phoneticPr fontId="6"/>
  </si>
  <si>
    <t>893-0014</t>
  </si>
  <si>
    <t>0994-43-6890</t>
  </si>
  <si>
    <t>0994-40-1136</t>
  </si>
  <si>
    <t>鹿屋</t>
    <rPh sb="0" eb="2">
      <t>カノヤ</t>
    </rPh>
    <phoneticPr fontId="6"/>
  </si>
  <si>
    <t>893-0013</t>
  </si>
  <si>
    <t>0994-44-5748</t>
  </si>
  <si>
    <t>0994-40-1146</t>
  </si>
  <si>
    <t>893-0032</t>
  </si>
  <si>
    <t>0994-42-2390</t>
  </si>
  <si>
    <t>0994-40-1152</t>
  </si>
  <si>
    <t>大隅川西</t>
    <rPh sb="0" eb="2">
      <t>オオスミ</t>
    </rPh>
    <rPh sb="2" eb="4">
      <t>カワニシ</t>
    </rPh>
    <phoneticPr fontId="6"/>
  </si>
  <si>
    <t>893-0064</t>
  </si>
  <si>
    <t>0994-42-2770</t>
  </si>
  <si>
    <t>0994-40-1354</t>
  </si>
  <si>
    <t>893-0057</t>
  </si>
  <si>
    <t>0994-44-8725</t>
  </si>
  <si>
    <t>0994-40-1220</t>
  </si>
  <si>
    <t>891-2304</t>
  </si>
  <si>
    <t>0994-46-2010</t>
  </si>
  <si>
    <t>0994-46-2280</t>
  </si>
  <si>
    <t>891-2321</t>
  </si>
  <si>
    <t>0994-46-2033</t>
  </si>
  <si>
    <t>0994-46-2237</t>
  </si>
  <si>
    <t>891-2313</t>
  </si>
  <si>
    <t>0994-46-2266</t>
  </si>
  <si>
    <t>0994-46-2254</t>
  </si>
  <si>
    <t>荒平</t>
    <rPh sb="0" eb="2">
      <t>アラヒラ</t>
    </rPh>
    <phoneticPr fontId="6"/>
  </si>
  <si>
    <t>893-0054</t>
  </si>
  <si>
    <t>0994-47-2500</t>
  </si>
  <si>
    <t>0994-47-3427</t>
  </si>
  <si>
    <t>大隅高須</t>
    <rPh sb="0" eb="2">
      <t>オオスミ</t>
    </rPh>
    <rPh sb="2" eb="4">
      <t>タカス</t>
    </rPh>
    <phoneticPr fontId="6"/>
  </si>
  <si>
    <t>893-0053</t>
  </si>
  <si>
    <t>0994-47-3100</t>
  </si>
  <si>
    <t>0994-47-3446</t>
  </si>
  <si>
    <t>893-0056</t>
  </si>
  <si>
    <t>0994-42-3408</t>
  </si>
  <si>
    <t>0994-40-1243</t>
  </si>
  <si>
    <t>大隅野里</t>
    <rPh sb="0" eb="2">
      <t>オオスミ</t>
    </rPh>
    <phoneticPr fontId="6"/>
  </si>
  <si>
    <t>893-0045</t>
  </si>
  <si>
    <t>0994-48-3100</t>
  </si>
  <si>
    <t>0994-48-2548</t>
  </si>
  <si>
    <t>大姶良</t>
    <rPh sb="0" eb="3">
      <t>オオアイラ</t>
    </rPh>
    <phoneticPr fontId="6"/>
  </si>
  <si>
    <t>893-0043</t>
  </si>
  <si>
    <t>0994-49-2003</t>
  </si>
  <si>
    <t>0994-49-3548</t>
  </si>
  <si>
    <t>南</t>
    <rPh sb="0" eb="1">
      <t>ミナミ</t>
    </rPh>
    <phoneticPr fontId="6"/>
  </si>
  <si>
    <t>893-0035</t>
  </si>
  <si>
    <t>0994-49-2004</t>
  </si>
  <si>
    <t>0994-49-3549</t>
  </si>
  <si>
    <t>893-0131</t>
  </si>
  <si>
    <t>0994-45-2014</t>
  </si>
  <si>
    <t>0994-45-3364</t>
  </si>
  <si>
    <t>高隈</t>
    <rPh sb="0" eb="2">
      <t>タカクマ</t>
    </rPh>
    <phoneticPr fontId="6"/>
  </si>
  <si>
    <t>893-0132</t>
  </si>
  <si>
    <t>0994-45-2105</t>
  </si>
  <si>
    <t>0994-45-3368</t>
  </si>
  <si>
    <t>下高隈</t>
    <rPh sb="0" eb="1">
      <t>ゲ</t>
    </rPh>
    <rPh sb="1" eb="3">
      <t>タカクマ</t>
    </rPh>
    <phoneticPr fontId="6"/>
  </si>
  <si>
    <t>893-0201</t>
  </si>
  <si>
    <t>099-486-0005</t>
  </si>
  <si>
    <t>099-486-0313</t>
  </si>
  <si>
    <t>百引</t>
    <rPh sb="0" eb="1">
      <t>ヒャク</t>
    </rPh>
    <rPh sb="1" eb="2">
      <t>ヒ</t>
    </rPh>
    <phoneticPr fontId="6"/>
  </si>
  <si>
    <t>893-1603</t>
  </si>
  <si>
    <t>0994-63-2034</t>
  </si>
  <si>
    <t>0994-63-0329</t>
  </si>
  <si>
    <t>串良</t>
    <rPh sb="0" eb="2">
      <t>クシラ</t>
    </rPh>
    <phoneticPr fontId="6"/>
  </si>
  <si>
    <t>893-1601</t>
  </si>
  <si>
    <t>0994-62-2700</t>
  </si>
  <si>
    <t>0994-62-2980</t>
  </si>
  <si>
    <t>細山田</t>
    <phoneticPr fontId="6"/>
  </si>
  <si>
    <t>893-1605</t>
  </si>
  <si>
    <t>0994-63-2081</t>
  </si>
  <si>
    <t>0994-63-0346</t>
  </si>
  <si>
    <t>上小原</t>
    <rPh sb="0" eb="1">
      <t>ジョウ</t>
    </rPh>
    <rPh sb="1" eb="3">
      <t>コハラ</t>
    </rPh>
    <phoneticPr fontId="6"/>
  </si>
  <si>
    <t>893-1103</t>
  </si>
  <si>
    <t>0994-58-7122</t>
  </si>
  <si>
    <t>0994-58-7164</t>
  </si>
  <si>
    <t>吾平麓</t>
    <rPh sb="0" eb="2">
      <t>アイラ</t>
    </rPh>
    <rPh sb="2" eb="3">
      <t>フモト</t>
    </rPh>
    <phoneticPr fontId="6"/>
  </si>
  <si>
    <t>893-1101</t>
  </si>
  <si>
    <t>0994-58-7130</t>
  </si>
  <si>
    <t>0994-58-7182</t>
  </si>
  <si>
    <t>0994-58-8795</t>
  </si>
  <si>
    <t>0994-58-8796</t>
  </si>
  <si>
    <t>893-1102</t>
  </si>
  <si>
    <t>0994-58-7124</t>
  </si>
  <si>
    <t>0994-58-7174</t>
  </si>
  <si>
    <t>名主</t>
    <rPh sb="0" eb="2">
      <t>ナヌシ</t>
    </rPh>
    <phoneticPr fontId="6"/>
  </si>
  <si>
    <t>0994-43-7068</t>
  </si>
  <si>
    <t>0994-40-1286</t>
  </si>
  <si>
    <t>0994-44-8541</t>
  </si>
  <si>
    <t>0994-40-1351</t>
  </si>
  <si>
    <t>0994-43-2920</t>
  </si>
  <si>
    <t>0994-40-1315</t>
  </si>
  <si>
    <t>0994-42-2391</t>
  </si>
  <si>
    <t>0994-40-1340</t>
  </si>
  <si>
    <t>0994-48-3125</t>
  </si>
  <si>
    <t>0994-48-2564</t>
  </si>
  <si>
    <t>891-2322</t>
  </si>
  <si>
    <t>0994-46-3141</t>
  </si>
  <si>
    <t>0994-46-2279</t>
  </si>
  <si>
    <t>体育大前</t>
    <rPh sb="0" eb="3">
      <t>タイイクダイ</t>
    </rPh>
    <rPh sb="3" eb="4">
      <t>マエ</t>
    </rPh>
    <phoneticPr fontId="6"/>
  </si>
  <si>
    <t>0994-45-2015</t>
  </si>
  <si>
    <t>0994-45-3369</t>
  </si>
  <si>
    <t>899-8511</t>
  </si>
  <si>
    <t>0994-85-1004</t>
  </si>
  <si>
    <t>0994-85-1081</t>
  </si>
  <si>
    <t>市成</t>
    <rPh sb="0" eb="2">
      <t>イチナリ</t>
    </rPh>
    <phoneticPr fontId="6"/>
  </si>
  <si>
    <t>0994-63-2054</t>
  </si>
  <si>
    <t>0994-63-7956</t>
  </si>
  <si>
    <t>0994-62-2702</t>
  </si>
  <si>
    <t>0994-62-2981</t>
  </si>
  <si>
    <t>0994-63-2080</t>
  </si>
  <si>
    <t>0994-63-7967</t>
  </si>
  <si>
    <t>0994-58-7126</t>
  </si>
  <si>
    <t>0994-58-7301</t>
  </si>
  <si>
    <t>垂水市</t>
  </si>
  <si>
    <t>891-2114</t>
  </si>
  <si>
    <t>0994-35-2004</t>
  </si>
  <si>
    <t>891-2104</t>
  </si>
  <si>
    <t>0994-32-0053</t>
  </si>
  <si>
    <t>0994-32-0066</t>
  </si>
  <si>
    <t>891-2112</t>
  </si>
  <si>
    <t>0994-32-0043</t>
  </si>
  <si>
    <t>891-2116</t>
  </si>
  <si>
    <t>0994-35-3052</t>
  </si>
  <si>
    <t>柊原</t>
    <rPh sb="0" eb="1">
      <t>ヒイラギ</t>
    </rPh>
    <rPh sb="1" eb="2">
      <t>ハラ</t>
    </rPh>
    <phoneticPr fontId="6"/>
  </si>
  <si>
    <t>891-2101</t>
  </si>
  <si>
    <t>0994-32-0506</t>
  </si>
  <si>
    <t>海潟温泉</t>
    <rPh sb="0" eb="2">
      <t>ウミカタ</t>
    </rPh>
    <rPh sb="2" eb="4">
      <t>オンセン</t>
    </rPh>
    <phoneticPr fontId="6"/>
  </si>
  <si>
    <t>899-4633</t>
  </si>
  <si>
    <t>0994-36-2009</t>
  </si>
  <si>
    <t>大隅二川</t>
    <rPh sb="0" eb="2">
      <t>オオスミ</t>
    </rPh>
    <rPh sb="2" eb="3">
      <t>フタ</t>
    </rPh>
    <rPh sb="3" eb="4">
      <t>カワ</t>
    </rPh>
    <phoneticPr fontId="6"/>
  </si>
  <si>
    <t>899-4632</t>
  </si>
  <si>
    <t>0994-36-3155</t>
  </si>
  <si>
    <t>大隅辺田</t>
    <rPh sb="0" eb="2">
      <t>オオスミ</t>
    </rPh>
    <rPh sb="2" eb="3">
      <t>ヘン</t>
    </rPh>
    <rPh sb="3" eb="4">
      <t>タ</t>
    </rPh>
    <phoneticPr fontId="6"/>
  </si>
  <si>
    <t>899-4631</t>
  </si>
  <si>
    <t>0994-36-2054</t>
  </si>
  <si>
    <t>大隅境</t>
    <rPh sb="0" eb="2">
      <t>オオスミ</t>
    </rPh>
    <rPh sb="2" eb="3">
      <t>サカイ</t>
    </rPh>
    <phoneticPr fontId="6"/>
  </si>
  <si>
    <t>891-2126</t>
  </si>
  <si>
    <t>0994-32-0078</t>
  </si>
  <si>
    <t>0994-32-0079</t>
  </si>
  <si>
    <t>曽於市</t>
  </si>
  <si>
    <t>899-8605</t>
  </si>
  <si>
    <t>0986-76-1125</t>
  </si>
  <si>
    <t>0986-76-5124</t>
  </si>
  <si>
    <t>末吉</t>
    <rPh sb="0" eb="2">
      <t>スエヨシ</t>
    </rPh>
    <phoneticPr fontId="6"/>
  </si>
  <si>
    <t>899-8608</t>
  </si>
  <si>
    <t>0986-76-1618</t>
  </si>
  <si>
    <t>0986-76-0714</t>
  </si>
  <si>
    <t>檍</t>
    <phoneticPr fontId="6"/>
  </si>
  <si>
    <t>0986-78-1114</t>
  </si>
  <si>
    <t>0986-78-1051</t>
  </si>
  <si>
    <t>899-8601</t>
  </si>
  <si>
    <t>0986-76-1614</t>
  </si>
  <si>
    <t>0986-76-4870</t>
  </si>
  <si>
    <t>岩北</t>
    <rPh sb="0" eb="1">
      <t>イワ</t>
    </rPh>
    <rPh sb="1" eb="2">
      <t>キタ</t>
    </rPh>
    <phoneticPr fontId="6"/>
  </si>
  <si>
    <t>899-8101</t>
  </si>
  <si>
    <t>099-482-0135</t>
  </si>
  <si>
    <t>099-482-2819</t>
  </si>
  <si>
    <t>岩川</t>
    <rPh sb="0" eb="2">
      <t>イワガワ</t>
    </rPh>
    <phoneticPr fontId="6"/>
  </si>
  <si>
    <t>899-8604</t>
  </si>
  <si>
    <t>0986-76-2344</t>
  </si>
  <si>
    <t>0986-76-5125</t>
  </si>
  <si>
    <t>0986-79-1925</t>
  </si>
  <si>
    <t>0986-79-1140</t>
  </si>
  <si>
    <t>通山</t>
    <rPh sb="0" eb="1">
      <t>トオ</t>
    </rPh>
    <rPh sb="1" eb="2">
      <t>ヤマ</t>
    </rPh>
    <phoneticPr fontId="6"/>
  </si>
  <si>
    <t>899-8606</t>
  </si>
  <si>
    <t>0986-76-2346</t>
  </si>
  <si>
    <t>0986-76-2268</t>
  </si>
  <si>
    <t>柳迫</t>
    <rPh sb="0" eb="1">
      <t>ヤナギ</t>
    </rPh>
    <rPh sb="1" eb="2">
      <t>サコ</t>
    </rPh>
    <phoneticPr fontId="6"/>
  </si>
  <si>
    <t>0986-76-1127</t>
  </si>
  <si>
    <t>0986-76-0665</t>
  </si>
  <si>
    <t>899-8102</t>
  </si>
  <si>
    <t>099-482-0011</t>
  </si>
  <si>
    <t>099-482-0278</t>
  </si>
  <si>
    <t>笠木</t>
    <rPh sb="0" eb="1">
      <t>カサ</t>
    </rPh>
    <rPh sb="1" eb="2">
      <t>モク</t>
    </rPh>
    <phoneticPr fontId="6"/>
  </si>
  <si>
    <t>899-8103</t>
  </si>
  <si>
    <t>099-482-0611</t>
  </si>
  <si>
    <t>笠木</t>
    <rPh sb="0" eb="2">
      <t>カサキ</t>
    </rPh>
    <phoneticPr fontId="6"/>
  </si>
  <si>
    <t>099-483-1811</t>
  </si>
  <si>
    <t>899-8424</t>
  </si>
  <si>
    <t>099-484-1139</t>
  </si>
  <si>
    <t>099-484-1367</t>
  </si>
  <si>
    <t>恒吉</t>
    <rPh sb="0" eb="2">
      <t>ツネヨシ</t>
    </rPh>
    <phoneticPr fontId="6"/>
  </si>
  <si>
    <t>899-8212</t>
  </si>
  <si>
    <t>099-482-0448</t>
  </si>
  <si>
    <t>十三迫</t>
    <rPh sb="0" eb="2">
      <t>ジュウサン</t>
    </rPh>
    <rPh sb="2" eb="3">
      <t>サコ</t>
    </rPh>
    <phoneticPr fontId="6"/>
  </si>
  <si>
    <t>099-482-0254</t>
  </si>
  <si>
    <t>月野</t>
    <rPh sb="0" eb="1">
      <t>ツキ</t>
    </rPh>
    <rPh sb="1" eb="2">
      <t>ノ</t>
    </rPh>
    <phoneticPr fontId="6"/>
  </si>
  <si>
    <t>899-4102</t>
  </si>
  <si>
    <t>0986-72-1103</t>
  </si>
  <si>
    <t>0986-28-5451</t>
  </si>
  <si>
    <t>財部</t>
    <rPh sb="0" eb="2">
      <t>タカラベ</t>
    </rPh>
    <phoneticPr fontId="6"/>
  </si>
  <si>
    <t>0986-74-2048</t>
  </si>
  <si>
    <t>0986-28-6700</t>
  </si>
  <si>
    <t>大隅大川原</t>
    <rPh sb="0" eb="2">
      <t>オオスミ</t>
    </rPh>
    <rPh sb="2" eb="5">
      <t>オオカワラ</t>
    </rPh>
    <phoneticPr fontId="6"/>
  </si>
  <si>
    <t>899-4101</t>
  </si>
  <si>
    <t>0986-75-1110</t>
  </si>
  <si>
    <t>0986-28-7013</t>
  </si>
  <si>
    <t>899-4103</t>
  </si>
  <si>
    <t>0986-72-1108</t>
  </si>
  <si>
    <t>0986-28-5526</t>
  </si>
  <si>
    <t>中谷</t>
    <rPh sb="0" eb="2">
      <t>ナカタニ</t>
    </rPh>
    <phoneticPr fontId="6"/>
  </si>
  <si>
    <t>0986-76-1126</t>
  </si>
  <si>
    <t>0986-76-3648</t>
  </si>
  <si>
    <t>099-482-0024</t>
  </si>
  <si>
    <t>099-482-6543</t>
  </si>
  <si>
    <t>0986-72-1102</t>
  </si>
  <si>
    <t>0986-28-5155</t>
  </si>
  <si>
    <t>志布志市</t>
  </si>
  <si>
    <t>899-7601</t>
  </si>
  <si>
    <t>099-487-2004</t>
  </si>
  <si>
    <t>099-487-2432</t>
  </si>
  <si>
    <t>大隅松山</t>
    <rPh sb="0" eb="2">
      <t>オオスミ</t>
    </rPh>
    <rPh sb="2" eb="4">
      <t>マツヤマ</t>
    </rPh>
    <phoneticPr fontId="6"/>
  </si>
  <si>
    <t>899-7602</t>
  </si>
  <si>
    <t>099-487-8159</t>
  </si>
  <si>
    <t>099-487-9104</t>
  </si>
  <si>
    <t>秦野</t>
    <rPh sb="0" eb="1">
      <t>ハタ</t>
    </rPh>
    <rPh sb="1" eb="2">
      <t>ノ</t>
    </rPh>
    <phoneticPr fontId="6"/>
  </si>
  <si>
    <t>899-7603</t>
  </si>
  <si>
    <t>099-487-8615</t>
  </si>
  <si>
    <t>尾野見</t>
    <rPh sb="0" eb="1">
      <t>オ</t>
    </rPh>
    <rPh sb="1" eb="2">
      <t>ノ</t>
    </rPh>
    <rPh sb="2" eb="3">
      <t>ミ</t>
    </rPh>
    <phoneticPr fontId="6"/>
  </si>
  <si>
    <t>899-7102</t>
  </si>
  <si>
    <t>099-472-1229</t>
  </si>
  <si>
    <t>099-473-2517</t>
  </si>
  <si>
    <t>志布志</t>
    <rPh sb="0" eb="3">
      <t>シブシ</t>
    </rPh>
    <phoneticPr fontId="6"/>
  </si>
  <si>
    <t>899-7104</t>
  </si>
  <si>
    <t>099-472-0246</t>
  </si>
  <si>
    <t>099-473-2516</t>
  </si>
  <si>
    <t>099-479-1314</t>
  </si>
  <si>
    <t>099-479-2063</t>
  </si>
  <si>
    <t>潤ヶ野</t>
    <rPh sb="0" eb="1">
      <t>ウルウ</t>
    </rPh>
    <rPh sb="2" eb="3">
      <t>ノ</t>
    </rPh>
    <phoneticPr fontId="6"/>
  </si>
  <si>
    <t>099-472-1426</t>
  </si>
  <si>
    <t>099-473-2515</t>
  </si>
  <si>
    <t>中安楽</t>
    <rPh sb="0" eb="1">
      <t>ナカ</t>
    </rPh>
    <rPh sb="1" eb="3">
      <t>アンラク</t>
    </rPh>
    <phoneticPr fontId="6"/>
  </si>
  <si>
    <t>899-7212</t>
  </si>
  <si>
    <t>099-479-1618</t>
  </si>
  <si>
    <t>099-479-2100</t>
  </si>
  <si>
    <t>田之浦</t>
    <rPh sb="0" eb="1">
      <t>タ</t>
    </rPh>
    <rPh sb="1" eb="2">
      <t>ノ</t>
    </rPh>
    <rPh sb="2" eb="3">
      <t>ウラ</t>
    </rPh>
    <phoneticPr fontId="6"/>
  </si>
  <si>
    <t>899-7211</t>
  </si>
  <si>
    <t>099-479-1616</t>
  </si>
  <si>
    <t>099-479-2165</t>
  </si>
  <si>
    <t>森山</t>
    <rPh sb="0" eb="2">
      <t>モリヤマ</t>
    </rPh>
    <phoneticPr fontId="6"/>
  </si>
  <si>
    <t>899-7401</t>
  </si>
  <si>
    <t>099-474-0624</t>
  </si>
  <si>
    <t>099-474-0256</t>
  </si>
  <si>
    <t>大隅山之口</t>
    <rPh sb="0" eb="2">
      <t>オオスミ</t>
    </rPh>
    <phoneticPr fontId="6"/>
  </si>
  <si>
    <t>899-7503</t>
  </si>
  <si>
    <t>099-475-0102</t>
  </si>
  <si>
    <t>099-475-0236</t>
  </si>
  <si>
    <t>宇都</t>
    <rPh sb="0" eb="2">
      <t>ウト</t>
    </rPh>
    <phoneticPr fontId="6"/>
  </si>
  <si>
    <t>899-7512</t>
  </si>
  <si>
    <t>099-475-0002</t>
  </si>
  <si>
    <t>099-475-0020</t>
  </si>
  <si>
    <t>899-7402</t>
  </si>
  <si>
    <t>099-474-0006</t>
  </si>
  <si>
    <t>099-474-0013</t>
  </si>
  <si>
    <t>有明</t>
    <rPh sb="0" eb="2">
      <t>アリアケ</t>
    </rPh>
    <phoneticPr fontId="6"/>
  </si>
  <si>
    <t>099-477-0555</t>
  </si>
  <si>
    <t>099-477-0045</t>
  </si>
  <si>
    <t>菱田</t>
    <rPh sb="0" eb="1">
      <t>ヒシ</t>
    </rPh>
    <rPh sb="1" eb="2">
      <t>タ</t>
    </rPh>
    <phoneticPr fontId="6"/>
  </si>
  <si>
    <t>899-7511</t>
  </si>
  <si>
    <t>099-475-0004</t>
  </si>
  <si>
    <t>099-475-0043</t>
  </si>
  <si>
    <t>899-7513</t>
  </si>
  <si>
    <t>099-475-0055</t>
  </si>
  <si>
    <t>099-475-0087</t>
  </si>
  <si>
    <t>芝用</t>
    <rPh sb="0" eb="1">
      <t>シバ</t>
    </rPh>
    <rPh sb="1" eb="2">
      <t>ヨウ</t>
    </rPh>
    <phoneticPr fontId="6"/>
  </si>
  <si>
    <t>099-487-8158</t>
  </si>
  <si>
    <t>099-487-8041</t>
  </si>
  <si>
    <t>099-472-1357</t>
  </si>
  <si>
    <t>099-473-1099</t>
  </si>
  <si>
    <t>099-474-0011</t>
  </si>
  <si>
    <t>099-474-2333</t>
  </si>
  <si>
    <t>099-475-0115</t>
  </si>
  <si>
    <t>099-475-2392</t>
  </si>
  <si>
    <t>099-474-0623</t>
  </si>
  <si>
    <t>099-474-2130</t>
  </si>
  <si>
    <t>899-7305</t>
  </si>
  <si>
    <t>099-476-0027</t>
  </si>
  <si>
    <t>099-476-3189</t>
  </si>
  <si>
    <t>大崎三文字</t>
    <rPh sb="0" eb="2">
      <t>オオサキ</t>
    </rPh>
    <rPh sb="2" eb="3">
      <t>サン</t>
    </rPh>
    <rPh sb="3" eb="5">
      <t>モジ</t>
    </rPh>
    <phoneticPr fontId="6"/>
  </si>
  <si>
    <t>899-7301</t>
  </si>
  <si>
    <t>099-477-0504</t>
  </si>
  <si>
    <t>099-477-0710</t>
  </si>
  <si>
    <t>899-7307</t>
  </si>
  <si>
    <t>099-476-1722</t>
  </si>
  <si>
    <t>持留</t>
    <rPh sb="0" eb="2">
      <t>モチドメ</t>
    </rPh>
    <phoneticPr fontId="6"/>
  </si>
  <si>
    <t>899-7304</t>
  </si>
  <si>
    <t>099-476-0044</t>
  </si>
  <si>
    <t>899-8313</t>
  </si>
  <si>
    <t>099-478-2005</t>
  </si>
  <si>
    <t>099-476-0013</t>
  </si>
  <si>
    <t>099-476-0338</t>
  </si>
  <si>
    <t>893-1612</t>
  </si>
  <si>
    <t>0994-63-2048</t>
  </si>
  <si>
    <t>0994-63-2059</t>
  </si>
  <si>
    <t>東串良</t>
    <rPh sb="0" eb="3">
      <t>ヒガシクシラ</t>
    </rPh>
    <phoneticPr fontId="6"/>
  </si>
  <si>
    <t>893-1615</t>
  </si>
  <si>
    <t>0994-63-8504</t>
  </si>
  <si>
    <t>0994-63-8505</t>
  </si>
  <si>
    <t>柏原</t>
    <rPh sb="0" eb="2">
      <t>カシワバラ</t>
    </rPh>
    <phoneticPr fontId="6"/>
  </si>
  <si>
    <t>893-1613</t>
  </si>
  <si>
    <t>0994-63-2071</t>
  </si>
  <si>
    <t>0994-63-2095</t>
  </si>
  <si>
    <t>893-2303</t>
  </si>
  <si>
    <t>0994-22-0007</t>
  </si>
  <si>
    <t>0994-22-0107</t>
  </si>
  <si>
    <t>大根占</t>
    <rPh sb="0" eb="3">
      <t>オオネジメ</t>
    </rPh>
    <phoneticPr fontId="6"/>
  </si>
  <si>
    <t>893-2301</t>
  </si>
  <si>
    <t>0994-22-0201</t>
  </si>
  <si>
    <t>0994-22-0103</t>
  </si>
  <si>
    <t>神川</t>
    <rPh sb="0" eb="2">
      <t>カミカワ</t>
    </rPh>
    <phoneticPr fontId="6"/>
  </si>
  <si>
    <t>0994-23-0001</t>
  </si>
  <si>
    <t>0994-23-0110</t>
  </si>
  <si>
    <t>宿利原</t>
    <rPh sb="0" eb="2">
      <t>ヤドリ</t>
    </rPh>
    <rPh sb="2" eb="3">
      <t>ハラ</t>
    </rPh>
    <phoneticPr fontId="6"/>
  </si>
  <si>
    <t>893-2302</t>
  </si>
  <si>
    <t>0994-29-0002</t>
  </si>
  <si>
    <t>0994-29-0007</t>
  </si>
  <si>
    <t>893-2401</t>
  </si>
  <si>
    <t>0994-25-2002</t>
  </si>
  <si>
    <t>0994-25-2572</t>
  </si>
  <si>
    <t>0994-25-2003</t>
  </si>
  <si>
    <t>0994-25-2588</t>
  </si>
  <si>
    <t>0994-22-0009</t>
  </si>
  <si>
    <t>0994-22-0406</t>
  </si>
  <si>
    <t>0994-25-2006</t>
  </si>
  <si>
    <t>0994-25-2573</t>
  </si>
  <si>
    <t>893-2501</t>
  </si>
  <si>
    <t>0994-24-2015</t>
  </si>
  <si>
    <t>0994-24-3022</t>
  </si>
  <si>
    <t>根占</t>
    <rPh sb="0" eb="2">
      <t>ネジメ</t>
    </rPh>
    <phoneticPr fontId="6"/>
  </si>
  <si>
    <t>893-2504</t>
  </si>
  <si>
    <t>0994-24-2330</t>
  </si>
  <si>
    <t>0994-24-2877</t>
  </si>
  <si>
    <t>大浜</t>
    <rPh sb="0" eb="2">
      <t>オオハマ</t>
    </rPh>
    <phoneticPr fontId="6"/>
  </si>
  <si>
    <t>893-2505</t>
  </si>
  <si>
    <t>0994-24-2392</t>
  </si>
  <si>
    <t>0994-24-4153</t>
  </si>
  <si>
    <t>登尾</t>
    <rPh sb="0" eb="2">
      <t>ノボリオ</t>
    </rPh>
    <phoneticPr fontId="6"/>
  </si>
  <si>
    <t>893-2503</t>
  </si>
  <si>
    <t>0994-24-2161</t>
  </si>
  <si>
    <t>0994-24-3197</t>
  </si>
  <si>
    <t>横別府</t>
    <rPh sb="0" eb="3">
      <t>ヨコベップ</t>
    </rPh>
    <phoneticPr fontId="6"/>
  </si>
  <si>
    <t>0994-24-2240</t>
  </si>
  <si>
    <t>0994-24-2297</t>
  </si>
  <si>
    <t>花之木</t>
    <rPh sb="0" eb="1">
      <t>ハナ</t>
    </rPh>
    <rPh sb="1" eb="2">
      <t>ノ</t>
    </rPh>
    <rPh sb="2" eb="3">
      <t>モク</t>
    </rPh>
    <phoneticPr fontId="6"/>
  </si>
  <si>
    <t>893-2601</t>
  </si>
  <si>
    <t>0994-26-0002</t>
  </si>
  <si>
    <t>0994-26-0010</t>
  </si>
  <si>
    <t>佐多</t>
    <rPh sb="0" eb="2">
      <t>サタ</t>
    </rPh>
    <phoneticPr fontId="6"/>
  </si>
  <si>
    <t>893-2604</t>
  </si>
  <si>
    <t>0994-27-3010</t>
  </si>
  <si>
    <t>0994-27-3075</t>
  </si>
  <si>
    <t>893-2603</t>
  </si>
  <si>
    <t>0994-26-1233</t>
  </si>
  <si>
    <t>0994-26-1240</t>
  </si>
  <si>
    <t>竹之浦</t>
    <rPh sb="0" eb="1">
      <t>タケ</t>
    </rPh>
    <rPh sb="1" eb="2">
      <t>ノ</t>
    </rPh>
    <rPh sb="2" eb="3">
      <t>ウラ</t>
    </rPh>
    <phoneticPr fontId="6"/>
  </si>
  <si>
    <t>0994-26-0082</t>
  </si>
  <si>
    <t>0994-26-0098</t>
  </si>
  <si>
    <t>郡</t>
    <rPh sb="0" eb="1">
      <t>コオリ</t>
    </rPh>
    <phoneticPr fontId="6"/>
  </si>
  <si>
    <t>0994-26-4003</t>
  </si>
  <si>
    <t>0994-26-4075</t>
  </si>
  <si>
    <t>大中尾</t>
    <rPh sb="0" eb="1">
      <t>ダイ</t>
    </rPh>
    <rPh sb="1" eb="3">
      <t>ナカオ</t>
    </rPh>
    <phoneticPr fontId="6"/>
  </si>
  <si>
    <t>0994-24-2216</t>
  </si>
  <si>
    <t>0994-24-3641</t>
  </si>
  <si>
    <t>0994-26-0023</t>
  </si>
  <si>
    <t>0994-26-0024</t>
  </si>
  <si>
    <t>893-1402</t>
  </si>
  <si>
    <t>0994-67-2004</t>
  </si>
  <si>
    <t>内之浦</t>
    <rPh sb="0" eb="3">
      <t>ウチノウラ</t>
    </rPh>
    <phoneticPr fontId="6"/>
  </si>
  <si>
    <t>893-1511</t>
  </si>
  <si>
    <t>0994-68-2004</t>
  </si>
  <si>
    <t>岸良</t>
    <rPh sb="0" eb="1">
      <t>キシ</t>
    </rPh>
    <rPh sb="1" eb="2">
      <t>リョウ</t>
    </rPh>
    <phoneticPr fontId="6"/>
  </si>
  <si>
    <t>893-1207</t>
  </si>
  <si>
    <t>0994-65-2536</t>
  </si>
  <si>
    <t>0994-65-2537</t>
  </si>
  <si>
    <t>大隅高山</t>
    <rPh sb="0" eb="2">
      <t>オオスミ</t>
    </rPh>
    <rPh sb="2" eb="4">
      <t>コウヤマ</t>
    </rPh>
    <phoneticPr fontId="6"/>
  </si>
  <si>
    <t>893-1202</t>
  </si>
  <si>
    <t>0994-65-6203</t>
  </si>
  <si>
    <t>0994-65-6204</t>
  </si>
  <si>
    <t>893-1205</t>
  </si>
  <si>
    <t>0994-65-2079</t>
  </si>
  <si>
    <t>0994-65-2089</t>
  </si>
  <si>
    <t>宮下</t>
    <rPh sb="0" eb="2">
      <t>ミヤシタ</t>
    </rPh>
    <phoneticPr fontId="6"/>
  </si>
  <si>
    <t>893-1203</t>
  </si>
  <si>
    <t>0994-65-2049</t>
  </si>
  <si>
    <t>0994-65-2051</t>
  </si>
  <si>
    <t>893-1401</t>
  </si>
  <si>
    <t>0994-67-2604</t>
  </si>
  <si>
    <t>0994-68-2014</t>
  </si>
  <si>
    <t>893-1206</t>
  </si>
  <si>
    <t>0994-65-2571</t>
  </si>
  <si>
    <t>0994-65-2572</t>
  </si>
  <si>
    <t>0994-65-6151</t>
  </si>
  <si>
    <t>0994-65-6201</t>
  </si>
  <si>
    <t>0994-65-2400</t>
  </si>
  <si>
    <t>0994-65-2480</t>
  </si>
  <si>
    <t>0994-65-5773</t>
  </si>
  <si>
    <t>0994-65-5783</t>
  </si>
  <si>
    <t>西之表市</t>
  </si>
  <si>
    <t>891-3101</t>
  </si>
  <si>
    <t>0997-22-0010</t>
  </si>
  <si>
    <t>0997-22-2335</t>
  </si>
  <si>
    <t>西之表</t>
    <rPh sb="0" eb="3">
      <t>ニシノオモテ</t>
    </rPh>
    <phoneticPr fontId="6"/>
  </si>
  <si>
    <t>0997-22-0574</t>
  </si>
  <si>
    <t>0997-22-2337</t>
  </si>
  <si>
    <t>牧場入口</t>
    <rPh sb="0" eb="2">
      <t>ボクジョウ</t>
    </rPh>
    <rPh sb="2" eb="4">
      <t>イリグチ</t>
    </rPh>
    <phoneticPr fontId="6"/>
  </si>
  <si>
    <t>0997-22-0379</t>
  </si>
  <si>
    <t>0997-22-2338</t>
  </si>
  <si>
    <t>石寺</t>
    <rPh sb="0" eb="1">
      <t>イシ</t>
    </rPh>
    <rPh sb="1" eb="2">
      <t>テラ</t>
    </rPh>
    <phoneticPr fontId="6"/>
  </si>
  <si>
    <t>891-3222</t>
  </si>
  <si>
    <t>0997-28-0001</t>
  </si>
  <si>
    <t>0997-28-0008</t>
  </si>
  <si>
    <t>寺ノ門</t>
    <rPh sb="0" eb="1">
      <t>テラ</t>
    </rPh>
    <rPh sb="2" eb="3">
      <t>モン</t>
    </rPh>
    <phoneticPr fontId="6"/>
  </si>
  <si>
    <t>891-3221</t>
  </si>
  <si>
    <t>0997-28-0226</t>
  </si>
  <si>
    <t>0997-28-1145</t>
  </si>
  <si>
    <t>伊関</t>
    <rPh sb="0" eb="2">
      <t>イセキ</t>
    </rPh>
    <phoneticPr fontId="6"/>
  </si>
  <si>
    <t>891-3102</t>
  </si>
  <si>
    <t>0997-25-0663</t>
  </si>
  <si>
    <t>0997-25-0533</t>
  </si>
  <si>
    <t>安納</t>
    <rPh sb="0" eb="2">
      <t>アンノウ</t>
    </rPh>
    <phoneticPr fontId="6"/>
  </si>
  <si>
    <t>891-3103</t>
  </si>
  <si>
    <t>0997-25-0003</t>
  </si>
  <si>
    <t>0997-25-0007</t>
  </si>
  <si>
    <t>現和</t>
    <rPh sb="0" eb="2">
      <t>ゲンナ</t>
    </rPh>
    <phoneticPr fontId="6"/>
  </si>
  <si>
    <t>891-3432</t>
  </si>
  <si>
    <t>0997-23-7372</t>
  </si>
  <si>
    <t>0997-23-7380</t>
  </si>
  <si>
    <t>891-3431</t>
  </si>
  <si>
    <t>0997-23-8910</t>
  </si>
  <si>
    <t>0997-23-8925</t>
  </si>
  <si>
    <t>古田</t>
    <rPh sb="0" eb="2">
      <t>フルタ</t>
    </rPh>
    <phoneticPr fontId="6"/>
  </si>
  <si>
    <t>891-3104</t>
  </si>
  <si>
    <t>0997-23-8302</t>
  </si>
  <si>
    <t>0997-23-8366</t>
  </si>
  <si>
    <t>住吉</t>
    <phoneticPr fontId="6"/>
  </si>
  <si>
    <t>0997-23-5200</t>
  </si>
  <si>
    <t>0997-23-5588</t>
  </si>
  <si>
    <t>891-3604</t>
  </si>
  <si>
    <t>0997-27-1291</t>
  </si>
  <si>
    <t>0997-27-1367</t>
  </si>
  <si>
    <t>野間</t>
    <rPh sb="0" eb="2">
      <t>ノマ</t>
    </rPh>
    <phoneticPr fontId="6"/>
  </si>
  <si>
    <t>891-3603</t>
  </si>
  <si>
    <t>0997-27-0251</t>
  </si>
  <si>
    <t>0997-24-2028</t>
  </si>
  <si>
    <t>増田</t>
    <rPh sb="0" eb="2">
      <t>マスダ</t>
    </rPh>
    <phoneticPr fontId="6"/>
  </si>
  <si>
    <t>891-3601</t>
  </si>
  <si>
    <t>0997-27-7007</t>
  </si>
  <si>
    <t>0997-27-7027</t>
  </si>
  <si>
    <t>浜津脇</t>
    <rPh sb="0" eb="1">
      <t>ハマ</t>
    </rPh>
    <rPh sb="1" eb="2">
      <t>ツ</t>
    </rPh>
    <rPh sb="2" eb="3">
      <t>ワキ</t>
    </rPh>
    <phoneticPr fontId="6"/>
  </si>
  <si>
    <t>0997-27-0179</t>
  </si>
  <si>
    <t>0997-24-2179</t>
  </si>
  <si>
    <t>原之里</t>
    <rPh sb="0" eb="1">
      <t>ハラ</t>
    </rPh>
    <rPh sb="1" eb="2">
      <t>ノ</t>
    </rPh>
    <phoneticPr fontId="6"/>
  </si>
  <si>
    <t>891-3605</t>
  </si>
  <si>
    <t>0997-27-0241</t>
  </si>
  <si>
    <t>0997-24-2241</t>
  </si>
  <si>
    <t>油久</t>
    <rPh sb="0" eb="1">
      <t>アブラ</t>
    </rPh>
    <rPh sb="1" eb="2">
      <t>ヒサ</t>
    </rPh>
    <phoneticPr fontId="6"/>
  </si>
  <si>
    <t>891-3606</t>
  </si>
  <si>
    <t>0997-27-9009</t>
  </si>
  <si>
    <t>0997-24-6009</t>
  </si>
  <si>
    <t>0997-27-9501</t>
  </si>
  <si>
    <t>0997-24-6005</t>
  </si>
  <si>
    <t>屋久津</t>
    <rPh sb="0" eb="1">
      <t>ヤ</t>
    </rPh>
    <rPh sb="1" eb="3">
      <t>クツ</t>
    </rPh>
    <phoneticPr fontId="6"/>
  </si>
  <si>
    <t>0997-27-1281</t>
  </si>
  <si>
    <t>0997-27-1366</t>
  </si>
  <si>
    <t>891-3701</t>
  </si>
  <si>
    <t>0997-26-0291</t>
  </si>
  <si>
    <t>0997-26-2234</t>
  </si>
  <si>
    <t>891-3703</t>
  </si>
  <si>
    <t>0997-26-7631</t>
  </si>
  <si>
    <t>0997-26-7216</t>
  </si>
  <si>
    <t>茎永</t>
    <rPh sb="0" eb="1">
      <t>クキ</t>
    </rPh>
    <rPh sb="1" eb="2">
      <t>ナガ</t>
    </rPh>
    <phoneticPr fontId="6"/>
  </si>
  <si>
    <t>891-3705</t>
  </si>
  <si>
    <t>0997-26-2235</t>
  </si>
  <si>
    <t>西之</t>
    <rPh sb="0" eb="1">
      <t>ニシ</t>
    </rPh>
    <rPh sb="1" eb="2">
      <t>ノ</t>
    </rPh>
    <phoneticPr fontId="6"/>
  </si>
  <si>
    <t>0997-26-0556</t>
  </si>
  <si>
    <t>0997-26-2236</t>
  </si>
  <si>
    <t>891-3706</t>
  </si>
  <si>
    <t>0997-26-4317</t>
  </si>
  <si>
    <t>0997-26-4410</t>
  </si>
  <si>
    <t>島間</t>
    <rPh sb="0" eb="1">
      <t>シマ</t>
    </rPh>
    <rPh sb="1" eb="2">
      <t>アイダ</t>
    </rPh>
    <phoneticPr fontId="6"/>
  </si>
  <si>
    <t>891-3702</t>
  </si>
  <si>
    <t>0997-26-7001</t>
  </si>
  <si>
    <t>0997-26-7234</t>
  </si>
  <si>
    <t>平山</t>
    <rPh sb="0" eb="2">
      <t>ヒラヤマ</t>
    </rPh>
    <phoneticPr fontId="6"/>
  </si>
  <si>
    <t>891-3704</t>
  </si>
  <si>
    <t>0997-26-6430</t>
  </si>
  <si>
    <t>0997-26-2237</t>
  </si>
  <si>
    <t>下中</t>
    <rPh sb="0" eb="1">
      <t>ゲ</t>
    </rPh>
    <rPh sb="1" eb="2">
      <t>ナカ</t>
    </rPh>
    <phoneticPr fontId="6"/>
  </si>
  <si>
    <t>0997-26-0280</t>
  </si>
  <si>
    <t>0997-26-2238</t>
  </si>
  <si>
    <t>0997-26-2355</t>
  </si>
  <si>
    <t>0997-26-2555</t>
  </si>
  <si>
    <t>891-4205</t>
  </si>
  <si>
    <t>0997-42-0017</t>
  </si>
  <si>
    <t>宮之浦</t>
    <rPh sb="0" eb="3">
      <t>ミヤノウラ</t>
    </rPh>
    <phoneticPr fontId="6"/>
  </si>
  <si>
    <t>891-4203</t>
  </si>
  <si>
    <t>0997-44-2130</t>
  </si>
  <si>
    <t>一湊</t>
    <rPh sb="0" eb="2">
      <t>イッソウ</t>
    </rPh>
    <phoneticPr fontId="6"/>
  </si>
  <si>
    <t>891-4201</t>
  </si>
  <si>
    <t>0997-45-2271</t>
  </si>
  <si>
    <t>891-4208</t>
  </si>
  <si>
    <t>0997-49-2141</t>
  </si>
  <si>
    <t>口永良部</t>
    <rPh sb="0" eb="1">
      <t>クチ</t>
    </rPh>
    <rPh sb="1" eb="3">
      <t>エイラ</t>
    </rPh>
    <rPh sb="3" eb="4">
      <t>ブ</t>
    </rPh>
    <phoneticPr fontId="6"/>
  </si>
  <si>
    <t>891-4207</t>
  </si>
  <si>
    <t>0997-43-5050</t>
  </si>
  <si>
    <t>小瀬田</t>
    <rPh sb="0" eb="1">
      <t>ショウ</t>
    </rPh>
    <rPh sb="1" eb="3">
      <t>セタ</t>
    </rPh>
    <phoneticPr fontId="6"/>
  </si>
  <si>
    <t>891-4409</t>
  </si>
  <si>
    <t>0997-48-2010</t>
  </si>
  <si>
    <t>0997-48-2088</t>
  </si>
  <si>
    <t>栗生</t>
    <rPh sb="0" eb="2">
      <t>クリウ</t>
    </rPh>
    <phoneticPr fontId="6"/>
  </si>
  <si>
    <t>891-4406</t>
  </si>
  <si>
    <t>0997-47-2202</t>
  </si>
  <si>
    <t>0997-47-2918</t>
  </si>
  <si>
    <t>891-4403</t>
  </si>
  <si>
    <t>0997-47-2201</t>
  </si>
  <si>
    <t>0997-47-2915</t>
  </si>
  <si>
    <t>原</t>
    <rPh sb="0" eb="1">
      <t>ハラ</t>
    </rPh>
    <phoneticPr fontId="6"/>
  </si>
  <si>
    <t>891-4311</t>
  </si>
  <si>
    <t>0997-46-3162</t>
  </si>
  <si>
    <t>0997-46-3183</t>
  </si>
  <si>
    <t>安房</t>
    <rPh sb="0" eb="2">
      <t>アンボウ</t>
    </rPh>
    <phoneticPr fontId="6"/>
  </si>
  <si>
    <t>0997-42-0049</t>
  </si>
  <si>
    <t>0997-44-2031</t>
  </si>
  <si>
    <t>一湊</t>
    <rPh sb="0" eb="1">
      <t>イチ</t>
    </rPh>
    <rPh sb="1" eb="2">
      <t>ミナト</t>
    </rPh>
    <phoneticPr fontId="6"/>
  </si>
  <si>
    <t>0997-45-2272</t>
  </si>
  <si>
    <t>0997-49-2186</t>
  </si>
  <si>
    <t>口永良部</t>
    <rPh sb="0" eb="1">
      <t>クチ</t>
    </rPh>
    <rPh sb="1" eb="2">
      <t>エイ</t>
    </rPh>
    <rPh sb="2" eb="3">
      <t>リョウ</t>
    </rPh>
    <rPh sb="3" eb="4">
      <t>ブ</t>
    </rPh>
    <phoneticPr fontId="6"/>
  </si>
  <si>
    <t>891-4405</t>
  </si>
  <si>
    <t>0997-47-2200</t>
  </si>
  <si>
    <t>0997-47-2569</t>
  </si>
  <si>
    <t>0997-46-3262</t>
  </si>
  <si>
    <t>0997-46-3743</t>
  </si>
  <si>
    <t>奄美市</t>
  </si>
  <si>
    <t>894-0023</t>
  </si>
  <si>
    <t>0997-52-0054</t>
  </si>
  <si>
    <t>0997-53-1170</t>
  </si>
  <si>
    <t>名瀬</t>
    <rPh sb="0" eb="2">
      <t>ナゼ</t>
    </rPh>
    <phoneticPr fontId="6"/>
  </si>
  <si>
    <t>894-0022</t>
  </si>
  <si>
    <t>0997-52-0155</t>
  </si>
  <si>
    <t>0997-52-4423</t>
  </si>
  <si>
    <t>894-0006</t>
  </si>
  <si>
    <t>0997-52-0970</t>
  </si>
  <si>
    <t>0997-52-4124</t>
  </si>
  <si>
    <t>894-0061</t>
  </si>
  <si>
    <t>0997-52-1194</t>
  </si>
  <si>
    <t>0997-53-5426</t>
  </si>
  <si>
    <t>894-0046</t>
  </si>
  <si>
    <t>0997-54-8832</t>
  </si>
  <si>
    <t>0997-54-8194</t>
  </si>
  <si>
    <t>小宿</t>
    <rPh sb="0" eb="2">
      <t>コシュク</t>
    </rPh>
    <phoneticPr fontId="6"/>
  </si>
  <si>
    <t>894-0048</t>
  </si>
  <si>
    <t>0997-54-8138</t>
  </si>
  <si>
    <t>0997-54-8190</t>
  </si>
  <si>
    <t>知根</t>
    <rPh sb="0" eb="1">
      <t>チ</t>
    </rPh>
    <rPh sb="1" eb="2">
      <t>ネ</t>
    </rPh>
    <phoneticPr fontId="6"/>
  </si>
  <si>
    <t>894-0772</t>
  </si>
  <si>
    <t>0997-54-9831</t>
  </si>
  <si>
    <t>0997-54-9080</t>
  </si>
  <si>
    <t>朝戸</t>
    <rPh sb="0" eb="2">
      <t>アサト</t>
    </rPh>
    <phoneticPr fontId="6"/>
  </si>
  <si>
    <t>894-0771</t>
  </si>
  <si>
    <t>0997-54-9833</t>
  </si>
  <si>
    <t>0997-54-9081</t>
  </si>
  <si>
    <t>大島小湊</t>
    <rPh sb="0" eb="2">
      <t>オオシマ</t>
    </rPh>
    <rPh sb="2" eb="4">
      <t>コミナト</t>
    </rPh>
    <phoneticPr fontId="6"/>
  </si>
  <si>
    <t>894-0776</t>
  </si>
  <si>
    <t>0997-52-9900</t>
  </si>
  <si>
    <t>0997-53-2628</t>
  </si>
  <si>
    <t>崎原</t>
    <rPh sb="0" eb="2">
      <t>サキハラ</t>
    </rPh>
    <phoneticPr fontId="6"/>
  </si>
  <si>
    <t>894-0351</t>
  </si>
  <si>
    <t>0997-54-6163</t>
  </si>
  <si>
    <t>0997-54-6090</t>
  </si>
  <si>
    <t>芦花部</t>
    <rPh sb="0" eb="3">
      <t>アシケブ</t>
    </rPh>
    <phoneticPr fontId="6"/>
  </si>
  <si>
    <t>894-1205</t>
  </si>
  <si>
    <t>0997-69-2109</t>
  </si>
  <si>
    <t>0997-69-2101</t>
  </si>
  <si>
    <t>西仲間</t>
    <rPh sb="0" eb="2">
      <t>ニシナカ</t>
    </rPh>
    <rPh sb="2" eb="3">
      <t>マ</t>
    </rPh>
    <phoneticPr fontId="6"/>
  </si>
  <si>
    <t>894-1116</t>
  </si>
  <si>
    <t>0997-69-5103</t>
  </si>
  <si>
    <t>894-1321</t>
  </si>
  <si>
    <t>0997-69-2603</t>
  </si>
  <si>
    <t>0997-69-2604</t>
  </si>
  <si>
    <t>市</t>
    <rPh sb="0" eb="1">
      <t>シ</t>
    </rPh>
    <phoneticPr fontId="6"/>
  </si>
  <si>
    <t>894-0512</t>
  </si>
  <si>
    <t>0997-63-0009</t>
  </si>
  <si>
    <t>赤木名</t>
    <rPh sb="0" eb="1">
      <t>アカ</t>
    </rPh>
    <rPh sb="1" eb="2">
      <t>モク</t>
    </rPh>
    <rPh sb="2" eb="3">
      <t>ナ</t>
    </rPh>
    <phoneticPr fontId="6"/>
  </si>
  <si>
    <t>894-0622</t>
  </si>
  <si>
    <t>0997-63-8831</t>
  </si>
  <si>
    <t>笠利</t>
    <rPh sb="0" eb="2">
      <t>カサリ</t>
    </rPh>
    <phoneticPr fontId="6"/>
  </si>
  <si>
    <t>894-0504</t>
  </si>
  <si>
    <t>0997-63-0081</t>
  </si>
  <si>
    <t>0997-55-2012</t>
  </si>
  <si>
    <t>節田</t>
    <rPh sb="0" eb="1">
      <t>フシ</t>
    </rPh>
    <rPh sb="1" eb="2">
      <t>タ</t>
    </rPh>
    <phoneticPr fontId="6"/>
  </si>
  <si>
    <t>894-0507</t>
  </si>
  <si>
    <t>0997-63-1994</t>
  </si>
  <si>
    <t>0997-63-1987</t>
  </si>
  <si>
    <t>喜瀬</t>
    <rPh sb="0" eb="1">
      <t>ヨロコ</t>
    </rPh>
    <rPh sb="1" eb="2">
      <t>セ</t>
    </rPh>
    <phoneticPr fontId="6"/>
  </si>
  <si>
    <t>894-0501</t>
  </si>
  <si>
    <t>0997-63-0094</t>
  </si>
  <si>
    <t>奄美大島空港</t>
    <rPh sb="0" eb="4">
      <t>アマミオオシマ</t>
    </rPh>
    <rPh sb="4" eb="6">
      <t>クウコウ</t>
    </rPh>
    <phoneticPr fontId="6"/>
  </si>
  <si>
    <t>894-0506</t>
  </si>
  <si>
    <t>0997-63-0085</t>
  </si>
  <si>
    <t>894-0626</t>
  </si>
  <si>
    <t>0997-63-0044</t>
  </si>
  <si>
    <t>屋仁</t>
    <rPh sb="0" eb="1">
      <t>ヤ</t>
    </rPh>
    <rPh sb="1" eb="2">
      <t>ジン</t>
    </rPh>
    <phoneticPr fontId="6"/>
  </si>
  <si>
    <t>894-0627</t>
  </si>
  <si>
    <t>0997-63-8833</t>
  </si>
  <si>
    <t>0997-63-8834</t>
  </si>
  <si>
    <t>佐仁</t>
    <rPh sb="0" eb="2">
      <t>サニ</t>
    </rPh>
    <phoneticPr fontId="6"/>
  </si>
  <si>
    <t>894-0015</t>
  </si>
  <si>
    <t>0997-52-0168</t>
  </si>
  <si>
    <t>0997-52-4566</t>
  </si>
  <si>
    <t>894-0035</t>
  </si>
  <si>
    <t>0997-52-0738</t>
  </si>
  <si>
    <t>0997-52-4947</t>
  </si>
  <si>
    <t>0997-52-1195</t>
  </si>
  <si>
    <t>0997-53-5650</t>
  </si>
  <si>
    <t>0997-54-8830</t>
  </si>
  <si>
    <t>0997-54-8198</t>
  </si>
  <si>
    <t>0997-69-2106</t>
  </si>
  <si>
    <t>0997-69-2125</t>
  </si>
  <si>
    <t>894-0511</t>
  </si>
  <si>
    <t>0997-63-1321</t>
  </si>
  <si>
    <t>0997-63-1387</t>
  </si>
  <si>
    <t>0997-63-8114</t>
  </si>
  <si>
    <t>0997-63-8115</t>
  </si>
  <si>
    <t>894-3104</t>
  </si>
  <si>
    <t>0997-57-2012</t>
  </si>
  <si>
    <t>0997-57-2013</t>
  </si>
  <si>
    <t>思勝</t>
    <rPh sb="0" eb="1">
      <t>オモ</t>
    </rPh>
    <rPh sb="1" eb="2">
      <t>マサル</t>
    </rPh>
    <phoneticPr fontId="6"/>
  </si>
  <si>
    <t>894-3102</t>
  </si>
  <si>
    <t>0997-57-2830</t>
  </si>
  <si>
    <t>湯湾釜</t>
    <rPh sb="0" eb="2">
      <t>ユワン</t>
    </rPh>
    <rPh sb="2" eb="3">
      <t>ガマ</t>
    </rPh>
    <phoneticPr fontId="6"/>
  </si>
  <si>
    <t>894-3106</t>
  </si>
  <si>
    <t>0997-57-2061</t>
  </si>
  <si>
    <t>0997-57-2041</t>
  </si>
  <si>
    <t>大棚</t>
    <rPh sb="0" eb="2">
      <t>オオダナ</t>
    </rPh>
    <phoneticPr fontId="6"/>
  </si>
  <si>
    <t>894-3212</t>
  </si>
  <si>
    <t>0997-58-3005</t>
  </si>
  <si>
    <t>0997-58-3055</t>
  </si>
  <si>
    <t>名音</t>
    <rPh sb="0" eb="1">
      <t>ナ</t>
    </rPh>
    <rPh sb="1" eb="2">
      <t>オン</t>
    </rPh>
    <phoneticPr fontId="6"/>
  </si>
  <si>
    <t>894-3214</t>
  </si>
  <si>
    <t>0997-58-3001</t>
  </si>
  <si>
    <t>0997-58-3051</t>
  </si>
  <si>
    <t>894-3303</t>
  </si>
  <si>
    <t>0997-67-2003</t>
  </si>
  <si>
    <t>湯湾</t>
    <rPh sb="0" eb="2">
      <t>ユワン</t>
    </rPh>
    <phoneticPr fontId="6"/>
  </si>
  <si>
    <t>894-3412</t>
  </si>
  <si>
    <t>0997-67-6133</t>
  </si>
  <si>
    <t>久志</t>
    <rPh sb="0" eb="2">
      <t>クシ</t>
    </rPh>
    <phoneticPr fontId="6"/>
  </si>
  <si>
    <t>894-3521</t>
  </si>
  <si>
    <t>0997-67-6456</t>
  </si>
  <si>
    <t>名柄</t>
    <rPh sb="0" eb="2">
      <t>ナガラ</t>
    </rPh>
    <phoneticPr fontId="6"/>
  </si>
  <si>
    <t>894-3632</t>
  </si>
  <si>
    <t>0997-67-6002</t>
  </si>
  <si>
    <t>阿室</t>
    <rPh sb="0" eb="2">
      <t>アムロ</t>
    </rPh>
    <phoneticPr fontId="6"/>
  </si>
  <si>
    <t>0997-67-2023</t>
  </si>
  <si>
    <t>894-1851</t>
  </si>
  <si>
    <t>0997-74-0003</t>
  </si>
  <si>
    <t>0997-74-0126</t>
  </si>
  <si>
    <t>894-1741</t>
  </si>
  <si>
    <t>0997-74-0533</t>
  </si>
  <si>
    <t>0997-74-0162</t>
  </si>
  <si>
    <t>篠川</t>
    <rPh sb="0" eb="1">
      <t>シノ</t>
    </rPh>
    <rPh sb="1" eb="2">
      <t>カワ</t>
    </rPh>
    <phoneticPr fontId="6"/>
  </si>
  <si>
    <t>894-2402</t>
  </si>
  <si>
    <t>0997-75-0069</t>
  </si>
  <si>
    <t>薩川</t>
    <rPh sb="0" eb="1">
      <t>サツ</t>
    </rPh>
    <rPh sb="1" eb="2">
      <t>カワ</t>
    </rPh>
    <phoneticPr fontId="6"/>
  </si>
  <si>
    <t>0997-75-0063</t>
  </si>
  <si>
    <t>須子茂</t>
    <rPh sb="0" eb="2">
      <t>スコ</t>
    </rPh>
    <rPh sb="2" eb="3">
      <t>シゲ</t>
    </rPh>
    <phoneticPr fontId="6"/>
  </si>
  <si>
    <t>894-2321</t>
  </si>
  <si>
    <t>0997-75-0440</t>
  </si>
  <si>
    <t>伊子茂</t>
    <rPh sb="0" eb="3">
      <t>イコモ</t>
    </rPh>
    <phoneticPr fontId="6"/>
  </si>
  <si>
    <t>894-2323</t>
  </si>
  <si>
    <t>0997-75-0033</t>
  </si>
  <si>
    <t>俵</t>
    <rPh sb="0" eb="1">
      <t>タワラ</t>
    </rPh>
    <phoneticPr fontId="6"/>
  </si>
  <si>
    <t>894-2141</t>
  </si>
  <si>
    <t>0997-76-0001</t>
  </si>
  <si>
    <t>諸鈍</t>
    <rPh sb="0" eb="1">
      <t>ショ</t>
    </rPh>
    <rPh sb="1" eb="2">
      <t>ドン</t>
    </rPh>
    <phoneticPr fontId="6"/>
  </si>
  <si>
    <t>894-2236</t>
  </si>
  <si>
    <t>0997-76-0018</t>
  </si>
  <si>
    <t>0997-76-0613</t>
  </si>
  <si>
    <t>894-2234</t>
  </si>
  <si>
    <t>0997-76-0612</t>
  </si>
  <si>
    <t>0997-76-0925</t>
  </si>
  <si>
    <t>秋徳</t>
    <rPh sb="0" eb="2">
      <t>アキトク</t>
    </rPh>
    <phoneticPr fontId="6"/>
  </si>
  <si>
    <t>894-2501</t>
  </si>
  <si>
    <t>0997-76-1053</t>
  </si>
  <si>
    <t>池地</t>
    <rPh sb="0" eb="2">
      <t>イケチ</t>
    </rPh>
    <phoneticPr fontId="6"/>
  </si>
  <si>
    <t>894-2601</t>
  </si>
  <si>
    <t>0997-76-1503</t>
  </si>
  <si>
    <t>与路</t>
    <rPh sb="0" eb="2">
      <t>ヨロ</t>
    </rPh>
    <phoneticPr fontId="6"/>
  </si>
  <si>
    <t>894-1506</t>
  </si>
  <si>
    <t>0997-72-0002</t>
  </si>
  <si>
    <t>0997-72-0100</t>
  </si>
  <si>
    <t>古仁屋</t>
    <rPh sb="0" eb="3">
      <t>コニヤ</t>
    </rPh>
    <phoneticPr fontId="6"/>
  </si>
  <si>
    <t>894-1511</t>
  </si>
  <si>
    <t>0997-72-0471</t>
  </si>
  <si>
    <t>0997-72-1336</t>
  </si>
  <si>
    <t>阿木名</t>
    <rPh sb="0" eb="2">
      <t>アギ</t>
    </rPh>
    <rPh sb="2" eb="3">
      <t>ナ</t>
    </rPh>
    <phoneticPr fontId="6"/>
  </si>
  <si>
    <t>894-1745</t>
  </si>
  <si>
    <t>0997-72-0840</t>
  </si>
  <si>
    <t>0997-72-4033</t>
  </si>
  <si>
    <t>油井</t>
    <rPh sb="0" eb="1">
      <t>アブラ</t>
    </rPh>
    <rPh sb="1" eb="2">
      <t>イ</t>
    </rPh>
    <phoneticPr fontId="6"/>
  </si>
  <si>
    <t>894-1522</t>
  </si>
  <si>
    <t>0997-72-0796</t>
  </si>
  <si>
    <t>0997-72-0422</t>
  </si>
  <si>
    <t>嘉鉄</t>
    <rPh sb="0" eb="2">
      <t>カテツ</t>
    </rPh>
    <phoneticPr fontId="6"/>
  </si>
  <si>
    <t>0997-75-0032</t>
  </si>
  <si>
    <t>894-1508</t>
  </si>
  <si>
    <t>0997-72-0076</t>
  </si>
  <si>
    <t>0997-72-2755</t>
  </si>
  <si>
    <t>09977-2-0471</t>
  </si>
  <si>
    <t>09977-2-1336</t>
  </si>
  <si>
    <t>894-1514</t>
  </si>
  <si>
    <t>0997-78-0157</t>
  </si>
  <si>
    <t>節子</t>
    <rPh sb="0" eb="2">
      <t>セツコ</t>
    </rPh>
    <phoneticPr fontId="6"/>
  </si>
  <si>
    <t>894-0102</t>
  </si>
  <si>
    <t>0997-62-2059</t>
  </si>
  <si>
    <t>0997-62-3776</t>
  </si>
  <si>
    <t>浦</t>
    <rPh sb="0" eb="1">
      <t>ウラ</t>
    </rPh>
    <phoneticPr fontId="6"/>
  </si>
  <si>
    <t>894-0411</t>
  </si>
  <si>
    <t>0997-62-2021</t>
  </si>
  <si>
    <t>0997-62-2758</t>
  </si>
  <si>
    <t>赤尾木</t>
    <rPh sb="0" eb="1">
      <t>アカ</t>
    </rPh>
    <rPh sb="1" eb="2">
      <t>オ</t>
    </rPh>
    <rPh sb="2" eb="3">
      <t>モク</t>
    </rPh>
    <phoneticPr fontId="6"/>
  </si>
  <si>
    <t>894-0321</t>
  </si>
  <si>
    <t>0997-62-2105</t>
  </si>
  <si>
    <t>0997-62-2129</t>
  </si>
  <si>
    <t>竜郷</t>
    <rPh sb="0" eb="1">
      <t>リュウ</t>
    </rPh>
    <rPh sb="1" eb="2">
      <t>サト</t>
    </rPh>
    <phoneticPr fontId="6"/>
  </si>
  <si>
    <t>894-0107</t>
  </si>
  <si>
    <t>0997-62-2176</t>
  </si>
  <si>
    <t>0997-62-3085</t>
  </si>
  <si>
    <t>戸口</t>
    <rPh sb="0" eb="2">
      <t>トグチ</t>
    </rPh>
    <phoneticPr fontId="6"/>
  </si>
  <si>
    <t>894-0105</t>
  </si>
  <si>
    <t>0997-62-2038</t>
  </si>
  <si>
    <t>0997-62-2098</t>
  </si>
  <si>
    <t>大勝</t>
    <rPh sb="0" eb="2">
      <t>タイショウ</t>
    </rPh>
    <phoneticPr fontId="6"/>
  </si>
  <si>
    <t>894-0324</t>
  </si>
  <si>
    <t>0997-62-4303</t>
  </si>
  <si>
    <t>0997-62-4727</t>
  </si>
  <si>
    <t>円</t>
    <rPh sb="0" eb="1">
      <t>エン</t>
    </rPh>
    <phoneticPr fontId="6"/>
  </si>
  <si>
    <t>894-0332</t>
  </si>
  <si>
    <t>0997-62-4102</t>
  </si>
  <si>
    <t>0997-62-4175</t>
  </si>
  <si>
    <t>嘉渡</t>
    <rPh sb="0" eb="2">
      <t>カド</t>
    </rPh>
    <phoneticPr fontId="6"/>
  </si>
  <si>
    <t>894-0104</t>
  </si>
  <si>
    <t>0997-62-2002</t>
  </si>
  <si>
    <t>0997-62-2191</t>
  </si>
  <si>
    <t>894-0331</t>
  </si>
  <si>
    <t>0997-62-4200</t>
  </si>
  <si>
    <t>0997-62-4211</t>
  </si>
  <si>
    <t>891-6202</t>
  </si>
  <si>
    <t>0997-65-0004</t>
  </si>
  <si>
    <t>0997-65-1769</t>
  </si>
  <si>
    <t>喜界島空港</t>
    <rPh sb="0" eb="3">
      <t>キカイジマ</t>
    </rPh>
    <rPh sb="3" eb="5">
      <t>クウコウ</t>
    </rPh>
    <phoneticPr fontId="6"/>
  </si>
  <si>
    <t>891-6233</t>
  </si>
  <si>
    <t>0997-65-0311</t>
  </si>
  <si>
    <t>0997-65-1894</t>
  </si>
  <si>
    <t>上嘉鉄</t>
    <rPh sb="0" eb="1">
      <t>ジョウ</t>
    </rPh>
    <rPh sb="1" eb="3">
      <t>カテツ</t>
    </rPh>
    <phoneticPr fontId="6"/>
  </si>
  <si>
    <t>891-6216</t>
  </si>
  <si>
    <t>0997-65-0302</t>
  </si>
  <si>
    <t>0997-65-3178</t>
  </si>
  <si>
    <t>坂嶺</t>
    <rPh sb="0" eb="2">
      <t>サカミネ</t>
    </rPh>
    <phoneticPr fontId="6"/>
  </si>
  <si>
    <t>891-6231</t>
  </si>
  <si>
    <t>0997-65-0315</t>
  </si>
  <si>
    <t>0997-65-1635</t>
  </si>
  <si>
    <t>0997-65-0318</t>
  </si>
  <si>
    <t>0997-65-2273</t>
  </si>
  <si>
    <t>891-6151</t>
  </si>
  <si>
    <t>0997-66-0004</t>
  </si>
  <si>
    <t>0997-66-0039</t>
  </si>
  <si>
    <t>早町</t>
    <rPh sb="0" eb="1">
      <t>ハヤ</t>
    </rPh>
    <rPh sb="1" eb="2">
      <t>マチ</t>
    </rPh>
    <phoneticPr fontId="6"/>
  </si>
  <si>
    <t>891-6143</t>
  </si>
  <si>
    <t>0997-66-0005</t>
  </si>
  <si>
    <t>0997-66-0687</t>
  </si>
  <si>
    <t>志戸桶</t>
    <rPh sb="0" eb="3">
      <t>シドオケ</t>
    </rPh>
    <phoneticPr fontId="6"/>
  </si>
  <si>
    <t>891-6142</t>
  </si>
  <si>
    <t>0997-66-0125</t>
  </si>
  <si>
    <t>0997-66-0877</t>
  </si>
  <si>
    <t>小野津</t>
    <rPh sb="0" eb="2">
      <t>オノ</t>
    </rPh>
    <rPh sb="2" eb="3">
      <t>ツ</t>
    </rPh>
    <phoneticPr fontId="6"/>
  </si>
  <si>
    <t>891-6162</t>
  </si>
  <si>
    <t>0997-66-0124</t>
  </si>
  <si>
    <t>0997-66-0326</t>
  </si>
  <si>
    <t>阿伝</t>
    <rPh sb="0" eb="2">
      <t>アデン</t>
    </rPh>
    <phoneticPr fontId="6"/>
  </si>
  <si>
    <t>0997-65-0026</t>
  </si>
  <si>
    <t>0997-65-0058</t>
  </si>
  <si>
    <t>0997-65-0313</t>
  </si>
  <si>
    <t>0997-65-1685</t>
  </si>
  <si>
    <t>0997-66-0002</t>
  </si>
  <si>
    <t>0997-66-0586</t>
  </si>
  <si>
    <t>891-7101</t>
  </si>
  <si>
    <t>0997-82-0034</t>
  </si>
  <si>
    <t>0997-82-1662</t>
  </si>
  <si>
    <t>亀津</t>
    <rPh sb="0" eb="2">
      <t>カメツ</t>
    </rPh>
    <phoneticPr fontId="6"/>
  </si>
  <si>
    <t>891-7113</t>
  </si>
  <si>
    <t>0997-82-0848</t>
  </si>
  <si>
    <t>0997-82-1670</t>
  </si>
  <si>
    <t>井之川</t>
    <rPh sb="0" eb="3">
      <t>イノカワ</t>
    </rPh>
    <phoneticPr fontId="6"/>
  </si>
  <si>
    <t>891-7115</t>
  </si>
  <si>
    <t>0997-84-0232</t>
  </si>
  <si>
    <t>下久志</t>
    <rPh sb="0" eb="1">
      <t>ゲ</t>
    </rPh>
    <rPh sb="1" eb="3">
      <t>クシ</t>
    </rPh>
    <phoneticPr fontId="6"/>
  </si>
  <si>
    <t>891-7104</t>
  </si>
  <si>
    <t>0997-82-1319</t>
  </si>
  <si>
    <t>0997-82-1563</t>
  </si>
  <si>
    <t>尾母</t>
    <rPh sb="0" eb="1">
      <t>オ</t>
    </rPh>
    <rPh sb="1" eb="2">
      <t>ハハ</t>
    </rPh>
    <phoneticPr fontId="6"/>
  </si>
  <si>
    <t>891-7102</t>
  </si>
  <si>
    <t>0997-82-0135</t>
  </si>
  <si>
    <t>0997-82-1615</t>
  </si>
  <si>
    <t>亀徳</t>
    <rPh sb="0" eb="2">
      <t>カメトク</t>
    </rPh>
    <phoneticPr fontId="6"/>
  </si>
  <si>
    <t>891-7425</t>
  </si>
  <si>
    <t>0997-84-0063</t>
  </si>
  <si>
    <t>0997-84-1275</t>
  </si>
  <si>
    <t>花徳</t>
    <rPh sb="0" eb="1">
      <t>ハナ</t>
    </rPh>
    <rPh sb="1" eb="2">
      <t>トク</t>
    </rPh>
    <phoneticPr fontId="6"/>
  </si>
  <si>
    <t>891-7426</t>
  </si>
  <si>
    <t>0997-84-0009</t>
  </si>
  <si>
    <t>0997-84-1266</t>
  </si>
  <si>
    <t>891-7423</t>
  </si>
  <si>
    <t>0997-84-9344</t>
  </si>
  <si>
    <t>0997-84-9853</t>
  </si>
  <si>
    <t>山</t>
    <rPh sb="0" eb="1">
      <t>ヤマ</t>
    </rPh>
    <phoneticPr fontId="6"/>
  </si>
  <si>
    <t>891-7421</t>
  </si>
  <si>
    <t>0997-84-9637</t>
  </si>
  <si>
    <t>0997-84-9833</t>
  </si>
  <si>
    <t>手々</t>
    <rPh sb="0" eb="1">
      <t>テ</t>
    </rPh>
    <phoneticPr fontId="6"/>
  </si>
  <si>
    <t>0997-82-0077</t>
  </si>
  <si>
    <t>0997-82-1663</t>
  </si>
  <si>
    <t>891-7114</t>
  </si>
  <si>
    <t>0997-82-0849</t>
  </si>
  <si>
    <t>0997-82-1674</t>
  </si>
  <si>
    <t>0997-84-0058</t>
  </si>
  <si>
    <t>0997-84-1685</t>
  </si>
  <si>
    <t>0997-84-9345</t>
  </si>
  <si>
    <t>0997-84-9854</t>
  </si>
  <si>
    <t>891-7611</t>
  </si>
  <si>
    <t>0997-85-2052</t>
  </si>
  <si>
    <t>0997-81-2254</t>
  </si>
  <si>
    <t>平土野</t>
    <rPh sb="0" eb="1">
      <t>ヒラ</t>
    </rPh>
    <rPh sb="1" eb="2">
      <t>ツチ</t>
    </rPh>
    <rPh sb="2" eb="3">
      <t>ノ</t>
    </rPh>
    <phoneticPr fontId="6"/>
  </si>
  <si>
    <t>891-7603</t>
  </si>
  <si>
    <t>0997-85-4188</t>
  </si>
  <si>
    <t>0997-85-4328</t>
  </si>
  <si>
    <t>徳之島空港</t>
    <rPh sb="0" eb="3">
      <t>トクノシマ</t>
    </rPh>
    <rPh sb="3" eb="5">
      <t>クウコウ</t>
    </rPh>
    <phoneticPr fontId="6"/>
  </si>
  <si>
    <t>0997-85-2284</t>
  </si>
  <si>
    <t>与名間</t>
    <rPh sb="0" eb="1">
      <t>アタ</t>
    </rPh>
    <rPh sb="1" eb="2">
      <t>ナ</t>
    </rPh>
    <rPh sb="2" eb="3">
      <t>アイダ</t>
    </rPh>
    <phoneticPr fontId="6"/>
  </si>
  <si>
    <t>891-7623</t>
  </si>
  <si>
    <t>0997-85-2285</t>
  </si>
  <si>
    <t>0997-81-2135</t>
  </si>
  <si>
    <t>瀬滝</t>
    <rPh sb="0" eb="1">
      <t>セ</t>
    </rPh>
    <rPh sb="1" eb="2">
      <t>タキ</t>
    </rPh>
    <phoneticPr fontId="6"/>
  </si>
  <si>
    <t>891-7731</t>
  </si>
  <si>
    <t>0997-85-9001</t>
  </si>
  <si>
    <t>0997-85-9035</t>
  </si>
  <si>
    <t>西阿木名</t>
    <rPh sb="0" eb="1">
      <t>ニシ</t>
    </rPh>
    <rPh sb="1" eb="3">
      <t>アギ</t>
    </rPh>
    <rPh sb="3" eb="4">
      <t>ナ</t>
    </rPh>
    <phoneticPr fontId="6"/>
  </si>
  <si>
    <t>0997-85-9002</t>
  </si>
  <si>
    <t>891-7621</t>
  </si>
  <si>
    <t>0997-85-2281</t>
  </si>
  <si>
    <t>0997-85-2970</t>
  </si>
  <si>
    <t>891-7605</t>
  </si>
  <si>
    <t>0997-85-2282</t>
  </si>
  <si>
    <t>0997-85-2976</t>
  </si>
  <si>
    <t>891-8201</t>
  </si>
  <si>
    <t>0997-86-2118</t>
  </si>
  <si>
    <t>0997-86-2968</t>
  </si>
  <si>
    <t>伊仙</t>
    <rPh sb="0" eb="2">
      <t>イセン</t>
    </rPh>
    <phoneticPr fontId="6"/>
  </si>
  <si>
    <t>891-8114</t>
  </si>
  <si>
    <t>0997-86-2036</t>
  </si>
  <si>
    <t>0997-86-2097</t>
  </si>
  <si>
    <t>面縄</t>
    <rPh sb="0" eb="2">
      <t>オモナワ</t>
    </rPh>
    <phoneticPr fontId="6"/>
  </si>
  <si>
    <t>891-8327</t>
  </si>
  <si>
    <t>0997-86-9207</t>
  </si>
  <si>
    <t>0997-86-9217</t>
  </si>
  <si>
    <t>犬田布</t>
    <rPh sb="0" eb="2">
      <t>イヌタ</t>
    </rPh>
    <rPh sb="2" eb="3">
      <t>ヌノ</t>
    </rPh>
    <phoneticPr fontId="6"/>
  </si>
  <si>
    <t>891-8321</t>
  </si>
  <si>
    <t>0997-86-2087</t>
  </si>
  <si>
    <t>0997-86-2173</t>
  </si>
  <si>
    <t>鹿浦</t>
    <rPh sb="0" eb="1">
      <t>シカ</t>
    </rPh>
    <rPh sb="1" eb="2">
      <t>ウラ</t>
    </rPh>
    <phoneticPr fontId="6"/>
  </si>
  <si>
    <t>891-8326</t>
  </si>
  <si>
    <t>0997-86-2183</t>
  </si>
  <si>
    <t>0997-86-2197</t>
  </si>
  <si>
    <t>馬根</t>
    <rPh sb="0" eb="1">
      <t>ウマ</t>
    </rPh>
    <rPh sb="1" eb="2">
      <t>ネ</t>
    </rPh>
    <phoneticPr fontId="6"/>
  </si>
  <si>
    <t>891-8324</t>
  </si>
  <si>
    <t>0997-86-9343</t>
  </si>
  <si>
    <t>0997-86-9348</t>
  </si>
  <si>
    <t>糸木名</t>
    <rPh sb="0" eb="1">
      <t>イト</t>
    </rPh>
    <rPh sb="1" eb="2">
      <t>モク</t>
    </rPh>
    <rPh sb="2" eb="3">
      <t>ナ</t>
    </rPh>
    <phoneticPr fontId="6"/>
  </si>
  <si>
    <t>891-8111</t>
  </si>
  <si>
    <t>0997-86-2182</t>
  </si>
  <si>
    <t>0997-86-2219</t>
  </si>
  <si>
    <t>喜念</t>
    <rPh sb="0" eb="1">
      <t>ヨロコ</t>
    </rPh>
    <rPh sb="1" eb="2">
      <t>ネン</t>
    </rPh>
    <phoneticPr fontId="6"/>
  </si>
  <si>
    <t>891-8322</t>
  </si>
  <si>
    <t>0997-86-2180</t>
  </si>
  <si>
    <t>0997-86-2790</t>
  </si>
  <si>
    <t>0997-86-2014</t>
  </si>
  <si>
    <t>0997-86-2981</t>
  </si>
  <si>
    <t>0997-86-2041</t>
  </si>
  <si>
    <t>0997-86-2142</t>
  </si>
  <si>
    <t>0997-86-9206</t>
  </si>
  <si>
    <t>0997-86-9225</t>
  </si>
  <si>
    <t>犬田布</t>
    <rPh sb="0" eb="1">
      <t>イヌ</t>
    </rPh>
    <rPh sb="1" eb="2">
      <t>タ</t>
    </rPh>
    <rPh sb="2" eb="3">
      <t>ヌノ</t>
    </rPh>
    <phoneticPr fontId="6"/>
  </si>
  <si>
    <t>891-9112</t>
  </si>
  <si>
    <t>0997-92-0004</t>
  </si>
  <si>
    <t>0997-92-1140</t>
  </si>
  <si>
    <t>和泊</t>
    <phoneticPr fontId="6"/>
  </si>
  <si>
    <t>891-9125</t>
  </si>
  <si>
    <t>0997-92-0075</t>
  </si>
  <si>
    <t>0997-92-2686</t>
  </si>
  <si>
    <t>内城</t>
    <rPh sb="0" eb="2">
      <t>ウチシロ</t>
    </rPh>
    <phoneticPr fontId="6"/>
  </si>
  <si>
    <t>891-9131</t>
  </si>
  <si>
    <t>0997-92-0076</t>
  </si>
  <si>
    <t>0997-92-1143</t>
  </si>
  <si>
    <t>891-9101</t>
  </si>
  <si>
    <t>0997-92-0301</t>
  </si>
  <si>
    <t>0997-92-2266</t>
  </si>
  <si>
    <t>国頭</t>
    <rPh sb="0" eb="1">
      <t>クニ</t>
    </rPh>
    <rPh sb="1" eb="2">
      <t>アタマ</t>
    </rPh>
    <phoneticPr fontId="6"/>
  </si>
  <si>
    <t>891-9111</t>
  </si>
  <si>
    <t>0997-92-0030</t>
  </si>
  <si>
    <t>0997-92-1141</t>
  </si>
  <si>
    <t>0997-92-0302</t>
  </si>
  <si>
    <t>0997-92-1142</t>
  </si>
  <si>
    <t>891-9214</t>
  </si>
  <si>
    <t>0997-93-2063</t>
  </si>
  <si>
    <t>0997-93-3987</t>
  </si>
  <si>
    <t>知名</t>
    <rPh sb="0" eb="1">
      <t>チ</t>
    </rPh>
    <rPh sb="1" eb="2">
      <t>ナ</t>
    </rPh>
    <phoneticPr fontId="6"/>
  </si>
  <si>
    <t>891-9233</t>
  </si>
  <si>
    <t>0997-93-2283</t>
  </si>
  <si>
    <t>0997-93-3989</t>
  </si>
  <si>
    <t>暗川</t>
    <rPh sb="0" eb="1">
      <t>アン</t>
    </rPh>
    <rPh sb="1" eb="2">
      <t>カワ</t>
    </rPh>
    <phoneticPr fontId="6"/>
  </si>
  <si>
    <t>891-9231</t>
  </si>
  <si>
    <t>0997-93-2282</t>
  </si>
  <si>
    <t>0997-93-4274</t>
  </si>
  <si>
    <t>田皆</t>
    <rPh sb="0" eb="1">
      <t>タ</t>
    </rPh>
    <rPh sb="1" eb="2">
      <t>ミナ</t>
    </rPh>
    <phoneticPr fontId="6"/>
  </si>
  <si>
    <t>891-9234</t>
  </si>
  <si>
    <t>0997-93-3213</t>
  </si>
  <si>
    <t>0997-93-4294</t>
  </si>
  <si>
    <t>上城</t>
    <rPh sb="0" eb="1">
      <t>ジョウ</t>
    </rPh>
    <rPh sb="1" eb="2">
      <t>シロ</t>
    </rPh>
    <phoneticPr fontId="6"/>
  </si>
  <si>
    <t>891-9203</t>
  </si>
  <si>
    <t>0997-93-2286</t>
  </si>
  <si>
    <t>0997-93-3991</t>
  </si>
  <si>
    <t>余多</t>
    <rPh sb="0" eb="1">
      <t>アマ</t>
    </rPh>
    <rPh sb="1" eb="2">
      <t>オオ</t>
    </rPh>
    <phoneticPr fontId="6"/>
  </si>
  <si>
    <t>891-9213</t>
  </si>
  <si>
    <t>0997-93-2012</t>
  </si>
  <si>
    <t>0997-93-4150</t>
  </si>
  <si>
    <t>0997-93-2287</t>
  </si>
  <si>
    <t>0997-93-4278</t>
  </si>
  <si>
    <t>891-9304</t>
  </si>
  <si>
    <t>0997-97-2241</t>
  </si>
  <si>
    <t>0997-97-4691</t>
  </si>
  <si>
    <t>伊波</t>
    <rPh sb="0" eb="2">
      <t>イナミ</t>
    </rPh>
    <phoneticPr fontId="6"/>
  </si>
  <si>
    <t>891-9301</t>
  </si>
  <si>
    <t>0997-97-2031</t>
  </si>
  <si>
    <t>0997-97-2213</t>
  </si>
  <si>
    <t>与論空港</t>
    <rPh sb="0" eb="2">
      <t>ヨロン</t>
    </rPh>
    <rPh sb="2" eb="4">
      <t>クウコウ</t>
    </rPh>
    <phoneticPr fontId="6"/>
  </si>
  <si>
    <t>891-9308</t>
  </si>
  <si>
    <t>0997-97-2278</t>
  </si>
  <si>
    <t>0997-97-4950</t>
  </si>
  <si>
    <t>那間</t>
    <rPh sb="0" eb="2">
      <t>ナマ</t>
    </rPh>
    <phoneticPr fontId="6"/>
  </si>
  <si>
    <t>0997-97-2277</t>
  </si>
  <si>
    <t>0997-97-3540</t>
  </si>
  <si>
    <t>中原</t>
    <phoneticPr fontId="8"/>
  </si>
  <si>
    <t>川尻</t>
    <phoneticPr fontId="8"/>
  </si>
  <si>
    <t>大浦</t>
    <phoneticPr fontId="8"/>
  </si>
  <si>
    <t>泊</t>
    <phoneticPr fontId="8"/>
  </si>
  <si>
    <t>御領</t>
    <phoneticPr fontId="8"/>
  </si>
  <si>
    <t>大浦</t>
    <phoneticPr fontId="8"/>
  </si>
  <si>
    <t>永里</t>
    <rPh sb="0" eb="1">
      <t>ナガ</t>
    </rPh>
    <phoneticPr fontId="8"/>
  </si>
  <si>
    <t>松山</t>
    <phoneticPr fontId="8"/>
  </si>
  <si>
    <t>川辺</t>
    <phoneticPr fontId="8"/>
  </si>
  <si>
    <t>高田</t>
    <phoneticPr fontId="8"/>
  </si>
  <si>
    <t>吉田</t>
    <phoneticPr fontId="6"/>
  </si>
  <si>
    <t>郡山</t>
    <phoneticPr fontId="6"/>
  </si>
  <si>
    <t>下田</t>
    <phoneticPr fontId="6"/>
  </si>
  <si>
    <t>吉野</t>
    <phoneticPr fontId="6"/>
  </si>
  <si>
    <t>吉野</t>
    <phoneticPr fontId="6"/>
  </si>
  <si>
    <t>吉野</t>
    <phoneticPr fontId="6"/>
  </si>
  <si>
    <t>田上</t>
    <phoneticPr fontId="6"/>
  </si>
  <si>
    <t>田上</t>
    <phoneticPr fontId="6"/>
  </si>
  <si>
    <t>県庁前</t>
    <phoneticPr fontId="6"/>
  </si>
  <si>
    <t>郡元</t>
    <phoneticPr fontId="6"/>
  </si>
  <si>
    <t>県庁前</t>
    <phoneticPr fontId="6"/>
  </si>
  <si>
    <t>桜ヶ丘</t>
    <phoneticPr fontId="6"/>
  </si>
  <si>
    <t>小山田</t>
    <phoneticPr fontId="6"/>
  </si>
  <si>
    <t>石谷</t>
    <phoneticPr fontId="6"/>
  </si>
  <si>
    <t>谷山</t>
    <phoneticPr fontId="6"/>
  </si>
  <si>
    <t>桜ヶ丘</t>
    <phoneticPr fontId="6"/>
  </si>
  <si>
    <t>谷山</t>
    <phoneticPr fontId="6"/>
  </si>
  <si>
    <t>桜ヶ丘</t>
    <phoneticPr fontId="6"/>
  </si>
  <si>
    <t>桜ヶ丘</t>
    <phoneticPr fontId="6"/>
  </si>
  <si>
    <t>宮川</t>
    <phoneticPr fontId="6"/>
  </si>
  <si>
    <t>郡山</t>
    <phoneticPr fontId="6"/>
  </si>
  <si>
    <t>吉野</t>
    <phoneticPr fontId="6"/>
  </si>
  <si>
    <t>田上</t>
    <phoneticPr fontId="6"/>
  </si>
  <si>
    <t>田上</t>
    <phoneticPr fontId="6"/>
  </si>
  <si>
    <t>県庁前</t>
    <phoneticPr fontId="6"/>
  </si>
  <si>
    <t>郡元</t>
    <phoneticPr fontId="6"/>
  </si>
  <si>
    <t>谷山</t>
    <phoneticPr fontId="6"/>
  </si>
  <si>
    <t>桜ヶ丘</t>
    <phoneticPr fontId="6"/>
  </si>
  <si>
    <t>江口</t>
    <phoneticPr fontId="6"/>
  </si>
  <si>
    <t>美山</t>
    <phoneticPr fontId="6"/>
  </si>
  <si>
    <t>新村</t>
    <phoneticPr fontId="6"/>
  </si>
  <si>
    <t>吹上</t>
    <phoneticPr fontId="6"/>
  </si>
  <si>
    <t>吹上</t>
    <phoneticPr fontId="6"/>
  </si>
  <si>
    <t>和田</t>
    <phoneticPr fontId="6"/>
  </si>
  <si>
    <t>新村</t>
    <phoneticPr fontId="6"/>
  </si>
  <si>
    <t>尾崎</t>
    <phoneticPr fontId="6"/>
  </si>
  <si>
    <t>切通</t>
    <phoneticPr fontId="6"/>
  </si>
  <si>
    <t>川内</t>
    <phoneticPr fontId="6"/>
  </si>
  <si>
    <t>川内</t>
    <phoneticPr fontId="6"/>
  </si>
  <si>
    <t>東郷</t>
    <phoneticPr fontId="6"/>
  </si>
  <si>
    <t>舟越</t>
    <rPh sb="0" eb="1">
      <t>フネ</t>
    </rPh>
    <phoneticPr fontId="6"/>
  </si>
  <si>
    <t>東郷</t>
    <phoneticPr fontId="6"/>
  </si>
  <si>
    <t>里</t>
    <phoneticPr fontId="6"/>
  </si>
  <si>
    <t>平良</t>
    <phoneticPr fontId="6"/>
  </si>
  <si>
    <t>長浜</t>
    <phoneticPr fontId="6"/>
  </si>
  <si>
    <t>鹿島</t>
    <phoneticPr fontId="6"/>
  </si>
  <si>
    <t>川内</t>
    <phoneticPr fontId="6"/>
  </si>
  <si>
    <t>東郷</t>
    <phoneticPr fontId="6"/>
  </si>
  <si>
    <t>山崎</t>
    <phoneticPr fontId="6"/>
  </si>
  <si>
    <t>中津川</t>
    <phoneticPr fontId="6"/>
  </si>
  <si>
    <t>鷹巣</t>
    <phoneticPr fontId="6"/>
  </si>
  <si>
    <t>汐見</t>
    <phoneticPr fontId="6"/>
  </si>
  <si>
    <t>鷹巣</t>
    <phoneticPr fontId="6"/>
  </si>
  <si>
    <t>国分</t>
    <phoneticPr fontId="6"/>
  </si>
  <si>
    <t>渡瀬</t>
    <phoneticPr fontId="6"/>
  </si>
  <si>
    <t>丸尾</t>
    <phoneticPr fontId="6"/>
  </si>
  <si>
    <t>小浜</t>
    <phoneticPr fontId="6"/>
  </si>
  <si>
    <t>国分</t>
    <phoneticPr fontId="6"/>
  </si>
  <si>
    <t>大口</t>
    <phoneticPr fontId="6"/>
  </si>
  <si>
    <t>白木</t>
    <phoneticPr fontId="6"/>
  </si>
  <si>
    <t>崎山</t>
    <phoneticPr fontId="6"/>
  </si>
  <si>
    <t>大口</t>
    <phoneticPr fontId="6"/>
  </si>
  <si>
    <t>永原</t>
    <phoneticPr fontId="6"/>
  </si>
  <si>
    <t>北山</t>
    <phoneticPr fontId="6"/>
  </si>
  <si>
    <t>蒲生</t>
    <phoneticPr fontId="6"/>
  </si>
  <si>
    <t>幸田</t>
    <phoneticPr fontId="6"/>
  </si>
  <si>
    <t>水窪</t>
    <phoneticPr fontId="6"/>
  </si>
  <si>
    <t>西原</t>
    <phoneticPr fontId="6"/>
  </si>
  <si>
    <t>西原</t>
    <phoneticPr fontId="6"/>
  </si>
  <si>
    <t>古江</t>
    <phoneticPr fontId="6"/>
  </si>
  <si>
    <t>浜田</t>
    <phoneticPr fontId="6"/>
  </si>
  <si>
    <t>神野</t>
    <phoneticPr fontId="6"/>
  </si>
  <si>
    <t>新城</t>
    <phoneticPr fontId="6"/>
  </si>
  <si>
    <t>垂水</t>
    <phoneticPr fontId="6"/>
  </si>
  <si>
    <t>高岡</t>
    <phoneticPr fontId="6"/>
  </si>
  <si>
    <t>坂元</t>
    <phoneticPr fontId="6"/>
  </si>
  <si>
    <t>馬立</t>
    <phoneticPr fontId="6"/>
  </si>
  <si>
    <t>横瀬</t>
    <phoneticPr fontId="6"/>
  </si>
  <si>
    <t>野方</t>
    <phoneticPr fontId="6"/>
  </si>
  <si>
    <t>池田</t>
    <phoneticPr fontId="6"/>
  </si>
  <si>
    <t>田代</t>
    <phoneticPr fontId="6"/>
  </si>
  <si>
    <t>大原</t>
    <phoneticPr fontId="6"/>
  </si>
  <si>
    <t>田代</t>
    <phoneticPr fontId="6"/>
  </si>
  <si>
    <t>大泊</t>
    <phoneticPr fontId="6"/>
  </si>
  <si>
    <t>国見</t>
    <phoneticPr fontId="6"/>
  </si>
  <si>
    <t>国見</t>
    <phoneticPr fontId="6"/>
  </si>
  <si>
    <t>川上</t>
    <rPh sb="0" eb="2">
      <t>カワカミ</t>
    </rPh>
    <phoneticPr fontId="6"/>
  </si>
  <si>
    <t>安城</t>
    <phoneticPr fontId="6"/>
  </si>
  <si>
    <t>田島</t>
    <phoneticPr fontId="6"/>
  </si>
  <si>
    <t>上中</t>
    <phoneticPr fontId="6"/>
  </si>
  <si>
    <t>大川</t>
    <rPh sb="0" eb="2">
      <t>オオカワ</t>
    </rPh>
    <phoneticPr fontId="6"/>
  </si>
  <si>
    <t>長谷</t>
    <phoneticPr fontId="6"/>
  </si>
  <si>
    <t>上中</t>
    <phoneticPr fontId="6"/>
  </si>
  <si>
    <t>永田</t>
    <phoneticPr fontId="6"/>
  </si>
  <si>
    <t>平内</t>
    <rPh sb="0" eb="2">
      <t>ヒラウチ</t>
    </rPh>
    <phoneticPr fontId="6"/>
  </si>
  <si>
    <t>小島</t>
    <phoneticPr fontId="6"/>
  </si>
  <si>
    <t>朝日</t>
    <phoneticPr fontId="6"/>
  </si>
  <si>
    <t>東城</t>
    <phoneticPr fontId="6"/>
  </si>
  <si>
    <t>今里</t>
    <phoneticPr fontId="6"/>
  </si>
  <si>
    <t>今里</t>
    <phoneticPr fontId="6"/>
  </si>
  <si>
    <t>久慈</t>
    <phoneticPr fontId="6"/>
  </si>
  <si>
    <t>久慈</t>
    <phoneticPr fontId="6"/>
  </si>
  <si>
    <t>荒木</t>
    <phoneticPr fontId="6"/>
  </si>
  <si>
    <t>学校名</t>
    <rPh sb="0" eb="2">
      <t>ガッコウ</t>
    </rPh>
    <rPh sb="2" eb="3">
      <t>メイ</t>
    </rPh>
    <phoneticPr fontId="1"/>
  </si>
  <si>
    <t>市町村</t>
    <rPh sb="0" eb="3">
      <t>シチョウソン</t>
    </rPh>
    <phoneticPr fontId="8"/>
  </si>
  <si>
    <t>三島村</t>
    <rPh sb="0" eb="2">
      <t>ミシマ</t>
    </rPh>
    <rPh sb="2" eb="3">
      <t>ソン</t>
    </rPh>
    <phoneticPr fontId="1"/>
  </si>
  <si>
    <t>十島村</t>
    <rPh sb="0" eb="2">
      <t>トシマ</t>
    </rPh>
    <rPh sb="2" eb="3">
      <t>ソン</t>
    </rPh>
    <phoneticPr fontId="1"/>
  </si>
  <si>
    <t>指宿市</t>
    <rPh sb="0" eb="3">
      <t>イブスキシ</t>
    </rPh>
    <phoneticPr fontId="1"/>
  </si>
  <si>
    <t>枕崎市</t>
    <rPh sb="0" eb="3">
      <t>マクラザキシ</t>
    </rPh>
    <phoneticPr fontId="1"/>
  </si>
  <si>
    <t>南九州市</t>
    <rPh sb="0" eb="1">
      <t>ミナミ</t>
    </rPh>
    <rPh sb="1" eb="3">
      <t>キュウシュウ</t>
    </rPh>
    <rPh sb="3" eb="4">
      <t>シ</t>
    </rPh>
    <phoneticPr fontId="1"/>
  </si>
  <si>
    <t>南さつま市</t>
    <rPh sb="0" eb="1">
      <t>ミナミ</t>
    </rPh>
    <rPh sb="4" eb="5">
      <t>シ</t>
    </rPh>
    <phoneticPr fontId="1"/>
  </si>
  <si>
    <t>いちき串木野市</t>
    <rPh sb="3" eb="7">
      <t>クシキノシ</t>
    </rPh>
    <phoneticPr fontId="1"/>
  </si>
  <si>
    <t>日置市</t>
    <rPh sb="0" eb="2">
      <t>ヒオキ</t>
    </rPh>
    <rPh sb="2" eb="3">
      <t>シ</t>
    </rPh>
    <phoneticPr fontId="1"/>
  </si>
  <si>
    <t>薩摩川内市</t>
    <rPh sb="0" eb="2">
      <t>サツマ</t>
    </rPh>
    <rPh sb="2" eb="5">
      <t>センダイシ</t>
    </rPh>
    <phoneticPr fontId="1"/>
  </si>
  <si>
    <t>阿久根市</t>
    <rPh sb="0" eb="4">
      <t>アクネシ</t>
    </rPh>
    <phoneticPr fontId="1"/>
  </si>
  <si>
    <t>出水市</t>
    <rPh sb="0" eb="3">
      <t>イズミシ</t>
    </rPh>
    <phoneticPr fontId="1"/>
  </si>
  <si>
    <t>伊佐市</t>
    <rPh sb="0" eb="3">
      <t>イサシ</t>
    </rPh>
    <phoneticPr fontId="1"/>
  </si>
  <si>
    <t>霧島市</t>
    <rPh sb="0" eb="2">
      <t>キリシマ</t>
    </rPh>
    <rPh sb="2" eb="3">
      <t>シ</t>
    </rPh>
    <phoneticPr fontId="1"/>
  </si>
  <si>
    <t>姶良市</t>
    <rPh sb="0" eb="2">
      <t>アイラ</t>
    </rPh>
    <rPh sb="2" eb="3">
      <t>シ</t>
    </rPh>
    <phoneticPr fontId="1"/>
  </si>
  <si>
    <t>湧水町</t>
    <rPh sb="0" eb="3">
      <t>ユウスイチョウ</t>
    </rPh>
    <phoneticPr fontId="1"/>
  </si>
  <si>
    <t>曽於市</t>
    <rPh sb="0" eb="3">
      <t>ソオシ</t>
    </rPh>
    <phoneticPr fontId="1"/>
  </si>
  <si>
    <t>志布志市</t>
    <rPh sb="0" eb="4">
      <t>シブシシ</t>
    </rPh>
    <phoneticPr fontId="1"/>
  </si>
  <si>
    <t>大崎町</t>
    <rPh sb="0" eb="3">
      <t>オオサキチョウ</t>
    </rPh>
    <phoneticPr fontId="1"/>
  </si>
  <si>
    <t>垂水市</t>
    <rPh sb="0" eb="3">
      <t>タルミズシ</t>
    </rPh>
    <phoneticPr fontId="1"/>
  </si>
  <si>
    <t>鹿屋市</t>
    <rPh sb="0" eb="3">
      <t>カノヤシ</t>
    </rPh>
    <phoneticPr fontId="1"/>
  </si>
  <si>
    <t>東串良町</t>
    <rPh sb="0" eb="4">
      <t>ヒガシクシラチョウ</t>
    </rPh>
    <phoneticPr fontId="1"/>
  </si>
  <si>
    <t>錦江町</t>
    <rPh sb="0" eb="3">
      <t>キンコウチョウ</t>
    </rPh>
    <phoneticPr fontId="1"/>
  </si>
  <si>
    <t>南大隅町</t>
    <rPh sb="0" eb="4">
      <t>ミナミオオスミチョウ</t>
    </rPh>
    <phoneticPr fontId="1"/>
  </si>
  <si>
    <t>肝付町</t>
    <rPh sb="0" eb="3">
      <t>キモツキチョウ</t>
    </rPh>
    <phoneticPr fontId="1"/>
  </si>
  <si>
    <t>西之表市</t>
    <rPh sb="0" eb="4">
      <t>ニシノオモテシ</t>
    </rPh>
    <phoneticPr fontId="1"/>
  </si>
  <si>
    <t>中種子町</t>
    <rPh sb="0" eb="4">
      <t>ナカタネチョウ</t>
    </rPh>
    <phoneticPr fontId="1"/>
  </si>
  <si>
    <t>南種子町</t>
    <rPh sb="0" eb="4">
      <t>ミナミタネチョウ</t>
    </rPh>
    <phoneticPr fontId="1"/>
  </si>
  <si>
    <t>屋久島町</t>
    <rPh sb="0" eb="3">
      <t>ヤクシマ</t>
    </rPh>
    <rPh sb="3" eb="4">
      <t>チョウ</t>
    </rPh>
    <phoneticPr fontId="1"/>
  </si>
  <si>
    <t>奄美市</t>
    <rPh sb="0" eb="2">
      <t>アマミ</t>
    </rPh>
    <rPh sb="2" eb="3">
      <t>シ</t>
    </rPh>
    <phoneticPr fontId="1"/>
  </si>
  <si>
    <t>龍郷町</t>
    <rPh sb="0" eb="3">
      <t>タツゴウチョウ</t>
    </rPh>
    <phoneticPr fontId="1"/>
  </si>
  <si>
    <t>大和村</t>
    <rPh sb="0" eb="3">
      <t>ヤマトソン</t>
    </rPh>
    <phoneticPr fontId="1"/>
  </si>
  <si>
    <t>宇検村</t>
    <rPh sb="0" eb="3">
      <t>ウケンソン</t>
    </rPh>
    <phoneticPr fontId="1"/>
  </si>
  <si>
    <t>瀬戸内町</t>
    <rPh sb="0" eb="4">
      <t>セトウチチョウ</t>
    </rPh>
    <phoneticPr fontId="1"/>
  </si>
  <si>
    <t>喜界町</t>
    <rPh sb="0" eb="3">
      <t>キカイチョウ</t>
    </rPh>
    <phoneticPr fontId="1"/>
  </si>
  <si>
    <t>徳之島町</t>
    <rPh sb="0" eb="4">
      <t>トクノシマチョウ</t>
    </rPh>
    <phoneticPr fontId="1"/>
  </si>
  <si>
    <t>天城町</t>
    <rPh sb="0" eb="3">
      <t>アマギチョウ</t>
    </rPh>
    <phoneticPr fontId="1"/>
  </si>
  <si>
    <t>伊仙町</t>
    <rPh sb="0" eb="3">
      <t>イセンチョウ</t>
    </rPh>
    <phoneticPr fontId="1"/>
  </si>
  <si>
    <t>和泊町</t>
    <rPh sb="0" eb="3">
      <t>ワドマリチョウ</t>
    </rPh>
    <phoneticPr fontId="1"/>
  </si>
  <si>
    <t>知名町</t>
    <rPh sb="0" eb="3">
      <t>チナチョウ</t>
    </rPh>
    <phoneticPr fontId="1"/>
  </si>
  <si>
    <t>与論町</t>
    <rPh sb="0" eb="3">
      <t>ヨロンチョウ</t>
    </rPh>
    <phoneticPr fontId="1"/>
  </si>
  <si>
    <t>和泊町</t>
    <rPh sb="0" eb="2">
      <t>ワドマリ</t>
    </rPh>
    <rPh sb="2" eb="3">
      <t>チョウ</t>
    </rPh>
    <phoneticPr fontId="1"/>
  </si>
  <si>
    <t>起点</t>
    <rPh sb="0" eb="2">
      <t>キテン</t>
    </rPh>
    <phoneticPr fontId="1"/>
  </si>
  <si>
    <t>証明する校長名</t>
    <rPh sb="0" eb="2">
      <t>ショウメイ</t>
    </rPh>
    <rPh sb="4" eb="6">
      <t>コウチョウ</t>
    </rPh>
    <rPh sb="6" eb="7">
      <t>メイ</t>
    </rPh>
    <phoneticPr fontId="1"/>
  </si>
  <si>
    <t>証明年月日</t>
    <rPh sb="0" eb="2">
      <t>ショウメイ</t>
    </rPh>
    <rPh sb="2" eb="5">
      <t>ネンガッピ</t>
    </rPh>
    <phoneticPr fontId="1"/>
  </si>
  <si>
    <t>鹿児島市立吉田小学校</t>
  </si>
  <si>
    <t>鹿児島市立本名小学校</t>
  </si>
  <si>
    <t>鹿児島市立宮小学校</t>
  </si>
  <si>
    <t>鹿児島市立本城小学校</t>
  </si>
  <si>
    <t>鹿児島市立牟礼岡小学校</t>
  </si>
  <si>
    <t>鹿児島市立南方小学校</t>
  </si>
  <si>
    <t>鹿児島市立花尾小学校</t>
  </si>
  <si>
    <t>鹿児島市立郡山小学校</t>
  </si>
  <si>
    <t>鹿児島市立川上小学校</t>
  </si>
  <si>
    <t>鹿児島市立吉野小学校</t>
  </si>
  <si>
    <t>鹿児島市立吉野東小学校</t>
  </si>
  <si>
    <t>鹿児島市立大明丘小学校</t>
  </si>
  <si>
    <t>鹿児島市立坂元小学校</t>
  </si>
  <si>
    <t>鹿児島市立坂元台小学校</t>
  </si>
  <si>
    <t>鹿児島市立清水小学校</t>
  </si>
  <si>
    <t>鹿児島市立大龍小学校</t>
  </si>
  <si>
    <t>鹿児島市立名山小学校</t>
  </si>
  <si>
    <t>鹿児島市立山下小学校</t>
  </si>
  <si>
    <t>鹿児島市立松原小学校</t>
  </si>
  <si>
    <t>鹿児島市立城南小学校</t>
  </si>
  <si>
    <t>鹿児島市立草牟田小学校</t>
  </si>
  <si>
    <t>鹿児島市立原良小学校</t>
  </si>
  <si>
    <t>鹿児島市立明和小学校</t>
  </si>
  <si>
    <t>鹿児島市立武岡小学校</t>
  </si>
  <si>
    <t>鹿児島市立武岡台小学校</t>
  </si>
  <si>
    <t>鹿児島市立西田小学校</t>
  </si>
  <si>
    <t>鹿児島市立武小学校</t>
  </si>
  <si>
    <t>鹿児島市立田上小学校</t>
  </si>
  <si>
    <t>鹿児島市立西陵小学校</t>
  </si>
  <si>
    <t>鹿児島市立広木小学校</t>
  </si>
  <si>
    <t>鹿児島市立中洲小学校</t>
  </si>
  <si>
    <t>鹿児島市立荒田小学校</t>
  </si>
  <si>
    <t>鹿児島市立八幡小学校</t>
  </si>
  <si>
    <t>鹿児島市立中郡小学校</t>
  </si>
  <si>
    <t>鹿児島市立紫原小学校</t>
  </si>
  <si>
    <t>鹿児島市立西紫原小学校</t>
  </si>
  <si>
    <t>鹿児島市立鴨池小学校</t>
  </si>
  <si>
    <t>鹿児島市立南小学校</t>
  </si>
  <si>
    <t>鹿児島市立宇宿小学校</t>
  </si>
  <si>
    <t>鹿児島市立向陽小学校</t>
  </si>
  <si>
    <t>鹿児島市立伊敷小学校</t>
  </si>
  <si>
    <t>鹿児島市立花野小学校</t>
  </si>
  <si>
    <t>鹿児島市立西伊敷小学校</t>
  </si>
  <si>
    <t>鹿児島市立伊敷台小学校</t>
  </si>
  <si>
    <t>鹿児島市立玉江小学校</t>
  </si>
  <si>
    <t>鹿児島市立小山田小学校</t>
  </si>
  <si>
    <t>鹿児島市立犬迫小学校</t>
  </si>
  <si>
    <t>鹿児島市立皆与志小学校</t>
  </si>
  <si>
    <t>鹿児島市立東桜島小学校</t>
  </si>
  <si>
    <t>鹿児島市立黒神小学校</t>
  </si>
  <si>
    <t>鹿児島市立桜洲小学校</t>
  </si>
  <si>
    <t>鹿児島市立桜峰小学校</t>
  </si>
  <si>
    <t>鹿児島市立松元小学校</t>
  </si>
  <si>
    <t>鹿児島市立東昌小学校</t>
  </si>
  <si>
    <t>鹿児島市立春山小学校</t>
  </si>
  <si>
    <t>鹿児島市立石谷小学校</t>
  </si>
  <si>
    <t>鹿児島市立谷山小学校</t>
  </si>
  <si>
    <t>鹿児島市立西谷山小学校</t>
  </si>
  <si>
    <t>鹿児島市立東谷山小学校</t>
  </si>
  <si>
    <t>鹿児島市立清和小学校</t>
  </si>
  <si>
    <t>鹿児島市立和田小学校</t>
  </si>
  <si>
    <t>鹿児島市立錦江台小学校</t>
  </si>
  <si>
    <t>鹿児島市立福平小学校</t>
  </si>
  <si>
    <t>鹿児島市立平川小学校</t>
  </si>
  <si>
    <t>鹿児島市立錫山小学校</t>
  </si>
  <si>
    <t>鹿児島市立中山小学校</t>
  </si>
  <si>
    <t>鹿児島市立桜丘西小学校</t>
  </si>
  <si>
    <t>鹿児島市立桜丘東小学校</t>
  </si>
  <si>
    <t>鹿児島市立星峯西小学校</t>
  </si>
  <si>
    <t>鹿児島市立星峯東小学校</t>
  </si>
  <si>
    <t>鹿児島市立宮川小学校</t>
  </si>
  <si>
    <t>鹿児島市立皇徳寺小学校</t>
  </si>
  <si>
    <t>鹿児島市立瀬々串小学校</t>
  </si>
  <si>
    <t>鹿児島市立中名小学校</t>
  </si>
  <si>
    <t>鹿児島市立喜入小学校</t>
  </si>
  <si>
    <t>鹿児島市立前之浜小学校</t>
  </si>
  <si>
    <t>鹿児島市立生見小学校</t>
  </si>
  <si>
    <t>鹿児島市立一倉小学校</t>
  </si>
  <si>
    <t>鹿児島市立吉田北中学校</t>
  </si>
  <si>
    <t>鹿児島市立吉田南中学校</t>
  </si>
  <si>
    <t>鹿児島市立郡山中学校</t>
  </si>
  <si>
    <t>鹿児島市立緑丘中学校</t>
  </si>
  <si>
    <t>鹿児島市立吉野中学校</t>
  </si>
  <si>
    <t>鹿児島市立吉野東中学校</t>
  </si>
  <si>
    <t>鹿児島市立坂元中学校</t>
  </si>
  <si>
    <t>鹿児島市立清水中学校</t>
  </si>
  <si>
    <t>鹿児島市立長田中学校</t>
  </si>
  <si>
    <t>鹿児島市立甲東中学校</t>
  </si>
  <si>
    <t>鹿児島市立城西中学校</t>
  </si>
  <si>
    <t>鹿児島市立明和中学校</t>
  </si>
  <si>
    <t>鹿児島市立武岡中学校</t>
  </si>
  <si>
    <t>鹿児島市立武中学校</t>
  </si>
  <si>
    <t>鹿児島市立西陵中学校</t>
  </si>
  <si>
    <t>鹿児島市立甲南中学校</t>
  </si>
  <si>
    <t>鹿児島市立天保山中学校</t>
  </si>
  <si>
    <t>鹿児島市立鴨池中学校</t>
  </si>
  <si>
    <t>鹿児島市立南中学校</t>
  </si>
  <si>
    <t>鹿児島市立紫原中学校</t>
  </si>
  <si>
    <t>鹿児島市立西紫原中学校</t>
  </si>
  <si>
    <t>鹿児島市立伊敷中学校</t>
  </si>
  <si>
    <t>鹿児島市立伊敷台中学校</t>
  </si>
  <si>
    <t>鹿児島市立河頭中学校</t>
  </si>
  <si>
    <t>鹿児島市立東桜島中学校</t>
  </si>
  <si>
    <t>鹿児島市立黒神中学校</t>
  </si>
  <si>
    <t>鹿児島市立桜島中学校</t>
  </si>
  <si>
    <t>鹿児島市立松元中学校</t>
  </si>
  <si>
    <t>鹿児島市立谷山中学校</t>
  </si>
  <si>
    <t>鹿児島市立東谷山中学校</t>
  </si>
  <si>
    <t>鹿児島市立和田中学校</t>
  </si>
  <si>
    <t>鹿児島市立福平中学校</t>
  </si>
  <si>
    <t>鹿児島市立錫山中学校</t>
  </si>
  <si>
    <t>鹿児島市立谷山北中学校</t>
  </si>
  <si>
    <t>鹿児島市立皇徳寺中学校</t>
  </si>
  <si>
    <t>鹿児島市立星峯中学校</t>
  </si>
  <si>
    <t>鹿児島市立桜丘中学校</t>
  </si>
  <si>
    <t>鹿児島市立喜入中学校</t>
  </si>
  <si>
    <t>鹿児島市立鹿児島玉龍中学校</t>
  </si>
  <si>
    <t>三島村立三島小学校</t>
  </si>
  <si>
    <t>三島村立竹島小学校</t>
  </si>
  <si>
    <t>三島村立大里小学校</t>
  </si>
  <si>
    <t>三島村立片泊小学校</t>
  </si>
  <si>
    <t>三島村立三島中学校</t>
  </si>
  <si>
    <t>三島村立竹島中学校</t>
  </si>
  <si>
    <t>三島村立大里中学校</t>
  </si>
  <si>
    <t>三島村立片泊中学校</t>
  </si>
  <si>
    <t>十島村立中之島小学校</t>
  </si>
  <si>
    <t>十島村立平島小学校</t>
  </si>
  <si>
    <t>十島村立平島小学校諏訪之瀬島分校</t>
  </si>
  <si>
    <t>十島村立宝島小学校</t>
  </si>
  <si>
    <t>十島村立宝島小学校小宝島分校</t>
  </si>
  <si>
    <t>十島村立悪石島小学校</t>
  </si>
  <si>
    <t>十島村立口之島小学校</t>
  </si>
  <si>
    <t>十島村立中之島中学校</t>
  </si>
  <si>
    <t>十島村立平島中学校</t>
  </si>
  <si>
    <t>十島村立平島中学校諏訪之瀬島分校</t>
  </si>
  <si>
    <t>十島村立宝島中学校</t>
  </si>
  <si>
    <t>十島村立宝島中学校小宝島分校</t>
  </si>
  <si>
    <t>十島村立悪石島中学校</t>
  </si>
  <si>
    <t>十島村立口之島中学校</t>
  </si>
  <si>
    <t>指宿市立指宿小学校</t>
  </si>
  <si>
    <t>指宿市立魚見小学校</t>
  </si>
  <si>
    <t>指宿市立柳田小学校</t>
  </si>
  <si>
    <t>指宿市立丹波小学校</t>
  </si>
  <si>
    <t>指宿市立今和泉小学校</t>
  </si>
  <si>
    <t>指宿市立池田小学校</t>
  </si>
  <si>
    <t>指宿市立山川小学校</t>
  </si>
  <si>
    <t>指宿市立大成小学校</t>
  </si>
  <si>
    <t>指宿市立徳光小学校</t>
  </si>
  <si>
    <t>指宿市立利永小学校</t>
  </si>
  <si>
    <t>指宿市立開聞小学校</t>
  </si>
  <si>
    <t>指宿市立川尻小学校</t>
  </si>
  <si>
    <t>指宿市立北指宿中学校</t>
  </si>
  <si>
    <t>指宿市立南指宿中学校</t>
  </si>
  <si>
    <t>指宿市立西指宿中学校</t>
  </si>
  <si>
    <t>指宿市立山川中学校</t>
  </si>
  <si>
    <t>指宿市立開聞中学校</t>
  </si>
  <si>
    <t>枕崎市立枕崎小学校</t>
  </si>
  <si>
    <t>枕崎市立桜山小学校</t>
  </si>
  <si>
    <t>枕崎市立別府小学校</t>
  </si>
  <si>
    <t>枕崎市立立神小学校</t>
  </si>
  <si>
    <t>枕崎市立枕崎中学校</t>
  </si>
  <si>
    <t>枕崎市立桜山中学校</t>
  </si>
  <si>
    <t>枕崎市立別府中学校</t>
  </si>
  <si>
    <t>枕崎市立立神中学校</t>
  </si>
  <si>
    <t>南九州市立頴娃小学校</t>
  </si>
  <si>
    <t>南九州市立宮脇小学校</t>
  </si>
  <si>
    <t>南九州市立九玉小学校</t>
  </si>
  <si>
    <t>南九州市立別府小学校</t>
  </si>
  <si>
    <t>南九州市立松原小学校</t>
  </si>
  <si>
    <t>南九州市立青戸小学校</t>
  </si>
  <si>
    <t>南九州市立粟ケ窪小学校</t>
  </si>
  <si>
    <t>南九州市立知覧小学校</t>
  </si>
  <si>
    <t>南九州市立霜出小学校</t>
  </si>
  <si>
    <t>南九州市立松ヶ浦小学校</t>
  </si>
  <si>
    <t>南九州市立浮辺小学校</t>
  </si>
  <si>
    <t>南九州市立中福良小学校</t>
  </si>
  <si>
    <t>南九州市立松山小学校</t>
  </si>
  <si>
    <t>南九州市立手蓑小学校</t>
  </si>
  <si>
    <t>南九州市立川辺小学校</t>
  </si>
  <si>
    <t>南九州市立高田小学校</t>
  </si>
  <si>
    <t>南九州市立清水小学校</t>
  </si>
  <si>
    <t>南九州市立田代小学校</t>
  </si>
  <si>
    <t>南九州市立勝目小学校</t>
  </si>
  <si>
    <t>南九州市立大丸小学校</t>
  </si>
  <si>
    <t>南九州市立頴娃中学校</t>
  </si>
  <si>
    <t>南九州市立別府中学校</t>
  </si>
  <si>
    <t>南九州市立青戸中学校</t>
  </si>
  <si>
    <t>南九州市立知覧中学校</t>
  </si>
  <si>
    <t>南九州市立川辺中学校</t>
  </si>
  <si>
    <t>南さつま市立加世田小学校</t>
  </si>
  <si>
    <t>南さつま市立川畑小学校</t>
  </si>
  <si>
    <t>南さつま市立内山田小学校</t>
  </si>
  <si>
    <t>南さつま市立長屋小学校</t>
  </si>
  <si>
    <t>南さつま市立津貫小学校</t>
  </si>
  <si>
    <t>南さつま市立万世小学校</t>
  </si>
  <si>
    <t>南さつま市立益山小学校</t>
  </si>
  <si>
    <t>南さつま市立小湊小学校</t>
  </si>
  <si>
    <t>南さつま市立大浦小学校</t>
  </si>
  <si>
    <t>南さつま市立赤生木小学校</t>
  </si>
  <si>
    <t>南さつま市立笠沙小学校</t>
  </si>
  <si>
    <t>南さつま市立田布施小学校</t>
  </si>
  <si>
    <t>南さつま市立大坂小学校</t>
  </si>
  <si>
    <t>南さつま市立阿多小学校</t>
  </si>
  <si>
    <t>南さつま市立大田小学校</t>
  </si>
  <si>
    <t>南さつま市立白川小学校</t>
  </si>
  <si>
    <t>南さつま市立加世田中学校</t>
  </si>
  <si>
    <t>南さつま市立万世中学校</t>
  </si>
  <si>
    <t>南さつま市立大浦中学校</t>
  </si>
  <si>
    <t>南さつま市立笠沙中学校</t>
  </si>
  <si>
    <t>南さつま市立金峰中学校</t>
  </si>
  <si>
    <t>いちき串木野市立串木野小学校</t>
  </si>
  <si>
    <t>いちき串木野市立照島小学校</t>
  </si>
  <si>
    <t>いちき串木野市立羽島小学校</t>
  </si>
  <si>
    <t>いちき串木野市立旭小学校</t>
  </si>
  <si>
    <t>いちき串木野市立生福小学校</t>
  </si>
  <si>
    <t>いちき串木野市立荒川小学校</t>
  </si>
  <si>
    <t>いちき串木野市立冠岳小学校</t>
  </si>
  <si>
    <t>いちき串木野市立市来小学校</t>
  </si>
  <si>
    <t>いちき串木野市立川上小学校</t>
  </si>
  <si>
    <t>いちき串木野市立串木野中学校</t>
  </si>
  <si>
    <t>いちき串木野市立串木野西中学校</t>
  </si>
  <si>
    <t>いちき串木野市立羽島中学校</t>
  </si>
  <si>
    <t>いちき串木野市立生冠中学校</t>
  </si>
  <si>
    <t>いちき串木野市立市来中学校</t>
  </si>
  <si>
    <t>日置市立鶴丸小学校</t>
  </si>
  <si>
    <t>日置市立伊作田小学校</t>
  </si>
  <si>
    <t>日置市立湯田小学校</t>
  </si>
  <si>
    <t>日置市立上市来小学校</t>
  </si>
  <si>
    <t>日置市立美山小学校</t>
  </si>
  <si>
    <t>日置市立伊集院小学校</t>
  </si>
  <si>
    <t>日置市立飯牟礼小学校</t>
  </si>
  <si>
    <t>日置市立土橋小学校</t>
  </si>
  <si>
    <t>日置市立伊集院北小学校</t>
  </si>
  <si>
    <t>日置市立妙円寺小学校</t>
  </si>
  <si>
    <t>日置市立日置小学校</t>
  </si>
  <si>
    <t>日置市立住吉小学校</t>
  </si>
  <si>
    <t>日置市立日新小学校</t>
  </si>
  <si>
    <t>日置市立吉利小学校</t>
  </si>
  <si>
    <t>日置市立扇尾小学校</t>
  </si>
  <si>
    <t>日置市立永吉小学校</t>
  </si>
  <si>
    <t>日置市立伊作小学校</t>
  </si>
  <si>
    <t>日置市立花田小学校</t>
  </si>
  <si>
    <t>日置市立和田小学校</t>
  </si>
  <si>
    <t>日置市立東市来中学校</t>
  </si>
  <si>
    <t>日置市立上市来中学校</t>
  </si>
  <si>
    <t>日置市立伊集院中学校</t>
  </si>
  <si>
    <t>日置市立伊集院北中学校</t>
  </si>
  <si>
    <t>日置市立土橋中学校</t>
  </si>
  <si>
    <t>日置市立日吉中学校</t>
  </si>
  <si>
    <t>日置市立吹上中学校</t>
  </si>
  <si>
    <t>薩摩川内市立亀山小学校</t>
  </si>
  <si>
    <t>薩摩川内市立可愛小学校</t>
  </si>
  <si>
    <t>薩摩川内市立川内小学校</t>
  </si>
  <si>
    <t>薩摩川内市立隈之城小学校</t>
  </si>
  <si>
    <t>薩摩川内市立平佐西小学校</t>
  </si>
  <si>
    <t>薩摩川内市立平佐東小学校</t>
  </si>
  <si>
    <t>薩摩川内市立水引小学校</t>
  </si>
  <si>
    <t>薩摩川内市立永利小学校</t>
  </si>
  <si>
    <t>薩摩川内市立峰山小学校</t>
  </si>
  <si>
    <t>薩摩川内市立寄田小学校</t>
  </si>
  <si>
    <t>薩摩川内市立滄浪小学校</t>
  </si>
  <si>
    <t>薩摩川内市立八幡小学校</t>
  </si>
  <si>
    <t>薩摩川内市立育英小学校</t>
  </si>
  <si>
    <t>薩摩川内市立高来小学校</t>
  </si>
  <si>
    <t>薩摩川内市立城上小学校</t>
  </si>
  <si>
    <t>薩摩川内市立陽成小学校</t>
  </si>
  <si>
    <t>薩摩川内市立樋脇小学校</t>
  </si>
  <si>
    <t>薩摩川内市立市比野小学校</t>
  </si>
  <si>
    <t>薩摩川内市立藤本小学校</t>
  </si>
  <si>
    <t>薩摩川内市立入来小学校</t>
  </si>
  <si>
    <t>薩摩川内市立副田小学校</t>
  </si>
  <si>
    <t>薩摩川内市立朝陽小学校</t>
  </si>
  <si>
    <t>薩摩川内市立大馬越小学校</t>
  </si>
  <si>
    <t>薩摩川内市立東郷小学校</t>
  </si>
  <si>
    <t>薩摩川内市立黒木小学校</t>
  </si>
  <si>
    <t>薩摩川内市立大軣小学校</t>
  </si>
  <si>
    <t>薩摩川内市立上手小学校</t>
  </si>
  <si>
    <t>薩摩川内市立藺牟田小学校</t>
  </si>
  <si>
    <t>薩摩川内市立里小学校</t>
  </si>
  <si>
    <t>薩摩川内市立中津小学校</t>
  </si>
  <si>
    <t>薩摩川内市立平良小学校</t>
  </si>
  <si>
    <t>薩摩川内市立手打小学校</t>
  </si>
  <si>
    <t>薩摩川内市立青瀬小学校</t>
  </si>
  <si>
    <t>薩摩川内市立長浜小学校</t>
  </si>
  <si>
    <t>薩摩川内市立子岳小学校</t>
  </si>
  <si>
    <t>薩摩川内市立鹿島小学校</t>
  </si>
  <si>
    <t>薩摩川内市立川内北中学校</t>
  </si>
  <si>
    <t>薩摩川内市立川内中央中学校</t>
  </si>
  <si>
    <t>薩摩川内市立川内南中学校</t>
  </si>
  <si>
    <t>薩摩川内市立水引中学校</t>
  </si>
  <si>
    <t>薩摩川内市立高江中学校</t>
  </si>
  <si>
    <t>薩摩川内市立平成中学校</t>
  </si>
  <si>
    <t>薩摩川内市立高城西中学校</t>
  </si>
  <si>
    <t>薩摩川内市立樋脇中学校</t>
  </si>
  <si>
    <t>薩摩川内市立入来中学校</t>
  </si>
  <si>
    <t>薩摩川内市立東郷中学校</t>
  </si>
  <si>
    <t>薩摩川内市立祁答院中学校</t>
  </si>
  <si>
    <t>薩摩川内市立里中学校</t>
  </si>
  <si>
    <t>薩摩川内市立上甑中学校</t>
  </si>
  <si>
    <t>薩摩川内市立海陽中学校</t>
  </si>
  <si>
    <t>薩摩川内市立海星中学校</t>
  </si>
  <si>
    <t>薩摩川内市立鹿島中学校</t>
  </si>
  <si>
    <t>さつま町立山崎小学校</t>
  </si>
  <si>
    <t>さつま町立盈進小学校</t>
  </si>
  <si>
    <t>さつま町立流水小学校</t>
  </si>
  <si>
    <t>さつま町立佐志小学校</t>
  </si>
  <si>
    <t>さつま町立鶴田小学校</t>
  </si>
  <si>
    <t>さつま町立柏原小学校</t>
  </si>
  <si>
    <t>さつま町立求名小学校</t>
  </si>
  <si>
    <t>さつま町立永野小学校</t>
  </si>
  <si>
    <t>さつま町立中津川小学校</t>
  </si>
  <si>
    <t>さつま町立山崎中学校</t>
  </si>
  <si>
    <t>さつま町立宮之城中学校</t>
  </si>
  <si>
    <t>さつま町立鶴田中学校</t>
  </si>
  <si>
    <t>さつま町立薩摩中学校</t>
  </si>
  <si>
    <t>阿久根市立阿久根小学校</t>
  </si>
  <si>
    <t>阿久根市立大川小学校</t>
  </si>
  <si>
    <t>阿久根市立西目小学校</t>
  </si>
  <si>
    <t>阿久根市立山下小学校</t>
  </si>
  <si>
    <t>阿久根市立鶴川内小学校</t>
  </si>
  <si>
    <t>阿久根市立田代小学校</t>
  </si>
  <si>
    <t>阿久根市立折多小学校</t>
  </si>
  <si>
    <t>阿久根市立尾崎小学校</t>
  </si>
  <si>
    <t>阿久根市立脇本小学校</t>
  </si>
  <si>
    <t>阿久根市立阿久根中学校</t>
  </si>
  <si>
    <t>阿久根市立大川中学校</t>
  </si>
  <si>
    <t>阿久根市立鶴川内中学校</t>
  </si>
  <si>
    <t>阿久根市立三笠中学校</t>
  </si>
  <si>
    <t>出水市立出水小学校</t>
  </si>
  <si>
    <t>出水市立西出水小学校</t>
  </si>
  <si>
    <t>出水市立東出水小学校</t>
  </si>
  <si>
    <t>出水市立米ノ津小学校</t>
  </si>
  <si>
    <t>出水市立米ノ津東小学校</t>
  </si>
  <si>
    <t>出水市立切通小学校</t>
  </si>
  <si>
    <t>出水市立荘小学校</t>
  </si>
  <si>
    <t>出水市立蕨島小学校</t>
  </si>
  <si>
    <t>出水市立大川内小学校</t>
  </si>
  <si>
    <t>出水市立上場小学校</t>
  </si>
  <si>
    <t>出水市立高尾野小学校</t>
  </si>
  <si>
    <t>出水市立下水流小学校</t>
  </si>
  <si>
    <t>出水市立江内小学校</t>
  </si>
  <si>
    <t>出水市立野田小学校</t>
  </si>
  <si>
    <t>出水市立出水中学校</t>
  </si>
  <si>
    <t>出水市立米ノ津中学校</t>
  </si>
  <si>
    <t>出水市立米ノ津中学校桂島分校</t>
  </si>
  <si>
    <t>出水市立大川内中学校</t>
  </si>
  <si>
    <t>出水市立高尾野中学校</t>
  </si>
  <si>
    <t>出水市立江内中学校</t>
  </si>
  <si>
    <t>出水市立野田中学校</t>
  </si>
  <si>
    <t>長島町立鷹巣小学校</t>
  </si>
  <si>
    <t>長島町立川床小学校</t>
  </si>
  <si>
    <t>長島町立伊唐小学校</t>
  </si>
  <si>
    <t>長島町立獅子島小学校</t>
  </si>
  <si>
    <t>長島町立幣串小学校</t>
  </si>
  <si>
    <t>長島町立城川内小学校</t>
  </si>
  <si>
    <t>長島町立平尾小学校</t>
  </si>
  <si>
    <t>長島町立蔵之元小学校</t>
  </si>
  <si>
    <t>長島町立汐見小学校</t>
  </si>
  <si>
    <t>長島町立鷹巣中学校</t>
  </si>
  <si>
    <t>長島町立川床中学校</t>
  </si>
  <si>
    <t>長島町立獅子島中学校</t>
  </si>
  <si>
    <t>長島町立長島中学校</t>
  </si>
  <si>
    <t>長島町立平尾中学校</t>
  </si>
  <si>
    <t>伊佐市立大口小学校</t>
  </si>
  <si>
    <t>伊佐市立大口東小学校</t>
  </si>
  <si>
    <t>伊佐市立牛尾小学校</t>
  </si>
  <si>
    <t>伊佐市立山野小学校</t>
  </si>
  <si>
    <t>伊佐市立山野西小学校</t>
  </si>
  <si>
    <t>伊佐市立平出水小学校</t>
  </si>
  <si>
    <t>伊佐市立羽月小学校</t>
  </si>
  <si>
    <t>伊佐市立羽月北小学校</t>
  </si>
  <si>
    <t>伊佐市立羽月西小学校</t>
  </si>
  <si>
    <t>伊佐市立曽木小学校</t>
  </si>
  <si>
    <t>伊佐市立針持小学校</t>
  </si>
  <si>
    <t>伊佐市立本城小学校</t>
  </si>
  <si>
    <t>伊佐市立南永小学校</t>
  </si>
  <si>
    <t>伊佐市立菱刈小学校</t>
  </si>
  <si>
    <t>伊佐市立田中小学校</t>
  </si>
  <si>
    <t>伊佐市立湯之尾小学校</t>
  </si>
  <si>
    <t>伊佐市立菱刈中学校</t>
  </si>
  <si>
    <t>霧島市立国分北小学校</t>
  </si>
  <si>
    <t>霧島市立青葉小学校</t>
  </si>
  <si>
    <t>霧島市立木原小学校</t>
  </si>
  <si>
    <t>霧島市立川原小学校</t>
  </si>
  <si>
    <t>霧島市立国分小学校</t>
  </si>
  <si>
    <t>霧島市立向花小学校</t>
  </si>
  <si>
    <t>霧島市立上小川小学校</t>
  </si>
  <si>
    <t>霧島市立国分西小学校</t>
  </si>
  <si>
    <t>霧島市立国分南小学校</t>
  </si>
  <si>
    <t>霧島市立平山小学校</t>
  </si>
  <si>
    <t>霧島市立塚脇小学校若駒分教室</t>
  </si>
  <si>
    <t>霧島市立天降川小学校</t>
  </si>
  <si>
    <t>霧島市立溝辺小学校</t>
  </si>
  <si>
    <t>霧島市立陵南小学校</t>
  </si>
  <si>
    <t>霧島市立竹子小学校</t>
  </si>
  <si>
    <t>霧島市立横川小学校</t>
  </si>
  <si>
    <t>霧島市立安良小学校</t>
  </si>
  <si>
    <t>霧島市立佐々木小学校</t>
  </si>
  <si>
    <t>霧島市立牧園小学校</t>
  </si>
  <si>
    <t>霧島市立三体小学校</t>
  </si>
  <si>
    <t>霧島市立万膳小学校</t>
  </si>
  <si>
    <t>霧島市立高千穂小学校</t>
  </si>
  <si>
    <t>霧島市立中津川小学校</t>
  </si>
  <si>
    <t>霧島市立持松小学校</t>
  </si>
  <si>
    <t>霧島市立大田小学校</t>
  </si>
  <si>
    <t>霧島市立霧島小学校</t>
  </si>
  <si>
    <t>霧島市立永水小学校</t>
  </si>
  <si>
    <t>霧島市立富隈小学校</t>
  </si>
  <si>
    <t>霧島市立宮内小学校</t>
  </si>
  <si>
    <t>霧島市立小野小学校</t>
  </si>
  <si>
    <t>霧島市立小浜小学校</t>
  </si>
  <si>
    <t>霧島市立日当山小学校</t>
  </si>
  <si>
    <t>霧島市立中福良小学校</t>
  </si>
  <si>
    <t>霧島市立福山小学校</t>
  </si>
  <si>
    <t>霧島市立牧之原小学校</t>
  </si>
  <si>
    <t>霧島市立国分中学校</t>
  </si>
  <si>
    <t>霧島市立木原中学校</t>
  </si>
  <si>
    <t>霧島市立国分南中学校</t>
  </si>
  <si>
    <t>霧島市立舞鶴中学校</t>
  </si>
  <si>
    <t>霧島市立溝辺中学校</t>
  </si>
  <si>
    <t>霧島市立陵南中学校</t>
  </si>
  <si>
    <t>霧島市立横川中学校</t>
  </si>
  <si>
    <t>霧島市立牧園中学校</t>
  </si>
  <si>
    <t>霧島市立霧島中学校</t>
  </si>
  <si>
    <t>霧島市立隼人中学校</t>
  </si>
  <si>
    <t>霧島市立日当山中学校</t>
  </si>
  <si>
    <t>霧島市立牧之原中学校</t>
  </si>
  <si>
    <t>霧島市立牧之原中学校若駒分校</t>
  </si>
  <si>
    <t>姶良市立柁城小学校</t>
  </si>
  <si>
    <t>姶良市立錦江小学校</t>
  </si>
  <si>
    <t>姶良市立竜門小学校</t>
  </si>
  <si>
    <t>姶良市立永原小学校</t>
  </si>
  <si>
    <t>姶良市立加治木小学校</t>
  </si>
  <si>
    <t>姶良市立帖佐小学校</t>
  </si>
  <si>
    <t>姶良市立建昌小学校</t>
  </si>
  <si>
    <t>姶良市立三船小学校</t>
  </si>
  <si>
    <t>姶良市立重富小学校</t>
  </si>
  <si>
    <t>姶良市立山田小学校</t>
  </si>
  <si>
    <t>姶良市立北山小学校</t>
  </si>
  <si>
    <t>姶良市立姶良小学校</t>
  </si>
  <si>
    <t>姶良市立西姶良小学校</t>
  </si>
  <si>
    <t>姶良市立蒲生小学校</t>
  </si>
  <si>
    <t>姶良市立漆小学校</t>
  </si>
  <si>
    <t>姶良市立西浦小学校</t>
  </si>
  <si>
    <t>姶良市立加治木中学校</t>
  </si>
  <si>
    <t>姶良市立帖佐中学校</t>
  </si>
  <si>
    <t>姶良市立重富中学校</t>
  </si>
  <si>
    <t>姶良市立山田中学校</t>
  </si>
  <si>
    <t>姶良市立蒲生中学校</t>
  </si>
  <si>
    <t>湧水町立栗野小学校</t>
  </si>
  <si>
    <t>湧水町立轟小学校</t>
  </si>
  <si>
    <t>湧水町立幸田小学校</t>
  </si>
  <si>
    <t>湧水町立上場小学校</t>
  </si>
  <si>
    <t>湧水町立吉松小学校</t>
  </si>
  <si>
    <t>湧水町立栗野中学校</t>
  </si>
  <si>
    <t>湧水町立吉松中学校</t>
  </si>
  <si>
    <t>曽於市立末吉小学校</t>
  </si>
  <si>
    <t>曽於市立檍小学校</t>
  </si>
  <si>
    <t>曽於市立高岡小学校</t>
  </si>
  <si>
    <t>曽於市立岩北小学校</t>
  </si>
  <si>
    <t>曽於市立岩南小学校</t>
  </si>
  <si>
    <t>曽於市立諏訪小学校</t>
  </si>
  <si>
    <t>曽於市立光神小学校</t>
  </si>
  <si>
    <t>曽於市立深川小学校</t>
  </si>
  <si>
    <t>曽於市立柳迫小学校</t>
  </si>
  <si>
    <t>曽於市立岩川小学校</t>
  </si>
  <si>
    <t>曽於市立菅牟田小学校</t>
  </si>
  <si>
    <t>曽於市立笠木小学校</t>
  </si>
  <si>
    <t>曽於市立大隅北小学校</t>
  </si>
  <si>
    <t>曽於市立恒吉小学校</t>
  </si>
  <si>
    <t>曽於市立大隅南小学校</t>
  </si>
  <si>
    <t>曽於市立月野小学校</t>
  </si>
  <si>
    <t>曽於市立財部小学校</t>
  </si>
  <si>
    <t>曽於市立財部北小学校</t>
  </si>
  <si>
    <t>曽於市立財部南小学校</t>
  </si>
  <si>
    <t>曽於市立中谷小学校</t>
  </si>
  <si>
    <t>曽於市立末吉中学校</t>
  </si>
  <si>
    <t>曽於市立大隅中学校</t>
  </si>
  <si>
    <t>曽於市立財部中学校</t>
  </si>
  <si>
    <t>志布志市立松山小学校</t>
  </si>
  <si>
    <t>志布志市立泰野小学校</t>
  </si>
  <si>
    <t>志布志市立尾野見小学校</t>
  </si>
  <si>
    <t>志布志市立志布志小学校</t>
  </si>
  <si>
    <t>志布志市立香月小学校</t>
  </si>
  <si>
    <t>志布志市立潤が野小学校</t>
  </si>
  <si>
    <t>志布志市立安楽小学校</t>
  </si>
  <si>
    <t>志布志市立田之浦小学校</t>
  </si>
  <si>
    <t>志布志市立森山小学校</t>
  </si>
  <si>
    <t>志布志市立伊﨑田小学校</t>
  </si>
  <si>
    <t>志布志市立蓬原小学校</t>
  </si>
  <si>
    <t>志布志市立野神小学校</t>
  </si>
  <si>
    <t>志布志市立有明小学校</t>
  </si>
  <si>
    <t>志布志市立通山小学校</t>
  </si>
  <si>
    <t>志布志市立原田小学校</t>
  </si>
  <si>
    <t>志布志市立山重小学校</t>
  </si>
  <si>
    <t>志布志市立松山中学校</t>
  </si>
  <si>
    <t>志布志市立志布志中学校</t>
  </si>
  <si>
    <t>志布志市立有明中学校</t>
  </si>
  <si>
    <t>志布志市立宇都中学校</t>
  </si>
  <si>
    <t>志布志市立伊崎田中学校</t>
  </si>
  <si>
    <t>大崎町立大崎小学校</t>
  </si>
  <si>
    <t>大崎町立菱田小学校</t>
  </si>
  <si>
    <t>大崎町立中沖小学校</t>
  </si>
  <si>
    <t>大崎町立持留小学校</t>
  </si>
  <si>
    <t>大崎町立大丸小学校</t>
  </si>
  <si>
    <t>大崎町立野方小学校</t>
  </si>
  <si>
    <t>大崎町立大崎中学校</t>
  </si>
  <si>
    <t>垂水市立新城小学校</t>
  </si>
  <si>
    <t>垂水市立垂水小学校</t>
  </si>
  <si>
    <t>垂水市立水之上小学校</t>
  </si>
  <si>
    <t>垂水市立柊原小学校</t>
  </si>
  <si>
    <t>垂水市立協和小学校</t>
  </si>
  <si>
    <t>垂水市立牛根小学校</t>
  </si>
  <si>
    <t>垂水市立松ケ崎小学校</t>
  </si>
  <si>
    <t>垂水市立境小学校</t>
  </si>
  <si>
    <t>垂水市立垂水中央中学校</t>
  </si>
  <si>
    <t>鹿屋市立鹿屋小学校</t>
  </si>
  <si>
    <t>鹿屋市立祓川小学校</t>
  </si>
  <si>
    <t>鹿屋市立東原小学校</t>
  </si>
  <si>
    <t>鹿屋市立笠野原小学校</t>
  </si>
  <si>
    <t>鹿屋市立寿小学校</t>
  </si>
  <si>
    <t>鹿屋市立寿北小学校</t>
  </si>
  <si>
    <t>鹿屋市立田崎小学校</t>
  </si>
  <si>
    <t>鹿屋市立西原小学校</t>
  </si>
  <si>
    <t>鹿屋市立西原台小学校</t>
  </si>
  <si>
    <t>鹿屋市立鶴羽小学校</t>
  </si>
  <si>
    <t>鹿屋市立古江小学校</t>
  </si>
  <si>
    <t>鹿屋市立菅原小学校</t>
  </si>
  <si>
    <t>鹿屋市立高須小学校</t>
  </si>
  <si>
    <t>鹿屋市立浜田小学校</t>
  </si>
  <si>
    <t>鹿屋市立野里小学校</t>
  </si>
  <si>
    <t>鹿屋市立大姶良小学校</t>
  </si>
  <si>
    <t>鹿屋市立南小学校</t>
  </si>
  <si>
    <t>鹿屋市立西俣小学校</t>
  </si>
  <si>
    <t>鹿屋市立高隈小学校</t>
  </si>
  <si>
    <t>鹿屋市立大黒小学校</t>
  </si>
  <si>
    <t>鹿屋市立輝北小学校</t>
  </si>
  <si>
    <t>鹿屋市立串良小学校</t>
  </si>
  <si>
    <t>鹿屋市立細山田小学校</t>
  </si>
  <si>
    <t>鹿屋市立上小原小学校</t>
  </si>
  <si>
    <t>鹿屋市立吾平小学校</t>
  </si>
  <si>
    <t>鹿屋市立鶴峰小学校</t>
  </si>
  <si>
    <t>鹿屋市立神野小学校</t>
  </si>
  <si>
    <t>鹿屋市立下名小学校</t>
  </si>
  <si>
    <t>鹿屋市立鹿屋中学校</t>
  </si>
  <si>
    <t>鹿屋市立鹿屋東中学校</t>
  </si>
  <si>
    <t>鹿屋市立第一鹿屋中学校</t>
  </si>
  <si>
    <t>鹿屋市立田崎中学校</t>
  </si>
  <si>
    <t>鹿屋市立大姶良中学校</t>
  </si>
  <si>
    <t>鹿屋市立花岡中学校</t>
  </si>
  <si>
    <t>鹿屋市立高隈中学校</t>
  </si>
  <si>
    <t>鹿屋市立輝北中学校</t>
  </si>
  <si>
    <t>鹿屋市立串良中学校</t>
  </si>
  <si>
    <t>鹿屋市立細山田中学校</t>
  </si>
  <si>
    <t>鹿屋市立上小原中学校</t>
  </si>
  <si>
    <t>鹿屋市立吾平中学校</t>
  </si>
  <si>
    <t>東串良町立池之原小学校</t>
  </si>
  <si>
    <t>東串良町立柏原小学校</t>
  </si>
  <si>
    <t>東串良町立東串良中学校</t>
  </si>
  <si>
    <t>錦江町立大根占小学校</t>
  </si>
  <si>
    <t>錦江町立神川小学校</t>
  </si>
  <si>
    <t>錦江町立宿利原小学校</t>
  </si>
  <si>
    <t>錦江町立池田小学校</t>
  </si>
  <si>
    <t>錦江町立田代小学校</t>
  </si>
  <si>
    <t>錦江町立大原小学校</t>
  </si>
  <si>
    <t>錦江町立錦江中学校</t>
  </si>
  <si>
    <t>錦江町立田代中学校</t>
  </si>
  <si>
    <t>南大隅町立神山小学校</t>
  </si>
  <si>
    <t>南大隅町立宮田小学校</t>
  </si>
  <si>
    <t>南大隅町立登尾小学校</t>
  </si>
  <si>
    <t>南大隅町立滑川小学校</t>
  </si>
  <si>
    <t>南大隅町立城内小学校</t>
  </si>
  <si>
    <t>南大隅町立佐多小学校</t>
  </si>
  <si>
    <t>南大隅町立大泊小学校</t>
  </si>
  <si>
    <t>南大隅町立竹之浦小学校</t>
  </si>
  <si>
    <t>南大隅町立郡小学校</t>
  </si>
  <si>
    <t>南大隅町立大中尾小学校</t>
  </si>
  <si>
    <t>南大隅町立根占中学校</t>
  </si>
  <si>
    <t>南大隅町立第一佐多中学校</t>
  </si>
  <si>
    <t>肝付町立内之浦小学校</t>
  </si>
  <si>
    <t>肝付町立岸良小学校</t>
  </si>
  <si>
    <t>肝付町立高山小学校</t>
  </si>
  <si>
    <t>肝付町立波野小学校</t>
  </si>
  <si>
    <t>肝付町立宮富小学校</t>
  </si>
  <si>
    <t>肝付町立国見小学校</t>
  </si>
  <si>
    <t>肝付町立内之浦中学校</t>
  </si>
  <si>
    <t>肝付町立岸良中学校</t>
  </si>
  <si>
    <t>肝付町立高山中学校</t>
  </si>
  <si>
    <t>肝付町立波野中学校</t>
  </si>
  <si>
    <t>肝付町立国見中学校</t>
  </si>
  <si>
    <t>肝付町立川上中学校</t>
  </si>
  <si>
    <t>西之表市立榕城小学校</t>
  </si>
  <si>
    <t>西之表市立上西小学校</t>
  </si>
  <si>
    <t>西之表市立下西小学校</t>
  </si>
  <si>
    <t>西之表市立国上小学校</t>
  </si>
  <si>
    <t>西之表市立伊関小学校</t>
  </si>
  <si>
    <t>西之表市立安納小学校</t>
  </si>
  <si>
    <t>西之表市立現和小学校</t>
  </si>
  <si>
    <t>西之表市立安城小学校</t>
  </si>
  <si>
    <t>西之表市立立山小学校</t>
  </si>
  <si>
    <t>西之表市立古田小学校</t>
  </si>
  <si>
    <t>西之表市立住吉小学校</t>
  </si>
  <si>
    <t>西之表市立種子島中学校</t>
  </si>
  <si>
    <t>中種子町立野間小学校</t>
  </si>
  <si>
    <t>中種子町立増田小学校</t>
  </si>
  <si>
    <t>中種子町立星原小学校</t>
  </si>
  <si>
    <t>中種子町立納官小学校</t>
  </si>
  <si>
    <t>中種子町立油久小学校</t>
  </si>
  <si>
    <t>中種子町立南界小学校</t>
  </si>
  <si>
    <t>中種子町立岩岡小学校</t>
  </si>
  <si>
    <t>中種子町立中種子中学校</t>
  </si>
  <si>
    <t>南種子町立中平小学校</t>
  </si>
  <si>
    <t>南種子町立茎南小学校</t>
  </si>
  <si>
    <t>南種子町立西野小学校</t>
  </si>
  <si>
    <t>南種子町立大川小学校</t>
  </si>
  <si>
    <t>南種子町立島間小学校</t>
  </si>
  <si>
    <t>南種子町立平山小学校</t>
  </si>
  <si>
    <t>南種子町立花峰小学校</t>
  </si>
  <si>
    <t>南種子町立長谷小学校</t>
  </si>
  <si>
    <t>南種子町立南種子中学校</t>
  </si>
  <si>
    <t>屋久島町立宮浦小学校</t>
  </si>
  <si>
    <t>屋久島町立一湊小学校</t>
  </si>
  <si>
    <t>屋久島町立永田小学校</t>
  </si>
  <si>
    <t>屋久島町立金岳小学校</t>
  </si>
  <si>
    <t>屋久島町立小瀬田小学校</t>
  </si>
  <si>
    <t>屋久島町立栗生小学校</t>
  </si>
  <si>
    <t>屋久島町立八幡小学校</t>
  </si>
  <si>
    <t>屋久島町立神山小学校</t>
  </si>
  <si>
    <t>屋久島町立安房小学校</t>
  </si>
  <si>
    <t>屋久島町立中央中学校</t>
  </si>
  <si>
    <t>屋久島町立一湊中学校</t>
  </si>
  <si>
    <t>屋久島町立永田中学校</t>
  </si>
  <si>
    <t>屋久島町立金岳中学校</t>
  </si>
  <si>
    <t>屋久島町立岳南中学校</t>
  </si>
  <si>
    <t>屋久島町立安房中学校</t>
  </si>
  <si>
    <t>奄美市立名瀬小学校</t>
  </si>
  <si>
    <t>奄美市立奄美小学校</t>
  </si>
  <si>
    <t>奄美市立伊津部小学校</t>
  </si>
  <si>
    <t>奄美市立朝日小学校</t>
  </si>
  <si>
    <t>奄美市立小宿小学校</t>
  </si>
  <si>
    <t>奄美市立知根小学校</t>
  </si>
  <si>
    <t>奄美市立大川小学校</t>
  </si>
  <si>
    <t>奄美市立小湊小学校</t>
  </si>
  <si>
    <t>奄美市立崎原小学校</t>
  </si>
  <si>
    <t>奄美市立芦花部小学校</t>
  </si>
  <si>
    <t>奄美市立住用小学校</t>
  </si>
  <si>
    <t>奄美市立東城小学校</t>
  </si>
  <si>
    <t>奄美市立市小学校</t>
  </si>
  <si>
    <t>奄美市立赤木名小学校</t>
  </si>
  <si>
    <t>奄美市立笠利小学校</t>
  </si>
  <si>
    <t>奄美市立節田小学校</t>
  </si>
  <si>
    <t>奄美市立緑が丘小学校</t>
  </si>
  <si>
    <t>奄美市立宇宿小学校</t>
  </si>
  <si>
    <t>奄美市立手花部小学校</t>
  </si>
  <si>
    <t>奄美市立屋仁小学校</t>
  </si>
  <si>
    <t>奄美市立佐仁小学校</t>
  </si>
  <si>
    <t>奄美市立名瀬中学校</t>
  </si>
  <si>
    <t>奄美市立金久中学校</t>
  </si>
  <si>
    <t>奄美市立朝日中学校</t>
  </si>
  <si>
    <t>奄美市立小宿中学校</t>
  </si>
  <si>
    <t>奄美市立大川中学校</t>
  </si>
  <si>
    <t>奄美市立崎原中学校</t>
  </si>
  <si>
    <t>奄美市立芦花部中学校</t>
  </si>
  <si>
    <t>奄美市立住用中学校</t>
  </si>
  <si>
    <t>奄美市立市中学校</t>
  </si>
  <si>
    <t>奄美市立東城中学校</t>
  </si>
  <si>
    <t>奄美市立赤木名中学校</t>
  </si>
  <si>
    <t>奄美市立笠利中学校</t>
  </si>
  <si>
    <t>龍郷町立龍瀬小学校</t>
  </si>
  <si>
    <t>龍郷町立赤徳小学校</t>
  </si>
  <si>
    <t>龍郷町立龍郷小学校</t>
  </si>
  <si>
    <t>龍郷町立戸口小学校</t>
  </si>
  <si>
    <t>龍郷町立大勝小学校</t>
  </si>
  <si>
    <t>龍郷町立円小学校</t>
  </si>
  <si>
    <t>龍郷町立秋名小学校</t>
  </si>
  <si>
    <t>龍郷町立龍南中学校</t>
  </si>
  <si>
    <t>龍郷町立龍北中学校</t>
  </si>
  <si>
    <t>龍郷町立赤徳中学校</t>
  </si>
  <si>
    <t>大和村立大和小学校</t>
  </si>
  <si>
    <t>大和村立大和小学校湯湾釜分校</t>
  </si>
  <si>
    <t>大和村立大棚小学校</t>
  </si>
  <si>
    <t>大和村立名音小学校</t>
  </si>
  <si>
    <t>大和村立今里小学校</t>
  </si>
  <si>
    <t>大和村立大和中学校</t>
  </si>
  <si>
    <t>大和村立大棚中学校</t>
  </si>
  <si>
    <t>大和村立名音中学校</t>
  </si>
  <si>
    <t>大和村立今里中学校</t>
  </si>
  <si>
    <t>宇検村立田検小学校</t>
  </si>
  <si>
    <t>宇検村立久志小学校</t>
  </si>
  <si>
    <t>宇検村立名柄小学校</t>
  </si>
  <si>
    <t>宇検村立阿室小学校</t>
  </si>
  <si>
    <t>宇検村立田検中学校</t>
  </si>
  <si>
    <t>宇検村立久志中学校</t>
  </si>
  <si>
    <t>宇検村立名柄中学校</t>
  </si>
  <si>
    <t>宇検村立阿室中学校</t>
  </si>
  <si>
    <t>瀬戸内町立久慈小学校</t>
  </si>
  <si>
    <t>瀬戸内町立篠川小学校</t>
  </si>
  <si>
    <t>瀬戸内町立薩川小学校</t>
  </si>
  <si>
    <t>瀬戸内町立須子茂小学校</t>
  </si>
  <si>
    <t>瀬戸内町立西阿室小学校</t>
  </si>
  <si>
    <t>瀬戸内町立俵小学校</t>
  </si>
  <si>
    <t>瀬戸内町立諸鈍小学校</t>
  </si>
  <si>
    <t>瀬戸内町立伊子茂小学校</t>
  </si>
  <si>
    <t>瀬戸内町立秋徳小学校</t>
  </si>
  <si>
    <t>瀬戸内町立池地小学校</t>
  </si>
  <si>
    <t>瀬戸内町立与路小学校</t>
  </si>
  <si>
    <t>瀬戸内町立古仁屋小学校</t>
  </si>
  <si>
    <t>瀬戸内町立阿木名小学校</t>
  </si>
  <si>
    <t>瀬戸内町立油井小学校</t>
  </si>
  <si>
    <t>瀬戸内町立嘉鉄小学校</t>
  </si>
  <si>
    <t>瀬戸内町立篠川中学校</t>
  </si>
  <si>
    <t>瀬戸内町立久慈中学校</t>
  </si>
  <si>
    <t>瀬戸内町立俵中学校</t>
  </si>
  <si>
    <t>瀬戸内町立諸鈍中学校</t>
  </si>
  <si>
    <t>瀬戸内町立伊子茂中学校</t>
  </si>
  <si>
    <t>瀬戸内町立秋徳中学校</t>
  </si>
  <si>
    <t>瀬戸内町立古仁屋中学校</t>
  </si>
  <si>
    <t>瀬戸内町立阿木名中学校</t>
  </si>
  <si>
    <t>瀬戸内町立節子中学校</t>
  </si>
  <si>
    <t>瀬戸内町立油井中学校</t>
  </si>
  <si>
    <t>喜界町立湾小学校</t>
  </si>
  <si>
    <t>喜界町立上嘉鉄小学校</t>
  </si>
  <si>
    <t>喜界町立坂嶺小学校</t>
  </si>
  <si>
    <t>喜界町立荒木小学校</t>
  </si>
  <si>
    <t>喜界町立滝川小学校</t>
  </si>
  <si>
    <t>喜界町立早町小学校</t>
  </si>
  <si>
    <t>喜界町立志戸桶小学校</t>
  </si>
  <si>
    <t>喜界町立小野津小学校</t>
  </si>
  <si>
    <t>喜界町立阿伝小学校</t>
  </si>
  <si>
    <t>喜界町立第一中学校</t>
  </si>
  <si>
    <t>喜界町立第二中学校</t>
  </si>
  <si>
    <t>喜界町立早町中学校</t>
  </si>
  <si>
    <t>徳之島町立亀津小学校</t>
  </si>
  <si>
    <t>徳之島町立神之嶺小学校</t>
  </si>
  <si>
    <t>徳之島町立神之嶺小学校下久志分校</t>
  </si>
  <si>
    <t>徳之島町立尾母小学校</t>
  </si>
  <si>
    <t>徳之島町立亀徳小学校</t>
  </si>
  <si>
    <t>徳之島町立花徳小学校</t>
  </si>
  <si>
    <t>徳之島町立母間小学校</t>
  </si>
  <si>
    <t>徳之島町立山小学校</t>
  </si>
  <si>
    <t>徳之島町立手々小学校</t>
  </si>
  <si>
    <t>徳之島町立亀津中学校</t>
  </si>
  <si>
    <t>徳之島町立井之川中学校</t>
  </si>
  <si>
    <t>徳之島町立尾母中学校</t>
  </si>
  <si>
    <t>徳之島町立東天城中学校</t>
  </si>
  <si>
    <t>徳之島町立山中学校</t>
  </si>
  <si>
    <t>徳之島町立手々中学校</t>
  </si>
  <si>
    <t>天城町立天城小学校</t>
  </si>
  <si>
    <t>天城町立岡前小学校</t>
  </si>
  <si>
    <t>天城町立岡前小学校与名間分校</t>
  </si>
  <si>
    <t>天城町立兼久小学校</t>
  </si>
  <si>
    <t>天城町立西阿木名小学校</t>
  </si>
  <si>
    <t>天城町立西阿木名小学校三京分校</t>
  </si>
  <si>
    <t>天城町立天城中学校</t>
  </si>
  <si>
    <t>天城町立北中学校</t>
  </si>
  <si>
    <t>天城町立西阿木名中学校</t>
  </si>
  <si>
    <t>伊仙町立伊仙小学校</t>
  </si>
  <si>
    <t>伊仙町立面縄小学校</t>
  </si>
  <si>
    <t>伊仙町立犬田布小学校</t>
  </si>
  <si>
    <t>伊仙町立鹿浦小学校</t>
  </si>
  <si>
    <t>伊仙町立馬根小学校</t>
  </si>
  <si>
    <t>伊仙町立糸木名小学校</t>
  </si>
  <si>
    <t>伊仙町立喜念小学校</t>
  </si>
  <si>
    <t>伊仙町立阿権小学校</t>
  </si>
  <si>
    <t>伊仙町立伊仙中学校</t>
  </si>
  <si>
    <t>伊仙町立面縄中学校</t>
  </si>
  <si>
    <t>伊仙町立犬田布中学校</t>
  </si>
  <si>
    <t>和泊町立和泊小学校</t>
  </si>
  <si>
    <t>和泊町立大城小学校</t>
  </si>
  <si>
    <t>和泊町立内城小学校</t>
  </si>
  <si>
    <t>和泊町立国頭小学校</t>
  </si>
  <si>
    <t>和泊町立和泊中学校</t>
  </si>
  <si>
    <t>和泊町立城ケ丘中学校</t>
  </si>
  <si>
    <t>知名町立知名小学校</t>
  </si>
  <si>
    <t>知名町立住吉小学校</t>
  </si>
  <si>
    <t>知名町立田皆小学校</t>
  </si>
  <si>
    <t>知名町立上城小学校</t>
  </si>
  <si>
    <t>知名町立下平川小学校</t>
  </si>
  <si>
    <t>知名町立知名中学校</t>
  </si>
  <si>
    <t>知名町立田皆中学校</t>
  </si>
  <si>
    <t>与論町立与論小学校</t>
    <rPh sb="0" eb="2">
      <t>ヨロン</t>
    </rPh>
    <rPh sb="2" eb="4">
      <t>チョウリツ</t>
    </rPh>
    <phoneticPr fontId="1"/>
  </si>
  <si>
    <t>与論町立茶花小学校</t>
    <rPh sb="0" eb="2">
      <t>ヨロン</t>
    </rPh>
    <rPh sb="2" eb="4">
      <t>チョウリツ</t>
    </rPh>
    <phoneticPr fontId="1"/>
  </si>
  <si>
    <t>与論町立那間小学校</t>
    <rPh sb="0" eb="2">
      <t>ヨロン</t>
    </rPh>
    <rPh sb="2" eb="4">
      <t>チョウリツ</t>
    </rPh>
    <phoneticPr fontId="1"/>
  </si>
  <si>
    <t>与論町立与論中学校</t>
    <rPh sb="0" eb="2">
      <t>ヨロン</t>
    </rPh>
    <rPh sb="2" eb="4">
      <t>チョウリツ</t>
    </rPh>
    <phoneticPr fontId="1"/>
  </si>
  <si>
    <t>電話番号</t>
    <rPh sb="0" eb="2">
      <t>デンワ</t>
    </rPh>
    <rPh sb="2" eb="4">
      <t>バンゴウ</t>
    </rPh>
    <phoneticPr fontId="1"/>
  </si>
  <si>
    <t>１ 前任校入力</t>
    <rPh sb="2" eb="4">
      <t>ゼンニン</t>
    </rPh>
    <rPh sb="4" eb="5">
      <t>コウ</t>
    </rPh>
    <rPh sb="5" eb="7">
      <t>ニュウリョク</t>
    </rPh>
    <phoneticPr fontId="1"/>
  </si>
  <si>
    <t>・</t>
    <phoneticPr fontId="8"/>
  </si>
  <si>
    <t>・(税）給与所得者の扶養控除等（異動）申告書</t>
    <rPh sb="2" eb="3">
      <t>ゼイ</t>
    </rPh>
    <rPh sb="4" eb="6">
      <t>キュウヨ</t>
    </rPh>
    <rPh sb="6" eb="9">
      <t>ショトクシャ</t>
    </rPh>
    <rPh sb="10" eb="12">
      <t>フヨウ</t>
    </rPh>
    <rPh sb="12" eb="14">
      <t>コウジョ</t>
    </rPh>
    <rPh sb="14" eb="15">
      <t>トウ</t>
    </rPh>
    <rPh sb="16" eb="18">
      <t>イドウ</t>
    </rPh>
    <rPh sb="19" eb="22">
      <t>シンコクショ</t>
    </rPh>
    <phoneticPr fontId="8"/>
  </si>
  <si>
    <t>・給与口座振込申出書・預金口座振替申込書</t>
    <rPh sb="1" eb="3">
      <t>キュウヨ</t>
    </rPh>
    <rPh sb="3" eb="5">
      <t>コウザ</t>
    </rPh>
    <rPh sb="5" eb="6">
      <t>フ</t>
    </rPh>
    <rPh sb="6" eb="7">
      <t>コ</t>
    </rPh>
    <rPh sb="7" eb="10">
      <t>モウシデショ</t>
    </rPh>
    <rPh sb="11" eb="13">
      <t>ヨキン</t>
    </rPh>
    <rPh sb="13" eb="15">
      <t>コウザ</t>
    </rPh>
    <rPh sb="15" eb="17">
      <t>フリカエ</t>
    </rPh>
    <rPh sb="17" eb="20">
      <t>モウシコミショ</t>
    </rPh>
    <phoneticPr fontId="8"/>
  </si>
  <si>
    <t>備　考</t>
    <rPh sb="0" eb="1">
      <t>ソナエ</t>
    </rPh>
    <rPh sb="2" eb="3">
      <t>コウ</t>
    </rPh>
    <phoneticPr fontId="8"/>
  </si>
  <si>
    <t>上記のとおり相違ないことを証明します。</t>
    <rPh sb="0" eb="2">
      <t>ジョウキ</t>
    </rPh>
    <rPh sb="6" eb="8">
      <t>ソウイ</t>
    </rPh>
    <rPh sb="13" eb="15">
      <t>ショウメイ</t>
    </rPh>
    <phoneticPr fontId="8"/>
  </si>
  <si>
    <t>・</t>
    <phoneticPr fontId="8"/>
  </si>
  <si>
    <t>単身赴任手当</t>
    <rPh sb="0" eb="2">
      <t>タンシン</t>
    </rPh>
    <rPh sb="2" eb="4">
      <t>フニン</t>
    </rPh>
    <rPh sb="4" eb="6">
      <t>テアテ</t>
    </rPh>
    <phoneticPr fontId="8"/>
  </si>
  <si>
    <t>通　勤　手　当</t>
    <rPh sb="0" eb="1">
      <t>ツウ</t>
    </rPh>
    <rPh sb="2" eb="3">
      <t>ツトム</t>
    </rPh>
    <rPh sb="4" eb="5">
      <t>テ</t>
    </rPh>
    <rPh sb="6" eb="7">
      <t>トウ</t>
    </rPh>
    <phoneticPr fontId="8"/>
  </si>
  <si>
    <t>住　居　手　当</t>
    <rPh sb="0" eb="1">
      <t>ジュウ</t>
    </rPh>
    <rPh sb="2" eb="3">
      <t>キョ</t>
    </rPh>
    <rPh sb="4" eb="5">
      <t>テ</t>
    </rPh>
    <rPh sb="6" eb="7">
      <t>トウ</t>
    </rPh>
    <phoneticPr fontId="8"/>
  </si>
  <si>
    <t>扶　養　手　当</t>
    <rPh sb="0" eb="1">
      <t>タモツ</t>
    </rPh>
    <rPh sb="2" eb="3">
      <t>オサム</t>
    </rPh>
    <rPh sb="4" eb="5">
      <t>テ</t>
    </rPh>
    <rPh sb="6" eb="7">
      <t>トウ</t>
    </rPh>
    <phoneticPr fontId="8"/>
  </si>
  <si>
    <t xml:space="preserve"> 扶養手当
 等支給の
 有無</t>
    <rPh sb="1" eb="3">
      <t>フヨウ</t>
    </rPh>
    <rPh sb="3" eb="5">
      <t>テアテ</t>
    </rPh>
    <rPh sb="7" eb="8">
      <t>トウ</t>
    </rPh>
    <rPh sb="8" eb="10">
      <t>シキュウ</t>
    </rPh>
    <rPh sb="13" eb="15">
      <t>ウム</t>
    </rPh>
    <phoneticPr fontId="8"/>
  </si>
  <si>
    <t>日</t>
    <rPh sb="0" eb="1">
      <t>ニチ</t>
    </rPh>
    <phoneticPr fontId="8"/>
  </si>
  <si>
    <t xml:space="preserve"> D＋E　新年度に使用できる年休の日数</t>
    <rPh sb="5" eb="8">
      <t>シンネンド</t>
    </rPh>
    <rPh sb="9" eb="11">
      <t>シヨウ</t>
    </rPh>
    <rPh sb="14" eb="16">
      <t>ネンキュウ</t>
    </rPh>
    <rPh sb="17" eb="19">
      <t>ニッスウ</t>
    </rPh>
    <phoneticPr fontId="8"/>
  </si>
  <si>
    <t>新年度に発生した年休の日数</t>
    <rPh sb="0" eb="3">
      <t>シンネンド</t>
    </rPh>
    <rPh sb="4" eb="6">
      <t>ハッセイ</t>
    </rPh>
    <rPh sb="8" eb="10">
      <t>ネンキュウ</t>
    </rPh>
    <rPh sb="11" eb="13">
      <t>ニッスウ</t>
    </rPh>
    <phoneticPr fontId="8"/>
  </si>
  <si>
    <t>E</t>
    <phoneticPr fontId="8"/>
  </si>
  <si>
    <t xml:space="preserve"> 繰越日数</t>
    <rPh sb="1" eb="2">
      <t>ク</t>
    </rPh>
    <rPh sb="2" eb="3">
      <t>コ</t>
    </rPh>
    <rPh sb="3" eb="5">
      <t>ニッスウ</t>
    </rPh>
    <phoneticPr fontId="8"/>
  </si>
  <si>
    <t>A－B＝X（ただし，XがCを超える時はC）
（1日未満の端数は切り捨てる。）</t>
    <rPh sb="14" eb="15">
      <t>コ</t>
    </rPh>
    <rPh sb="17" eb="18">
      <t>トキ</t>
    </rPh>
    <rPh sb="24" eb="25">
      <t>ニチ</t>
    </rPh>
    <rPh sb="25" eb="27">
      <t>ミマン</t>
    </rPh>
    <rPh sb="28" eb="30">
      <t>ハスウ</t>
    </rPh>
    <rPh sb="31" eb="32">
      <t>キ</t>
    </rPh>
    <rPh sb="33" eb="34">
      <t>ス</t>
    </rPh>
    <phoneticPr fontId="8"/>
  </si>
  <si>
    <t>D</t>
    <phoneticPr fontId="8"/>
  </si>
  <si>
    <t>新年度への繰越限度日数</t>
    <rPh sb="0" eb="3">
      <t>シンネンド</t>
    </rPh>
    <rPh sb="5" eb="6">
      <t>ク</t>
    </rPh>
    <rPh sb="6" eb="7">
      <t>コ</t>
    </rPh>
    <rPh sb="7" eb="9">
      <t>ゲンド</t>
    </rPh>
    <rPh sb="9" eb="11">
      <t>ニッスウ</t>
    </rPh>
    <phoneticPr fontId="8"/>
  </si>
  <si>
    <t>C</t>
    <phoneticPr fontId="8"/>
  </si>
  <si>
    <t>時間</t>
    <rPh sb="0" eb="2">
      <t>ジカン</t>
    </rPh>
    <phoneticPr fontId="8"/>
  </si>
  <si>
    <t>前年度に使用した年休の日数及び時間</t>
    <rPh sb="0" eb="3">
      <t>ゼンネンド</t>
    </rPh>
    <rPh sb="4" eb="6">
      <t>シヨウ</t>
    </rPh>
    <rPh sb="8" eb="10">
      <t>ネンキュウ</t>
    </rPh>
    <rPh sb="11" eb="13">
      <t>ニッスウ</t>
    </rPh>
    <rPh sb="13" eb="14">
      <t>オヨ</t>
    </rPh>
    <rPh sb="15" eb="17">
      <t>ジカン</t>
    </rPh>
    <phoneticPr fontId="8"/>
  </si>
  <si>
    <t>B</t>
    <phoneticPr fontId="8"/>
  </si>
  <si>
    <t>前年度の4月１日現在の年休の日数</t>
    <rPh sb="0" eb="3">
      <t>ゼンネンド</t>
    </rPh>
    <rPh sb="5" eb="6">
      <t>ガツ</t>
    </rPh>
    <rPh sb="7" eb="8">
      <t>ニチ</t>
    </rPh>
    <rPh sb="8" eb="10">
      <t>ゲンザイ</t>
    </rPh>
    <rPh sb="11" eb="13">
      <t>ネンキュウ</t>
    </rPh>
    <rPh sb="14" eb="16">
      <t>ニッスウ</t>
    </rPh>
    <phoneticPr fontId="8"/>
  </si>
  <si>
    <t>A</t>
    <phoneticPr fontId="8"/>
  </si>
  <si>
    <t xml:space="preserve"> 年休の繰越
 等の状況</t>
    <rPh sb="1" eb="3">
      <t>ネンキュウ</t>
    </rPh>
    <rPh sb="4" eb="5">
      <t>ク</t>
    </rPh>
    <rPh sb="5" eb="6">
      <t>コ</t>
    </rPh>
    <rPh sb="9" eb="10">
      <t>トウ</t>
    </rPh>
    <rPh sb="11" eb="13">
      <t>ジョウキョウ</t>
    </rPh>
    <phoneticPr fontId="8"/>
  </si>
  <si>
    <t xml:space="preserve"> その他</t>
    <rPh sb="3" eb="4">
      <t>タ</t>
    </rPh>
    <phoneticPr fontId="8"/>
  </si>
  <si>
    <t xml:space="preserve"> 育児休業（部分）</t>
    <rPh sb="1" eb="3">
      <t>イクジ</t>
    </rPh>
    <rPh sb="3" eb="5">
      <t>キュウギョウ</t>
    </rPh>
    <rPh sb="6" eb="8">
      <t>ブブン</t>
    </rPh>
    <phoneticPr fontId="8"/>
  </si>
  <si>
    <t>異動発令前
一年間の
状況</t>
    <rPh sb="0" eb="2">
      <t>イドウ</t>
    </rPh>
    <rPh sb="2" eb="4">
      <t>ハツレイ</t>
    </rPh>
    <rPh sb="4" eb="5">
      <t>マエ</t>
    </rPh>
    <rPh sb="6" eb="9">
      <t>イチネンカン</t>
    </rPh>
    <rPh sb="11" eb="13">
      <t>ジョウキョウ</t>
    </rPh>
    <phoneticPr fontId="8"/>
  </si>
  <si>
    <t xml:space="preserve"> 家族介護欠勤</t>
    <rPh sb="1" eb="3">
      <t>カゾク</t>
    </rPh>
    <rPh sb="3" eb="5">
      <t>カイゴ</t>
    </rPh>
    <rPh sb="5" eb="7">
      <t>ケッキン</t>
    </rPh>
    <phoneticPr fontId="8"/>
  </si>
  <si>
    <t xml:space="preserve"> 介護休暇</t>
    <rPh sb="1" eb="3">
      <t>カイゴ</t>
    </rPh>
    <rPh sb="3" eb="5">
      <t>キュウカ</t>
    </rPh>
    <phoneticPr fontId="8"/>
  </si>
  <si>
    <t xml:space="preserve"> 産前産後休暇</t>
    <rPh sb="1" eb="5">
      <t>サンゼンサンゴ</t>
    </rPh>
    <rPh sb="5" eb="7">
      <t>キュウカ</t>
    </rPh>
    <phoneticPr fontId="8"/>
  </si>
  <si>
    <t xml:space="preserve"> 状　況</t>
    <rPh sb="1" eb="2">
      <t>ジョウ</t>
    </rPh>
    <rPh sb="3" eb="4">
      <t>キョウ</t>
    </rPh>
    <phoneticPr fontId="8"/>
  </si>
  <si>
    <t xml:space="preserve"> 病気休暇</t>
    <rPh sb="1" eb="3">
      <t>ビョウキ</t>
    </rPh>
    <rPh sb="3" eb="5">
      <t>キュウカ</t>
    </rPh>
    <phoneticPr fontId="8"/>
  </si>
  <si>
    <t xml:space="preserve"> 休　暇　等　の</t>
    <rPh sb="1" eb="2">
      <t>キュウ</t>
    </rPh>
    <rPh sb="3" eb="4">
      <t>ヒマ</t>
    </rPh>
    <rPh sb="5" eb="6">
      <t>トウ</t>
    </rPh>
    <phoneticPr fontId="8"/>
  </si>
  <si>
    <t>期　　　　　　　　間　　　　　　　　等</t>
    <rPh sb="0" eb="1">
      <t>キ</t>
    </rPh>
    <rPh sb="9" eb="10">
      <t>カン</t>
    </rPh>
    <rPh sb="18" eb="19">
      <t>トウ</t>
    </rPh>
    <phoneticPr fontId="8"/>
  </si>
  <si>
    <t>有無の別</t>
    <rPh sb="0" eb="2">
      <t>ウム</t>
    </rPh>
    <rPh sb="3" eb="4">
      <t>ベツ</t>
    </rPh>
    <phoneticPr fontId="8"/>
  </si>
  <si>
    <t>休暇等の区分</t>
    <rPh sb="0" eb="2">
      <t>キュウカ</t>
    </rPh>
    <rPh sb="2" eb="3">
      <t>トウ</t>
    </rPh>
    <rPh sb="4" eb="6">
      <t>クブン</t>
    </rPh>
    <phoneticPr fontId="8"/>
  </si>
  <si>
    <t>円</t>
    <rPh sb="0" eb="1">
      <t>エン</t>
    </rPh>
    <phoneticPr fontId="8"/>
  </si>
  <si>
    <t>号</t>
    <rPh sb="0" eb="1">
      <t>ゴウ</t>
    </rPh>
    <phoneticPr fontId="8"/>
  </si>
  <si>
    <t>級</t>
    <rPh sb="0" eb="1">
      <t>キュウ</t>
    </rPh>
    <phoneticPr fontId="8"/>
  </si>
  <si>
    <t>（異動発令前月）</t>
    <rPh sb="1" eb="3">
      <t>イドウ</t>
    </rPh>
    <rPh sb="3" eb="5">
      <t>ハツレイ</t>
    </rPh>
    <rPh sb="5" eb="7">
      <t>ゼンゲツ</t>
    </rPh>
    <phoneticPr fontId="8"/>
  </si>
  <si>
    <t>職員の異動前の住所（起点名）</t>
    <rPh sb="0" eb="2">
      <t>ショクイン</t>
    </rPh>
    <rPh sb="3" eb="6">
      <t>イドウマエ</t>
    </rPh>
    <rPh sb="7" eb="9">
      <t>ジュウショ</t>
    </rPh>
    <rPh sb="10" eb="13">
      <t>キテンメイ</t>
    </rPh>
    <phoneticPr fontId="8"/>
  </si>
  <si>
    <t>異動発令年月日</t>
    <rPh sb="0" eb="2">
      <t>イドウ</t>
    </rPh>
    <rPh sb="2" eb="4">
      <t>ハツレイ</t>
    </rPh>
    <rPh sb="4" eb="7">
      <t>ネンガッピ</t>
    </rPh>
    <phoneticPr fontId="8"/>
  </si>
  <si>
    <t>職　員　異　動　通　報</t>
    <rPh sb="0" eb="1">
      <t>ショク</t>
    </rPh>
    <rPh sb="2" eb="3">
      <t>イン</t>
    </rPh>
    <rPh sb="4" eb="5">
      <t>イ</t>
    </rPh>
    <rPh sb="6" eb="7">
      <t>ドウ</t>
    </rPh>
    <rPh sb="8" eb="9">
      <t>ツウ</t>
    </rPh>
    <rPh sb="10" eb="11">
      <t>ホウ</t>
    </rPh>
    <phoneticPr fontId="8"/>
  </si>
  <si>
    <t>このシートはさわらない</t>
    <phoneticPr fontId="1"/>
  </si>
  <si>
    <t>このシートはさわらない</t>
    <phoneticPr fontId="1"/>
  </si>
  <si>
    <t>第2号様式（第5条関係）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8"/>
  </si>
  <si>
    <t>職員番号</t>
    <rPh sb="0" eb="1">
      <t>ショク</t>
    </rPh>
    <rPh sb="1" eb="2">
      <t>イン</t>
    </rPh>
    <rPh sb="2" eb="3">
      <t>バン</t>
    </rPh>
    <rPh sb="3" eb="4">
      <t>ゴウ</t>
    </rPh>
    <phoneticPr fontId="8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</si>
  <si>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8"/>
  </si>
  <si>
    <t>職　　名</t>
    <rPh sb="0" eb="1">
      <t>ショク</t>
    </rPh>
    <rPh sb="3" eb="4">
      <t>メイ</t>
    </rPh>
    <phoneticPr fontId="8"/>
  </si>
  <si>
    <t>氏　　名</t>
    <rPh sb="0" eb="1">
      <t>シ</t>
    </rPh>
    <rPh sb="3" eb="4">
      <t>メイ</t>
    </rPh>
    <phoneticPr fontId="8"/>
  </si>
  <si>
    <t>２　異動者情報</t>
    <rPh sb="2" eb="4">
      <t>イドウ</t>
    </rPh>
    <rPh sb="4" eb="5">
      <t>シャ</t>
    </rPh>
    <rPh sb="5" eb="7">
      <t>ジョウホウ</t>
    </rPh>
    <phoneticPr fontId="1"/>
  </si>
  <si>
    <t>氏名</t>
    <rPh sb="0" eb="2">
      <t>シメイ</t>
    </rPh>
    <phoneticPr fontId="1"/>
  </si>
  <si>
    <t>職員番号</t>
    <rPh sb="0" eb="2">
      <t>ショクイン</t>
    </rPh>
    <rPh sb="2" eb="4">
      <t>バンゴウ</t>
    </rPh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</si>
  <si>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</si>
  <si>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ツキヒ</t>
    </rPh>
    <phoneticPr fontId="2"/>
  </si>
  <si>
    <t>職名</t>
    <rPh sb="0" eb="2">
      <t>ショクメイ</t>
    </rPh>
    <phoneticPr fontId="2"/>
  </si>
  <si>
    <t>給料表</t>
    <rPh sb="0" eb="2">
      <t>キュウリョウ</t>
    </rPh>
    <rPh sb="2" eb="3">
      <t>ヒョウ</t>
    </rPh>
    <phoneticPr fontId="2"/>
  </si>
  <si>
    <t>異動発令前月</t>
    <rPh sb="0" eb="2">
      <t>イドウ</t>
    </rPh>
    <rPh sb="2" eb="4">
      <t>ハツレイ</t>
    </rPh>
    <rPh sb="4" eb="6">
      <t>ゼンゲツ</t>
    </rPh>
    <phoneticPr fontId="2"/>
  </si>
  <si>
    <t>級</t>
    <rPh sb="0" eb="1">
      <t>キュウ</t>
    </rPh>
    <phoneticPr fontId="2"/>
  </si>
  <si>
    <t>号</t>
    <rPh sb="0" eb="1">
      <t>ゴウ</t>
    </rPh>
    <phoneticPr fontId="2"/>
  </si>
  <si>
    <t>円</t>
    <rPh sb="0" eb="1">
      <t>エン</t>
    </rPh>
    <phoneticPr fontId="2"/>
  </si>
  <si>
    <t>本人の住所</t>
    <rPh sb="0" eb="2">
      <t>ホンニン</t>
    </rPh>
    <rPh sb="3" eb="5">
      <t>ジュウショ</t>
    </rPh>
    <phoneticPr fontId="2"/>
  </si>
  <si>
    <t>起点名</t>
    <rPh sb="0" eb="2">
      <t>キテン</t>
    </rPh>
    <rPh sb="2" eb="3">
      <t>メイ</t>
    </rPh>
    <phoneticPr fontId="2"/>
  </si>
  <si>
    <t>鹿児島市鴨池新町１０－１</t>
    <rPh sb="0" eb="4">
      <t>カゴシマシ</t>
    </rPh>
    <rPh sb="4" eb="8">
      <t>カモイケシンマチ</t>
    </rPh>
    <phoneticPr fontId="1"/>
  </si>
  <si>
    <t>県庁前</t>
    <rPh sb="0" eb="2">
      <t>ケンチョウ</t>
    </rPh>
    <rPh sb="2" eb="3">
      <t>マエ</t>
    </rPh>
    <phoneticPr fontId="1"/>
  </si>
  <si>
    <t>異動発令年月日</t>
    <rPh sb="0" eb="2">
      <t>イドウ</t>
    </rPh>
    <rPh sb="2" eb="4">
      <t>ハツレイ</t>
    </rPh>
    <rPh sb="4" eb="7">
      <t>ネンガッピ</t>
    </rPh>
    <phoneticPr fontId="1"/>
  </si>
  <si>
    <t>新任校名</t>
    <rPh sb="0" eb="2">
      <t>シンニン</t>
    </rPh>
    <rPh sb="2" eb="4">
      <t>コウメイ</t>
    </rPh>
    <phoneticPr fontId="1"/>
  </si>
  <si>
    <t>１　送付書類明細</t>
    <rPh sb="2" eb="4">
      <t>ソウフ</t>
    </rPh>
    <rPh sb="4" eb="6">
      <t>ショルイ</t>
    </rPh>
    <rPh sb="6" eb="8">
      <t>メイサイ</t>
    </rPh>
    <phoneticPr fontId="1"/>
  </si>
  <si>
    <t>２　実績状況（見込）</t>
    <rPh sb="2" eb="4">
      <t>ジッセキ</t>
    </rPh>
    <rPh sb="4" eb="6">
      <t>ジョウキョウ</t>
    </rPh>
    <rPh sb="7" eb="9">
      <t>ミコミ</t>
    </rPh>
    <phoneticPr fontId="1"/>
  </si>
  <si>
    <t>３　その他連絡事項</t>
    <rPh sb="4" eb="5">
      <t>タ</t>
    </rPh>
    <rPh sb="5" eb="7">
      <t>レンラク</t>
    </rPh>
    <rPh sb="7" eb="9">
      <t>ジコウ</t>
    </rPh>
    <phoneticPr fontId="1"/>
  </si>
  <si>
    <t>新任校</t>
    <rPh sb="0" eb="2">
      <t>シンニン</t>
    </rPh>
    <rPh sb="2" eb="3">
      <t>コウ</t>
    </rPh>
    <phoneticPr fontId="1"/>
  </si>
  <si>
    <t>３　新任校入力</t>
    <rPh sb="2" eb="4">
      <t>シンニン</t>
    </rPh>
    <rPh sb="4" eb="5">
      <t>コウ</t>
    </rPh>
    <rPh sb="5" eb="7">
      <t>ニュウリョク</t>
    </rPh>
    <phoneticPr fontId="1"/>
  </si>
  <si>
    <t>このシートはさわらない</t>
    <phoneticPr fontId="1"/>
  </si>
  <si>
    <t>病気休暇</t>
    <rPh sb="0" eb="2">
      <t>ビョウキ</t>
    </rPh>
    <rPh sb="2" eb="4">
      <t>キュウカ</t>
    </rPh>
    <phoneticPr fontId="1"/>
  </si>
  <si>
    <t>産前産後休暇</t>
    <rPh sb="0" eb="2">
      <t>サンゼン</t>
    </rPh>
    <rPh sb="2" eb="4">
      <t>サンゴ</t>
    </rPh>
    <rPh sb="4" eb="6">
      <t>キュウカ</t>
    </rPh>
    <phoneticPr fontId="1"/>
  </si>
  <si>
    <t>介護休暇</t>
    <rPh sb="0" eb="2">
      <t>カイゴ</t>
    </rPh>
    <rPh sb="2" eb="4">
      <t>キュウカ</t>
    </rPh>
    <phoneticPr fontId="1"/>
  </si>
  <si>
    <t>家族介護欠勤</t>
    <rPh sb="0" eb="2">
      <t>カゾク</t>
    </rPh>
    <rPh sb="2" eb="4">
      <t>カイゴ</t>
    </rPh>
    <rPh sb="4" eb="6">
      <t>ケッキン</t>
    </rPh>
    <phoneticPr fontId="1"/>
  </si>
  <si>
    <t>育休(部分)</t>
    <rPh sb="0" eb="2">
      <t>イクキュウ</t>
    </rPh>
    <rPh sb="3" eb="5">
      <t>ブブン</t>
    </rPh>
    <phoneticPr fontId="1"/>
  </si>
  <si>
    <t>その他</t>
    <rPh sb="2" eb="3">
      <t>タ</t>
    </rPh>
    <phoneticPr fontId="1"/>
  </si>
  <si>
    <t>期間等</t>
    <rPh sb="0" eb="2">
      <t>キカン</t>
    </rPh>
    <rPh sb="2" eb="3">
      <t>トウ</t>
    </rPh>
    <phoneticPr fontId="1"/>
  </si>
  <si>
    <t>異動発令</t>
    <rPh sb="0" eb="2">
      <t>イドウ</t>
    </rPh>
    <rPh sb="2" eb="4">
      <t>ハツレイ</t>
    </rPh>
    <phoneticPr fontId="1"/>
  </si>
  <si>
    <t>前年度4/1現在の年休日数</t>
    <rPh sb="0" eb="3">
      <t>ゼンネンド</t>
    </rPh>
    <rPh sb="6" eb="8">
      <t>ゲンザイ</t>
    </rPh>
    <rPh sb="9" eb="11">
      <t>ネンキュウ</t>
    </rPh>
    <rPh sb="11" eb="13">
      <t>ニッスウ</t>
    </rPh>
    <phoneticPr fontId="1"/>
  </si>
  <si>
    <t>※不明の点はご連絡ください。</t>
    <rPh sb="1" eb="3">
      <t>フメイ</t>
    </rPh>
    <rPh sb="4" eb="5">
      <t>テン</t>
    </rPh>
    <rPh sb="7" eb="9">
      <t>レンラク</t>
    </rPh>
    <phoneticPr fontId="1"/>
  </si>
  <si>
    <t>扶養手当関係書類</t>
    <rPh sb="0" eb="2">
      <t>フヨウ</t>
    </rPh>
    <rPh sb="2" eb="4">
      <t>テアテ</t>
    </rPh>
    <rPh sb="4" eb="6">
      <t>カンケイ</t>
    </rPh>
    <rPh sb="6" eb="8">
      <t>ショルイ</t>
    </rPh>
    <phoneticPr fontId="1"/>
  </si>
  <si>
    <t>児童手当関係書類</t>
    <rPh sb="0" eb="2">
      <t>ジドウ</t>
    </rPh>
    <rPh sb="2" eb="4">
      <t>テアテ</t>
    </rPh>
    <rPh sb="4" eb="6">
      <t>カンケイ</t>
    </rPh>
    <rPh sb="6" eb="8">
      <t>ショルイ</t>
    </rPh>
    <phoneticPr fontId="1"/>
  </si>
  <si>
    <t>住居手当関係書類</t>
    <rPh sb="0" eb="2">
      <t>ジュウキョ</t>
    </rPh>
    <rPh sb="2" eb="4">
      <t>テアテ</t>
    </rPh>
    <rPh sb="4" eb="6">
      <t>カンケイ</t>
    </rPh>
    <rPh sb="6" eb="8">
      <t>ショルイ</t>
    </rPh>
    <phoneticPr fontId="1"/>
  </si>
  <si>
    <t>単身赴任手当関係書類</t>
    <rPh sb="0" eb="2">
      <t>タンシン</t>
    </rPh>
    <rPh sb="2" eb="4">
      <t>フニン</t>
    </rPh>
    <rPh sb="4" eb="6">
      <t>テアテ</t>
    </rPh>
    <rPh sb="6" eb="8">
      <t>カンケイ</t>
    </rPh>
    <rPh sb="8" eb="10">
      <t>ショルイ</t>
    </rPh>
    <phoneticPr fontId="1"/>
  </si>
  <si>
    <t>病気休暇</t>
    <rPh sb="0" eb="2">
      <t>ビョウキ</t>
    </rPh>
    <rPh sb="2" eb="4">
      <t>キュウカ</t>
    </rPh>
    <phoneticPr fontId="1"/>
  </si>
  <si>
    <t>産前産後休暇</t>
    <rPh sb="0" eb="2">
      <t>サンゼン</t>
    </rPh>
    <rPh sb="2" eb="4">
      <t>サンゴ</t>
    </rPh>
    <rPh sb="4" eb="6">
      <t>キュウカ</t>
    </rPh>
    <phoneticPr fontId="1"/>
  </si>
  <si>
    <t>介護休暇</t>
    <rPh sb="0" eb="2">
      <t>カイゴ</t>
    </rPh>
    <rPh sb="2" eb="4">
      <t>キュウカ</t>
    </rPh>
    <phoneticPr fontId="1"/>
  </si>
  <si>
    <t>家族介護欠勤</t>
    <rPh sb="0" eb="2">
      <t>カゾク</t>
    </rPh>
    <rPh sb="2" eb="4">
      <t>カイゴ</t>
    </rPh>
    <rPh sb="4" eb="6">
      <t>ケッキン</t>
    </rPh>
    <phoneticPr fontId="1"/>
  </si>
  <si>
    <t>育児休業(部分)</t>
    <rPh sb="0" eb="2">
      <t>イクジ</t>
    </rPh>
    <rPh sb="2" eb="4">
      <t>キュウギョウ</t>
    </rPh>
    <rPh sb="5" eb="7">
      <t>ブブン</t>
    </rPh>
    <phoneticPr fontId="1"/>
  </si>
  <si>
    <t>その他</t>
    <rPh sb="2" eb="3">
      <t>タ</t>
    </rPh>
    <phoneticPr fontId="1"/>
  </si>
  <si>
    <t>休暇等の区分</t>
    <rPh sb="0" eb="2">
      <t>キュウカ</t>
    </rPh>
    <rPh sb="2" eb="3">
      <t>トウ</t>
    </rPh>
    <rPh sb="4" eb="6">
      <t>クブン</t>
    </rPh>
    <phoneticPr fontId="1"/>
  </si>
  <si>
    <t>有にﾁｪｯｸ</t>
    <rPh sb="0" eb="1">
      <t>ア</t>
    </rPh>
    <phoneticPr fontId="1"/>
  </si>
  <si>
    <t>年休状況</t>
    <rPh sb="0" eb="2">
      <t>ネンキュウ</t>
    </rPh>
    <rPh sb="2" eb="4">
      <t>ジョウキョウ</t>
    </rPh>
    <phoneticPr fontId="1"/>
  </si>
  <si>
    <t>日</t>
    <rPh sb="0" eb="1">
      <t>ニチ</t>
    </rPh>
    <phoneticPr fontId="1"/>
  </si>
  <si>
    <t>前年度当初</t>
    <rPh sb="0" eb="3">
      <t>ゼンネンド</t>
    </rPh>
    <rPh sb="3" eb="5">
      <t>トウショ</t>
    </rPh>
    <phoneticPr fontId="1"/>
  </si>
  <si>
    <t>前年度使用日数</t>
    <rPh sb="0" eb="3">
      <t>ゼンネンド</t>
    </rPh>
    <rPh sb="3" eb="5">
      <t>シヨウ</t>
    </rPh>
    <rPh sb="5" eb="7">
      <t>ニッスウ</t>
    </rPh>
    <phoneticPr fontId="1"/>
  </si>
  <si>
    <t>時間</t>
    <rPh sb="0" eb="2">
      <t>ジカン</t>
    </rPh>
    <phoneticPr fontId="1"/>
  </si>
  <si>
    <t>期　　間　　等</t>
    <rPh sb="0" eb="1">
      <t>キ</t>
    </rPh>
    <rPh sb="3" eb="4">
      <t>アイダ</t>
    </rPh>
    <rPh sb="6" eb="7">
      <t>トウ</t>
    </rPh>
    <phoneticPr fontId="1"/>
  </si>
  <si>
    <t>氏　名</t>
    <rPh sb="0" eb="1">
      <t>シ</t>
    </rPh>
    <rPh sb="2" eb="3">
      <t>メイ</t>
    </rPh>
    <phoneticPr fontId="1"/>
  </si>
  <si>
    <t>№</t>
    <phoneticPr fontId="1"/>
  </si>
  <si>
    <t>日</t>
  </si>
  <si>
    <t>給与基本台帳（直近分）</t>
    <rPh sb="0" eb="2">
      <t>キュウヨ</t>
    </rPh>
    <rPh sb="2" eb="4">
      <t>キホン</t>
    </rPh>
    <rPh sb="4" eb="6">
      <t>ダイチョウ</t>
    </rPh>
    <rPh sb="7" eb="9">
      <t>チョッキン</t>
    </rPh>
    <rPh sb="9" eb="10">
      <t>ブン</t>
    </rPh>
    <phoneticPr fontId="1"/>
  </si>
  <si>
    <t>事務担当者名</t>
    <rPh sb="0" eb="2">
      <t>ジム</t>
    </rPh>
    <rPh sb="2" eb="4">
      <t>タントウ</t>
    </rPh>
    <rPh sb="4" eb="5">
      <t>シャ</t>
    </rPh>
    <rPh sb="5" eb="6">
      <t>メイ</t>
    </rPh>
    <phoneticPr fontId="1"/>
  </si>
  <si>
    <t>超過勤務手当</t>
    <rPh sb="0" eb="2">
      <t>チョウカ</t>
    </rPh>
    <rPh sb="2" eb="4">
      <t>キンム</t>
    </rPh>
    <rPh sb="4" eb="6">
      <t>テアテ</t>
    </rPh>
    <phoneticPr fontId="1"/>
  </si>
  <si>
    <t>主任手当</t>
    <rPh sb="0" eb="2">
      <t>シュニン</t>
    </rPh>
    <rPh sb="2" eb="4">
      <t>テアテ</t>
    </rPh>
    <phoneticPr fontId="1"/>
  </si>
  <si>
    <t>多学年担当手当</t>
    <rPh sb="0" eb="1">
      <t>タ</t>
    </rPh>
    <rPh sb="1" eb="3">
      <t>ガクネン</t>
    </rPh>
    <rPh sb="3" eb="5">
      <t>タントウ</t>
    </rPh>
    <rPh sb="5" eb="7">
      <t>テアテ</t>
    </rPh>
    <phoneticPr fontId="1"/>
  </si>
  <si>
    <t>種類</t>
    <rPh sb="0" eb="2">
      <t>シュルイ</t>
    </rPh>
    <phoneticPr fontId="1"/>
  </si>
  <si>
    <t>コード</t>
    <phoneticPr fontId="1"/>
  </si>
  <si>
    <t>単価</t>
    <rPh sb="0" eb="2">
      <t>タンカ</t>
    </rPh>
    <phoneticPr fontId="1"/>
  </si>
  <si>
    <t>日数</t>
    <rPh sb="0" eb="2">
      <t>ニッスウ</t>
    </rPh>
    <phoneticPr fontId="1"/>
  </si>
  <si>
    <t>月額</t>
    <rPh sb="0" eb="2">
      <t>ゲツガク</t>
    </rPh>
    <phoneticPr fontId="1"/>
  </si>
  <si>
    <t>手当種類</t>
    <rPh sb="0" eb="2">
      <t>テアテ</t>
    </rPh>
    <rPh sb="2" eb="4">
      <t>シュルイ</t>
    </rPh>
    <phoneticPr fontId="1"/>
  </si>
  <si>
    <t>特殊業務手当①</t>
    <rPh sb="0" eb="2">
      <t>トクシュ</t>
    </rPh>
    <rPh sb="2" eb="4">
      <t>ギョウム</t>
    </rPh>
    <rPh sb="4" eb="6">
      <t>テアテ</t>
    </rPh>
    <phoneticPr fontId="1"/>
  </si>
  <si>
    <t>②</t>
    <phoneticPr fontId="1"/>
  </si>
  <si>
    <t>③</t>
    <phoneticPr fontId="1"/>
  </si>
  <si>
    <t>④</t>
    <phoneticPr fontId="1"/>
  </si>
  <si>
    <t>特殊業務等例月報告（小中学校分のみ）</t>
    <rPh sb="0" eb="2">
      <t>トクシュ</t>
    </rPh>
    <rPh sb="2" eb="4">
      <t>ギョウム</t>
    </rPh>
    <rPh sb="4" eb="5">
      <t>トウ</t>
    </rPh>
    <rPh sb="5" eb="7">
      <t>レイゲツ</t>
    </rPh>
    <rPh sb="7" eb="9">
      <t>ホウコク</t>
    </rPh>
    <rPh sb="10" eb="11">
      <t>ショウ</t>
    </rPh>
    <rPh sb="11" eb="14">
      <t>チュウガッコウ</t>
    </rPh>
    <rPh sb="14" eb="15">
      <t>ブン</t>
    </rPh>
    <phoneticPr fontId="1"/>
  </si>
  <si>
    <t>災害・防災</t>
    <rPh sb="0" eb="2">
      <t>サイガイ</t>
    </rPh>
    <rPh sb="3" eb="5">
      <t>ボウサイ</t>
    </rPh>
    <phoneticPr fontId="1"/>
  </si>
  <si>
    <t>被害甚大</t>
    <rPh sb="0" eb="2">
      <t>ヒガイ</t>
    </rPh>
    <rPh sb="2" eb="4">
      <t>ジンダイ</t>
    </rPh>
    <phoneticPr fontId="1"/>
  </si>
  <si>
    <t>児童生徒救急</t>
    <rPh sb="0" eb="2">
      <t>ジドウ</t>
    </rPh>
    <rPh sb="2" eb="4">
      <t>セイト</t>
    </rPh>
    <rPh sb="4" eb="6">
      <t>キュウキュウ</t>
    </rPh>
    <phoneticPr fontId="1"/>
  </si>
  <si>
    <t>緊急補導</t>
    <rPh sb="0" eb="2">
      <t>キンキュウ</t>
    </rPh>
    <rPh sb="2" eb="4">
      <t>ホドウ</t>
    </rPh>
    <phoneticPr fontId="1"/>
  </si>
  <si>
    <t>修学旅行等</t>
    <rPh sb="0" eb="2">
      <t>シュウガク</t>
    </rPh>
    <rPh sb="2" eb="4">
      <t>リョコウ</t>
    </rPh>
    <rPh sb="4" eb="5">
      <t>トウ</t>
    </rPh>
    <phoneticPr fontId="1"/>
  </si>
  <si>
    <t>引率泊付</t>
    <rPh sb="0" eb="2">
      <t>インソツ</t>
    </rPh>
    <rPh sb="2" eb="3">
      <t>ハク</t>
    </rPh>
    <rPh sb="3" eb="4">
      <t>ツキ</t>
    </rPh>
    <phoneticPr fontId="1"/>
  </si>
  <si>
    <t>引率日帰り</t>
    <rPh sb="0" eb="2">
      <t>インソツ</t>
    </rPh>
    <rPh sb="2" eb="4">
      <t>ヒガエ</t>
    </rPh>
    <phoneticPr fontId="1"/>
  </si>
  <si>
    <t>部活動指導</t>
    <rPh sb="0" eb="3">
      <t>ブカツドウ</t>
    </rPh>
    <rPh sb="3" eb="5">
      <t>シドウ</t>
    </rPh>
    <phoneticPr fontId="1"/>
  </si>
  <si>
    <t>教員特殊業務手当一覧</t>
    <rPh sb="0" eb="2">
      <t>キョウイン</t>
    </rPh>
    <rPh sb="2" eb="4">
      <t>トクシュ</t>
    </rPh>
    <rPh sb="4" eb="6">
      <t>ギョウム</t>
    </rPh>
    <rPh sb="6" eb="8">
      <t>テアテ</t>
    </rPh>
    <rPh sb="8" eb="10">
      <t>イチラン</t>
    </rPh>
    <phoneticPr fontId="1"/>
  </si>
  <si>
    <t>○１～５のシートに入力後，異動通報・異動通報鑑を印刷。</t>
    <rPh sb="9" eb="12">
      <t>ニュウリョクゴ</t>
    </rPh>
    <rPh sb="13" eb="15">
      <t>イドウ</t>
    </rPh>
    <rPh sb="15" eb="17">
      <t>ツウホウ</t>
    </rPh>
    <rPh sb="18" eb="20">
      <t>イドウ</t>
    </rPh>
    <rPh sb="20" eb="22">
      <t>ツウホウ</t>
    </rPh>
    <rPh sb="22" eb="23">
      <t>カガミ</t>
    </rPh>
    <rPh sb="24" eb="26">
      <t>インサツ</t>
    </rPh>
    <phoneticPr fontId="1"/>
  </si>
  <si>
    <t>主任手当日数</t>
    <rPh sb="0" eb="2">
      <t>シュニン</t>
    </rPh>
    <rPh sb="2" eb="4">
      <t>テアテ</t>
    </rPh>
    <rPh sb="4" eb="6">
      <t>ニッスウ</t>
    </rPh>
    <phoneticPr fontId="1"/>
  </si>
  <si>
    <t>多学年手当日数</t>
    <rPh sb="0" eb="1">
      <t>タ</t>
    </rPh>
    <rPh sb="1" eb="3">
      <t>ガクネン</t>
    </rPh>
    <rPh sb="3" eb="5">
      <t>テアテ</t>
    </rPh>
    <rPh sb="5" eb="7">
      <t>ニッスウ</t>
    </rPh>
    <phoneticPr fontId="1"/>
  </si>
  <si>
    <t>特殊業務①コード</t>
    <rPh sb="0" eb="2">
      <t>トクシュ</t>
    </rPh>
    <rPh sb="2" eb="4">
      <t>ギョウム</t>
    </rPh>
    <phoneticPr fontId="1"/>
  </si>
  <si>
    <t>特殊業務②コード</t>
    <rPh sb="0" eb="2">
      <t>トクシュ</t>
    </rPh>
    <rPh sb="2" eb="4">
      <t>ギョウム</t>
    </rPh>
    <phoneticPr fontId="1"/>
  </si>
  <si>
    <t>特殊業務③コード</t>
    <rPh sb="0" eb="2">
      <t>トクシュ</t>
    </rPh>
    <rPh sb="2" eb="4">
      <t>ギョウム</t>
    </rPh>
    <phoneticPr fontId="1"/>
  </si>
  <si>
    <t>特殊業務④コード</t>
    <rPh sb="0" eb="2">
      <t>トクシュ</t>
    </rPh>
    <rPh sb="2" eb="4">
      <t>ギョウム</t>
    </rPh>
    <phoneticPr fontId="1"/>
  </si>
  <si>
    <t>特殊業務①日数</t>
    <rPh sb="0" eb="2">
      <t>トクシュ</t>
    </rPh>
    <rPh sb="2" eb="4">
      <t>ギョウム</t>
    </rPh>
    <rPh sb="5" eb="7">
      <t>ニッスウ</t>
    </rPh>
    <phoneticPr fontId="1"/>
  </si>
  <si>
    <t>特殊業務②日数</t>
    <rPh sb="0" eb="2">
      <t>トクシュ</t>
    </rPh>
    <rPh sb="2" eb="4">
      <t>ギョウム</t>
    </rPh>
    <rPh sb="5" eb="7">
      <t>ニッスウ</t>
    </rPh>
    <phoneticPr fontId="1"/>
  </si>
  <si>
    <t>特殊業務③日数</t>
    <rPh sb="0" eb="2">
      <t>トクシュ</t>
    </rPh>
    <rPh sb="2" eb="4">
      <t>ギョウム</t>
    </rPh>
    <rPh sb="5" eb="7">
      <t>ニッスウ</t>
    </rPh>
    <phoneticPr fontId="1"/>
  </si>
  <si>
    <t>特殊業務④日数</t>
    <rPh sb="0" eb="2">
      <t>トクシュ</t>
    </rPh>
    <rPh sb="2" eb="4">
      <t>ギョウム</t>
    </rPh>
    <rPh sb="5" eb="7">
      <t>ニッスウ</t>
    </rPh>
    <phoneticPr fontId="1"/>
  </si>
  <si>
    <t>超過勤務単価</t>
    <rPh sb="0" eb="2">
      <t>チョウカ</t>
    </rPh>
    <rPh sb="2" eb="4">
      <t>キンム</t>
    </rPh>
    <rPh sb="4" eb="6">
      <t>タンカ</t>
    </rPh>
    <phoneticPr fontId="1"/>
  </si>
  <si>
    <t>超過勤務日数</t>
    <rPh sb="0" eb="2">
      <t>チョウカ</t>
    </rPh>
    <rPh sb="2" eb="4">
      <t>キンム</t>
    </rPh>
    <rPh sb="4" eb="6">
      <t>ニッスウ</t>
    </rPh>
    <phoneticPr fontId="1"/>
  </si>
  <si>
    <t>年休使用日数</t>
    <rPh sb="0" eb="2">
      <t>ネンキュウ</t>
    </rPh>
    <rPh sb="2" eb="4">
      <t>シヨウ</t>
    </rPh>
    <rPh sb="4" eb="6">
      <t>ニッスウ</t>
    </rPh>
    <phoneticPr fontId="1"/>
  </si>
  <si>
    <t>年休使用時間</t>
    <rPh sb="0" eb="2">
      <t>ネンキュウ</t>
    </rPh>
    <rPh sb="2" eb="4">
      <t>シヨウ</t>
    </rPh>
    <rPh sb="4" eb="6">
      <t>ジカン</t>
    </rPh>
    <phoneticPr fontId="1"/>
  </si>
  <si>
    <t>４　異動者勤務状況（特殊業務含む）</t>
    <rPh sb="2" eb="4">
      <t>イドウ</t>
    </rPh>
    <rPh sb="4" eb="5">
      <t>シャ</t>
    </rPh>
    <rPh sb="5" eb="7">
      <t>キンム</t>
    </rPh>
    <rPh sb="7" eb="9">
      <t>ジョウキョウ</t>
    </rPh>
    <rPh sb="10" eb="12">
      <t>トクシュ</t>
    </rPh>
    <rPh sb="12" eb="14">
      <t>ギョウム</t>
    </rPh>
    <rPh sb="14" eb="15">
      <t>フク</t>
    </rPh>
    <phoneticPr fontId="1"/>
  </si>
  <si>
    <t>給与口座振込申出書</t>
    <rPh sb="0" eb="2">
      <t>キュウヨ</t>
    </rPh>
    <rPh sb="2" eb="4">
      <t>コウザ</t>
    </rPh>
    <rPh sb="4" eb="6">
      <t>フリコミ</t>
    </rPh>
    <rPh sb="6" eb="9">
      <t>モウシデショ</t>
    </rPh>
    <phoneticPr fontId="1"/>
  </si>
  <si>
    <t>扶養控除等申告書</t>
    <rPh sb="0" eb="2">
      <t>フヨウ</t>
    </rPh>
    <rPh sb="2" eb="4">
      <t>コウジョ</t>
    </rPh>
    <rPh sb="4" eb="5">
      <t>トウ</t>
    </rPh>
    <rPh sb="5" eb="8">
      <t>シンコクショ</t>
    </rPh>
    <phoneticPr fontId="1"/>
  </si>
  <si>
    <t>無</t>
    <rPh sb="0" eb="1">
      <t>ム</t>
    </rPh>
    <phoneticPr fontId="1"/>
  </si>
  <si>
    <t>備　考</t>
    <rPh sb="0" eb="1">
      <t>ソナエ</t>
    </rPh>
    <rPh sb="2" eb="3">
      <t>コウ</t>
    </rPh>
    <phoneticPr fontId="1"/>
  </si>
  <si>
    <t>その他の連絡事項</t>
    <rPh sb="2" eb="3">
      <t>タ</t>
    </rPh>
    <rPh sb="4" eb="6">
      <t>レンラク</t>
    </rPh>
    <rPh sb="6" eb="8">
      <t>ジコウ</t>
    </rPh>
    <phoneticPr fontId="1"/>
  </si>
  <si>
    <t>履歴書</t>
    <rPh sb="0" eb="3">
      <t>リレキショ</t>
    </rPh>
    <phoneticPr fontId="1"/>
  </si>
  <si>
    <t>履歴書</t>
    <rPh sb="0" eb="3">
      <t>リレキショ</t>
    </rPh>
    <phoneticPr fontId="1"/>
  </si>
  <si>
    <t>源泉徴収票（前年分写）</t>
    <rPh sb="0" eb="2">
      <t>ゲンセン</t>
    </rPh>
    <rPh sb="2" eb="4">
      <t>チョウシュウ</t>
    </rPh>
    <rPh sb="4" eb="5">
      <t>ヒョウ</t>
    </rPh>
    <rPh sb="6" eb="8">
      <t>ゼンネン</t>
    </rPh>
    <rPh sb="8" eb="9">
      <t>ブン</t>
    </rPh>
    <rPh sb="9" eb="10">
      <t>ウツ</t>
    </rPh>
    <phoneticPr fontId="1"/>
  </si>
  <si>
    <t>５　送付書類一覧（認定状況）</t>
    <rPh sb="2" eb="4">
      <t>ソウフ</t>
    </rPh>
    <rPh sb="4" eb="6">
      <t>ショルイ</t>
    </rPh>
    <rPh sb="6" eb="8">
      <t>イチラン</t>
    </rPh>
    <rPh sb="9" eb="11">
      <t>ニンテイ</t>
    </rPh>
    <rPh sb="11" eb="13">
      <t>ジョウキョウ</t>
    </rPh>
    <phoneticPr fontId="1"/>
  </si>
  <si>
    <t>３　新任校</t>
    <rPh sb="2" eb="4">
      <t>シンニン</t>
    </rPh>
    <rPh sb="4" eb="5">
      <t>コウ</t>
    </rPh>
    <phoneticPr fontId="1"/>
  </si>
  <si>
    <t>４　勤務状況</t>
    <rPh sb="2" eb="4">
      <t>キンム</t>
    </rPh>
    <rPh sb="4" eb="6">
      <t>ジョウキョウ</t>
    </rPh>
    <phoneticPr fontId="1"/>
  </si>
  <si>
    <t>５　送付書類</t>
    <rPh sb="2" eb="4">
      <t>ソウフ</t>
    </rPh>
    <rPh sb="4" eb="6">
      <t>ショルイ</t>
    </rPh>
    <phoneticPr fontId="1"/>
  </si>
  <si>
    <t>給料表
コード等</t>
    <rPh sb="0" eb="1">
      <t>キュウ</t>
    </rPh>
    <rPh sb="1" eb="2">
      <t>リョウ</t>
    </rPh>
    <rPh sb="2" eb="3">
      <t>ヒョウ</t>
    </rPh>
    <rPh sb="7" eb="8">
      <t>トウ</t>
    </rPh>
    <phoneticPr fontId="8"/>
  </si>
  <si>
    <t>扶養手当（長女・22歳満了）報告済みです。
児童手当（三男）８月３歳到達です。</t>
    <rPh sb="0" eb="2">
      <t>フヨウ</t>
    </rPh>
    <rPh sb="2" eb="4">
      <t>テアテ</t>
    </rPh>
    <rPh sb="5" eb="7">
      <t>チョウジョ</t>
    </rPh>
    <rPh sb="10" eb="11">
      <t>サイ</t>
    </rPh>
    <rPh sb="11" eb="13">
      <t>マンリョウ</t>
    </rPh>
    <rPh sb="14" eb="16">
      <t>ホウコク</t>
    </rPh>
    <rPh sb="16" eb="17">
      <t>ズ</t>
    </rPh>
    <rPh sb="22" eb="24">
      <t>ジドウ</t>
    </rPh>
    <rPh sb="24" eb="26">
      <t>テアテ</t>
    </rPh>
    <rPh sb="27" eb="29">
      <t>サンナン</t>
    </rPh>
    <rPh sb="31" eb="32">
      <t>ガツ</t>
    </rPh>
    <rPh sb="33" eb="34">
      <t>サイ</t>
    </rPh>
    <rPh sb="34" eb="36">
      <t>トウタツ</t>
    </rPh>
    <phoneticPr fontId="1"/>
  </si>
  <si>
    <t>4/10-5/31(50日)</t>
    <rPh sb="12" eb="13">
      <t>ニチ</t>
    </rPh>
    <phoneticPr fontId="1"/>
  </si>
  <si>
    <t>6/5(1日) 10/3(1日)</t>
    <rPh sb="5" eb="6">
      <t>ニチ</t>
    </rPh>
    <rPh sb="14" eb="15">
      <t>ニチ</t>
    </rPh>
    <phoneticPr fontId="1"/>
  </si>
  <si>
    <t>10</t>
    <phoneticPr fontId="1"/>
  </si>
  <si>
    <t>鹿児島郡</t>
    <rPh sb="0" eb="3">
      <t>カゴシマ</t>
    </rPh>
    <rPh sb="3" eb="4">
      <t>グン</t>
    </rPh>
    <phoneticPr fontId="1"/>
  </si>
  <si>
    <t>薩摩郡</t>
    <rPh sb="0" eb="3">
      <t>サツマグン</t>
    </rPh>
    <phoneticPr fontId="1"/>
  </si>
  <si>
    <t>出水郡</t>
    <rPh sb="0" eb="3">
      <t>イズミグン</t>
    </rPh>
    <phoneticPr fontId="1"/>
  </si>
  <si>
    <t>曽於郡</t>
    <rPh sb="0" eb="3">
      <t>ソオグン</t>
    </rPh>
    <phoneticPr fontId="1"/>
  </si>
  <si>
    <t>肝属郡</t>
    <rPh sb="0" eb="3">
      <t>キモツキグン</t>
    </rPh>
    <phoneticPr fontId="1"/>
  </si>
  <si>
    <t>熊毛郡</t>
    <rPh sb="0" eb="2">
      <t>クマゲ</t>
    </rPh>
    <rPh sb="2" eb="3">
      <t>グン</t>
    </rPh>
    <phoneticPr fontId="1"/>
  </si>
  <si>
    <t>大島郡</t>
    <rPh sb="0" eb="3">
      <t>オオシマグン</t>
    </rPh>
    <phoneticPr fontId="1"/>
  </si>
  <si>
    <t>鹿児島市西佐多町185-4</t>
  </si>
  <si>
    <t>鹿児島市本名町3579</t>
  </si>
  <si>
    <t>鹿児島市宮之浦町1953</t>
  </si>
  <si>
    <t>鹿児島市本城町1705</t>
  </si>
  <si>
    <t>鹿児島市牟礼岡1-1-1</t>
  </si>
  <si>
    <t>鹿児島市川田町1415</t>
  </si>
  <si>
    <t>鹿児島市花尾町170</t>
  </si>
  <si>
    <t>鹿児島市郡山町2080</t>
  </si>
  <si>
    <t>鹿児島市川上町322</t>
  </si>
  <si>
    <t>鹿児島市吉野町2472</t>
  </si>
  <si>
    <t>鹿児島市吉野町5968-1</t>
  </si>
  <si>
    <t>鹿児島市大明丘1-18-1</t>
  </si>
  <si>
    <t>鹿児島市玉里団地3-45-1</t>
  </si>
  <si>
    <t>鹿児島市西坂元町58-2</t>
  </si>
  <si>
    <t>鹿児島市清水町8-15</t>
  </si>
  <si>
    <t>鹿児島市大竜町11-44</t>
  </si>
  <si>
    <t>鹿児島市山下町6-43</t>
  </si>
  <si>
    <t>鹿児島市西千石町15-5</t>
  </si>
  <si>
    <t>鹿児島市南林寺町2-18</t>
  </si>
  <si>
    <t>鹿児島市城南町1-1</t>
  </si>
  <si>
    <t>鹿児島市城山2-3-1</t>
  </si>
  <si>
    <t>鹿児島市原良2-1-1</t>
  </si>
  <si>
    <t>鹿児島市明和2-1-1</t>
  </si>
  <si>
    <t>鹿児島市武岡2-30-1</t>
  </si>
  <si>
    <t>鹿児島市武岡6-1-1</t>
  </si>
  <si>
    <t>鹿児島市薬師2-31-1</t>
  </si>
  <si>
    <t>鹿児島市武1-35-31</t>
  </si>
  <si>
    <t>鹿児島市田上5-12-1</t>
  </si>
  <si>
    <t>鹿児島市西陵1-11-1</t>
  </si>
  <si>
    <t>鹿児島市田上町5511</t>
  </si>
  <si>
    <t>鹿児島市上之園町28-1</t>
  </si>
  <si>
    <t>鹿児島市荒田1-30-27</t>
  </si>
  <si>
    <t>鹿児島市下荒田3-25-1</t>
  </si>
  <si>
    <t>鹿児島市郡元2-4-6</t>
  </si>
  <si>
    <t>鹿児島市紫原2-36-50</t>
  </si>
  <si>
    <t>鹿児島市紫原4-16-4</t>
  </si>
  <si>
    <t>鹿児島市真砂本町59-28</t>
  </si>
  <si>
    <t>鹿児島市東郡元町13-22</t>
  </si>
  <si>
    <t>鹿児島市宇宿4-21-7</t>
  </si>
  <si>
    <t>鹿児島市向陽1-14-1</t>
  </si>
  <si>
    <t>鹿児島市伊敷5-19-1</t>
  </si>
  <si>
    <t>鹿児島市花野光ヶ丘1-1-1</t>
  </si>
  <si>
    <t>鹿児島市西伊敷4-12-1</t>
  </si>
  <si>
    <t>鹿児島市伊敷台4-20-1</t>
  </si>
  <si>
    <t>鹿児島市下伊敷1-35-1</t>
  </si>
  <si>
    <t>鹿児島市小山田町9398</t>
  </si>
  <si>
    <t>鹿児島市犬迫町5745</t>
  </si>
  <si>
    <t>鹿児島市皆与志町4307</t>
  </si>
  <si>
    <t>鹿児島市東桜島町17</t>
  </si>
  <si>
    <t>鹿児島市黒神町2561</t>
  </si>
  <si>
    <t>鹿児島市桜島小池町55</t>
  </si>
  <si>
    <t>鹿児島市桜島松浦町355</t>
  </si>
  <si>
    <t>鹿児島市上谷口町956-1</t>
  </si>
  <si>
    <t>鹿児島市直木町4307-1</t>
  </si>
  <si>
    <t>鹿児島市春山町1824-2</t>
  </si>
  <si>
    <t>鹿児島市石谷町1360</t>
  </si>
  <si>
    <t>鹿児島市谷山中央1-4962</t>
  </si>
  <si>
    <t>鹿児島市上福元町6464-1</t>
  </si>
  <si>
    <t>鹿児島市魚見町124-1</t>
  </si>
  <si>
    <t>鹿児島市上福元町1277-1</t>
  </si>
  <si>
    <t>鹿児島市和田2-2-10</t>
  </si>
  <si>
    <t>鹿児島市錦江台1-70-1</t>
  </si>
  <si>
    <t>鹿児島市平川町819-3</t>
  </si>
  <si>
    <t>鹿児島市平川町3795</t>
  </si>
  <si>
    <t>鹿児島市下福元町9856</t>
  </si>
  <si>
    <t>鹿児島市中山2-30-3</t>
  </si>
  <si>
    <t>鹿児島市桜ヶ丘2-35</t>
  </si>
  <si>
    <t>鹿児島市桜ヶ丘6-13</t>
  </si>
  <si>
    <t>鹿児島市星ヶ峯4-9-1</t>
  </si>
  <si>
    <t>鹿児島市星ヶ峯1-17-1</t>
  </si>
  <si>
    <t>鹿児島市皇徳寺台4-26-1</t>
  </si>
  <si>
    <t>鹿児島市皇徳寺台2-50-1</t>
  </si>
  <si>
    <t>鹿児島市喜入瀬々串町3103-2</t>
  </si>
  <si>
    <t>鹿児島市喜入中名町1079</t>
  </si>
  <si>
    <t>鹿児島市喜入町6993</t>
  </si>
  <si>
    <t>鹿児島市喜入前之浜町7036</t>
  </si>
  <si>
    <t>鹿児島市喜入生見町1365</t>
  </si>
  <si>
    <t>鹿児島市喜入一倉町5335</t>
  </si>
  <si>
    <t>鹿児島市西佐多町269</t>
  </si>
  <si>
    <t>鹿児島市本名町565</t>
  </si>
  <si>
    <t>鹿児島市郡山町1500</t>
  </si>
  <si>
    <t>鹿児島市緑ヶ丘町46-1</t>
  </si>
  <si>
    <t>鹿児島市吉野町3074</t>
  </si>
  <si>
    <t>鹿児島市吉野町5003</t>
  </si>
  <si>
    <t>鹿児島市玉里団地3-45-2</t>
  </si>
  <si>
    <t>鹿児島市稲荷町36-29</t>
  </si>
  <si>
    <t>鹿児島市小川町3-10</t>
  </si>
  <si>
    <t>鹿児島市樋之口町4-38</t>
  </si>
  <si>
    <t>鹿児島市城西2-3-12</t>
  </si>
  <si>
    <t>鹿児島市明和2-2-1</t>
  </si>
  <si>
    <t>鹿児島市武岡5-50-1</t>
  </si>
  <si>
    <t>鹿児島市武3-42-1</t>
  </si>
  <si>
    <t>鹿児島市西陵5-13-1</t>
  </si>
  <si>
    <t>鹿児島市高麗町36-32</t>
  </si>
  <si>
    <t>鹿児島市下荒田2-31-15</t>
  </si>
  <si>
    <t>鹿児島市真砂本町58-58</t>
  </si>
  <si>
    <t>鹿児島市東郡元町13-34</t>
  </si>
  <si>
    <t>鹿児島市紫原6-31-19</t>
  </si>
  <si>
    <t>鹿児島市西紫原町26-1</t>
  </si>
  <si>
    <t>鹿児島市下伊敷1-11-1</t>
  </si>
  <si>
    <t>鹿児島市伊敷台1-3-1</t>
  </si>
  <si>
    <t>鹿児島市犬迫町1168</t>
  </si>
  <si>
    <t>鹿児島市東桜島町810</t>
  </si>
  <si>
    <t>鹿児島市黒神町647</t>
  </si>
  <si>
    <t>鹿児島市桜島藤野町1342</t>
  </si>
  <si>
    <t>鹿児島市上谷口町2994-2</t>
  </si>
  <si>
    <t>鹿児島市上福元町5500</t>
  </si>
  <si>
    <t>鹿児島市魚見町120-2</t>
  </si>
  <si>
    <t>鹿児島市和田2-44-3</t>
  </si>
  <si>
    <t>鹿児島市平川町6004</t>
  </si>
  <si>
    <t>鹿児島市山田町1690</t>
  </si>
  <si>
    <t>鹿児島市皇徳寺台3-35-1</t>
  </si>
  <si>
    <t>鹿児島市星ヶ峯4-10-1</t>
  </si>
  <si>
    <t>鹿児島市桜ヶ丘2-34</t>
  </si>
  <si>
    <t>鹿児島市喜入町7143</t>
  </si>
  <si>
    <t>鹿児島市池之上町20-57</t>
  </si>
  <si>
    <t>鹿児島郡三島村大字硫黄島80</t>
  </si>
  <si>
    <t>鹿児島郡三島村大字竹島43</t>
  </si>
  <si>
    <t>鹿児島郡三島村大字黒島44</t>
  </si>
  <si>
    <t>鹿児島郡三島村大字黒島42</t>
  </si>
  <si>
    <t>鹿児島郡三島村大字硫黄島８０</t>
  </si>
  <si>
    <t>鹿児島郡三島村大字竹島４３</t>
  </si>
  <si>
    <t>鹿児島郡三島村大字黒島４４</t>
  </si>
  <si>
    <t>鹿児島郡三島村大字黒島４２</t>
  </si>
  <si>
    <t>鹿児島郡十島村十島村中之島131</t>
  </si>
  <si>
    <t>鹿児島郡十島村平島120</t>
  </si>
  <si>
    <t>鹿児島郡十島村諏訪之瀬島90</t>
  </si>
  <si>
    <t>鹿児島郡十島村宝島78</t>
  </si>
  <si>
    <t>鹿児島郡十島村小宝島21-23</t>
  </si>
  <si>
    <t>鹿児島郡十島村悪石島64-1</t>
  </si>
  <si>
    <t>鹿児島郡十島村口之島19</t>
  </si>
  <si>
    <t>いちき串木野市日出町536</t>
  </si>
  <si>
    <t>いちき串木野市照島5453-3</t>
  </si>
  <si>
    <t>いちき串木野市羽島5359</t>
  </si>
  <si>
    <t>いちき串木野市金山14067</t>
  </si>
  <si>
    <t>いちき串木野市荒川2347-1</t>
  </si>
  <si>
    <t>いちき串木野市冠嶽12844-1</t>
  </si>
  <si>
    <t>いちき串木野市大里3731</t>
  </si>
  <si>
    <t>いちき串木野市川上1200</t>
  </si>
  <si>
    <t>いちき串木野市上名700</t>
  </si>
  <si>
    <t>いちき串木野市平江20226-1</t>
  </si>
  <si>
    <t>いちき串木野市羽島5355</t>
  </si>
  <si>
    <t>いちき串木野市大里3764</t>
  </si>
  <si>
    <t>日置市東市来町長里165-2</t>
  </si>
  <si>
    <t>日置市東市来町伊作田2056-1</t>
  </si>
  <si>
    <t>日置市東市来町湯田4042-3</t>
  </si>
  <si>
    <t>日置市東市来町養母11421</t>
  </si>
  <si>
    <t>日置市東市来町美山89-2</t>
  </si>
  <si>
    <t>日置市伊集院町下谷口1836-1</t>
  </si>
  <si>
    <t>日置市伊集院町飯牟礼1049-1</t>
  </si>
  <si>
    <t>日置市伊集院町土橋1377</t>
  </si>
  <si>
    <t>日置市伊集院町下神殿1995-1</t>
  </si>
  <si>
    <t>日置市伊集院町妙円寺1-112</t>
  </si>
  <si>
    <t>日置市日吉町日置493</t>
  </si>
  <si>
    <t>日置市日吉町日置11241</t>
  </si>
  <si>
    <t>日置市日吉町山田308-2</t>
  </si>
  <si>
    <t>日置市日吉町吉利4329</t>
  </si>
  <si>
    <t>日置市日吉町吉利7272</t>
  </si>
  <si>
    <t>日置市吹上町永吉14126</t>
  </si>
  <si>
    <t>日置市吹上町中原2485</t>
  </si>
  <si>
    <t>日置市吹上町田尻239</t>
  </si>
  <si>
    <t>日置市吹上町和田2104</t>
  </si>
  <si>
    <t>日置市東市来町長里2684-2</t>
  </si>
  <si>
    <t>日置市東市来町養母5613-1</t>
  </si>
  <si>
    <t>日置市伊集院町下谷口1547</t>
  </si>
  <si>
    <t>日置市伊集院町下神殿1154</t>
  </si>
  <si>
    <t>日置市伊集院町土橋1350</t>
  </si>
  <si>
    <t>日置市日吉町日置356</t>
  </si>
  <si>
    <t>日置市吹上町中原1691</t>
  </si>
  <si>
    <t>薩摩川内市宮内町1680</t>
  </si>
  <si>
    <t>薩摩川内市御陵下町4-30</t>
  </si>
  <si>
    <t>薩摩川内市向田町1425</t>
  </si>
  <si>
    <t>薩摩川内市隈之城町1392-1</t>
  </si>
  <si>
    <t>薩摩川内市平佐町2193</t>
  </si>
  <si>
    <t>薩摩川内市中村町7401</t>
  </si>
  <si>
    <t>薩摩川内市水引町5349-1</t>
  </si>
  <si>
    <t>薩摩川内市百次町959</t>
  </si>
  <si>
    <t>薩摩川内市高江町526-1</t>
  </si>
  <si>
    <t>薩摩川内市寄田町253</t>
  </si>
  <si>
    <t>薩摩川内市久見崎町158</t>
  </si>
  <si>
    <t>薩摩川内市田海町3683-1</t>
  </si>
  <si>
    <t>薩摩川内市中郷３丁目147</t>
  </si>
  <si>
    <t>薩摩川内市高城町1326</t>
  </si>
  <si>
    <t>薩摩川内市城上町4525-1</t>
  </si>
  <si>
    <t>薩摩川内市陽成町4630</t>
  </si>
  <si>
    <t>薩摩川内市樋脇町塔之原3624</t>
  </si>
  <si>
    <t>薩摩川内市樋脇町市比野2805</t>
  </si>
  <si>
    <t>薩摩川内市樋脇町市比野9940</t>
  </si>
  <si>
    <t>薩摩川内市入来町浦之名60</t>
  </si>
  <si>
    <t>薩摩川内市入来町副田2030</t>
  </si>
  <si>
    <t>薩摩川内市入来町浦之名12550</t>
  </si>
  <si>
    <t>薩摩川内市入来町浦之名6201</t>
  </si>
  <si>
    <t>薩摩川内市東郷町斧渕4768</t>
  </si>
  <si>
    <t>薩摩川内市祁答院町黒木123</t>
  </si>
  <si>
    <t>薩摩川内市祁答院町下手974</t>
  </si>
  <si>
    <t>薩摩川内市祁答院町上手578</t>
  </si>
  <si>
    <t>薩摩川内市祁答院町藺牟田108</t>
  </si>
  <si>
    <t>薩摩川内市里町里1601</t>
  </si>
  <si>
    <t>薩摩川内市上甑町中甑254</t>
  </si>
  <si>
    <t>薩摩川内市上甑町平良377-2</t>
  </si>
  <si>
    <t>薩摩川内市下甑町手打1010</t>
  </si>
  <si>
    <t>薩摩川内市下甑町青瀬382</t>
  </si>
  <si>
    <t>薩摩川内市下甑町長浜660</t>
  </si>
  <si>
    <t>薩摩川内市下甑町片野浦103</t>
  </si>
  <si>
    <t>薩摩川内市鹿島町藺牟田1501</t>
  </si>
  <si>
    <t>薩摩川内市花木町17-60</t>
  </si>
  <si>
    <t>薩摩川内市平佐町5000</t>
  </si>
  <si>
    <t>薩摩川内市平佐町985</t>
  </si>
  <si>
    <t>薩摩川内市水引町7602-1</t>
  </si>
  <si>
    <t>薩摩川内市高江町654-1</t>
  </si>
  <si>
    <t>薩摩川内市城上町 610</t>
  </si>
  <si>
    <t>薩摩川内市湯田町4321</t>
  </si>
  <si>
    <t>薩摩川内市樋脇町塔之原10295</t>
  </si>
  <si>
    <t>薩摩川内市入来町浦之名7635</t>
  </si>
  <si>
    <t>薩摩川内市東郷町斧淵600</t>
  </si>
  <si>
    <t>薩摩川内市祁答院町下手190-1</t>
  </si>
  <si>
    <t>薩摩川内市里町里3377</t>
  </si>
  <si>
    <t>薩摩川内市上甑町中甑191-1</t>
  </si>
  <si>
    <t>薩摩川内市下甑町手打1472</t>
  </si>
  <si>
    <t>薩摩川内市下甑町青瀬1034-1</t>
  </si>
  <si>
    <t>薩摩川内市鹿島町藺牟田1397</t>
  </si>
  <si>
    <t>薩摩郡さつま町山崎129-1</t>
  </si>
  <si>
    <t>薩摩郡さつま町宮之城屋地1546-3</t>
  </si>
  <si>
    <t>薩摩郡さつま町湯田1128</t>
  </si>
  <si>
    <t>薩摩郡さつま町広瀬1177</t>
  </si>
  <si>
    <t>薩摩郡さつま町鶴田2880</t>
  </si>
  <si>
    <t>薩摩郡さつま町柏原1588</t>
  </si>
  <si>
    <t>薩摩郡さつま町求名2737</t>
  </si>
  <si>
    <t>薩摩郡さつま町永野2562</t>
  </si>
  <si>
    <t>薩摩郡さつま町中津川4269</t>
  </si>
  <si>
    <t>薩摩郡さつま町山崎1120-1</t>
  </si>
  <si>
    <t>薩摩郡さつま町宮之城屋地1422</t>
  </si>
  <si>
    <t>薩摩郡さつま町神子662</t>
  </si>
  <si>
    <t>薩摩郡さつま町求名12761-1</t>
  </si>
  <si>
    <t>阿久根市栄町94</t>
  </si>
  <si>
    <t>阿久根市大川8061</t>
  </si>
  <si>
    <t>阿久根市西目1245</t>
  </si>
  <si>
    <t>阿久根市山下834</t>
  </si>
  <si>
    <t>阿久根市鶴川内3380</t>
  </si>
  <si>
    <t>阿久根市鶴川内7257</t>
  </si>
  <si>
    <t>阿久根市折口1760</t>
  </si>
  <si>
    <t>阿久根市山下5916</t>
  </si>
  <si>
    <t>阿久根市脇本8060</t>
  </si>
  <si>
    <t>阿久根市波留5529</t>
  </si>
  <si>
    <t>阿久根市大川8250</t>
  </si>
  <si>
    <t>阿久根市鶴川内10300</t>
  </si>
  <si>
    <t>阿久根市脇本7877</t>
  </si>
  <si>
    <t>出水市麓町9-13</t>
  </si>
  <si>
    <t>出水市西出水町1045</t>
  </si>
  <si>
    <t>出水市上鯖渕1866</t>
  </si>
  <si>
    <t>出水市下知識町1584</t>
  </si>
  <si>
    <t>出水市下鯖町584</t>
  </si>
  <si>
    <t>出水市境町1286</t>
  </si>
  <si>
    <t>出水市荘3998</t>
  </si>
  <si>
    <t>出水市下大川内3915-1</t>
  </si>
  <si>
    <t>出水市上大川内2580-27</t>
  </si>
  <si>
    <t>出水市高尾野町柴引1559</t>
  </si>
  <si>
    <t>出水市高尾野町下水流3164-7</t>
  </si>
  <si>
    <t>出水市高尾野町江内7631</t>
  </si>
  <si>
    <t>出水市野田町上名375</t>
  </si>
  <si>
    <t>出水市中央町1262</t>
  </si>
  <si>
    <t>出水市明神町100</t>
  </si>
  <si>
    <t>出水市荘3670</t>
  </si>
  <si>
    <t>出水市上大川内823</t>
  </si>
  <si>
    <t>出水市高尾野町柴引2143</t>
  </si>
  <si>
    <t>出水市高尾野町江内3200</t>
  </si>
  <si>
    <t>出水市野田町上名6172</t>
  </si>
  <si>
    <t>出水郡長島町鷹巣1888</t>
  </si>
  <si>
    <t>伊佐市大口里1859</t>
  </si>
  <si>
    <t>伊佐市大口目丸1286-2</t>
  </si>
  <si>
    <t>伊佐市大口牛尾298-1</t>
  </si>
  <si>
    <t>伊佐市大口山野4334</t>
  </si>
  <si>
    <t>伊佐市大口小川内573-99</t>
  </si>
  <si>
    <t>伊佐市大口平出水901</t>
  </si>
  <si>
    <t>伊佐市大口下殿531</t>
  </si>
  <si>
    <t>伊佐市大口白木1354-37</t>
  </si>
  <si>
    <t>伊佐市大口田代277-2</t>
  </si>
  <si>
    <t>伊佐市大口曽木1753</t>
  </si>
  <si>
    <t>伊佐市大口針持4275-2</t>
  </si>
  <si>
    <t>伊佐市菱刈南浦3449</t>
  </si>
  <si>
    <t>伊佐市菱刈南浦1002-5</t>
  </si>
  <si>
    <t>伊佐市菱刈前目2013</t>
  </si>
  <si>
    <t>伊佐市菱刈田中1011</t>
  </si>
  <si>
    <t>伊佐市菱刈川北2463</t>
  </si>
  <si>
    <t>伊佐市大口篠原746-1</t>
  </si>
  <si>
    <t>伊佐市菱刈前目2697</t>
  </si>
  <si>
    <t>霧島市国分新町1332</t>
  </si>
  <si>
    <t>霧島市国分郡田315</t>
  </si>
  <si>
    <t>霧島市国分郡田3592</t>
  </si>
  <si>
    <t>霧島市国分川原2654</t>
  </si>
  <si>
    <t>霧島市国分中央2-5-1</t>
  </si>
  <si>
    <t>霧島市国分府中町4-1</t>
  </si>
  <si>
    <t>霧島市国分上小川875</t>
  </si>
  <si>
    <t>霧島市国分広瀬2-9-1</t>
  </si>
  <si>
    <t>霧島市国分下井2109</t>
  </si>
  <si>
    <t>霧島市国分川内3053</t>
  </si>
  <si>
    <t>霧島市国分上之段2284</t>
  </si>
  <si>
    <t>霧島市溝辺町有川196-1</t>
  </si>
  <si>
    <t>霧島市溝辺町麓1267-2</t>
  </si>
  <si>
    <t>霧島市溝辺町竹子859</t>
  </si>
  <si>
    <t>霧島市横川町中ノ206-1</t>
  </si>
  <si>
    <t>霧島市横川町上ノ3760-1</t>
  </si>
  <si>
    <t>霧島市横川町下ノ920-6</t>
  </si>
  <si>
    <t>霧島市牧園町宿窪田788-3</t>
  </si>
  <si>
    <t>霧島市牧園町三体堂1573</t>
  </si>
  <si>
    <t>霧島市牧園町万膳673</t>
  </si>
  <si>
    <t>霧島市牧園町高千穂3855-55</t>
  </si>
  <si>
    <t>霧島市牧園町上中津川1282</t>
  </si>
  <si>
    <t>霧島市牧園町持松11</t>
  </si>
  <si>
    <t>霧島市霧島田口64</t>
  </si>
  <si>
    <t>霧島市霧島田口2255</t>
  </si>
  <si>
    <t>霧島市霧島永水3811</t>
  </si>
  <si>
    <t>霧島市隼人町真孝283-1</t>
  </si>
  <si>
    <t>霧島市隼人町神宮3-4-1</t>
  </si>
  <si>
    <t>霧島市隼人町小田2400</t>
  </si>
  <si>
    <t>霧島市隼人町小浜4774</t>
  </si>
  <si>
    <t>霧島市隼人町東郷1395-1</t>
  </si>
  <si>
    <t>霧島市隼人町嘉例川1831-1</t>
  </si>
  <si>
    <t>霧島市福山町福山2962-1</t>
  </si>
  <si>
    <t>霧島市福山町福山5150-25</t>
  </si>
  <si>
    <t>霧島市国分清水1-16-14</t>
  </si>
  <si>
    <t>霧島市国分下井817</t>
  </si>
  <si>
    <t>霧島市国分福島1274-1</t>
  </si>
  <si>
    <t>霧島市溝辺町有川166</t>
  </si>
  <si>
    <t>霧島市溝辺町麓1680</t>
  </si>
  <si>
    <t>霧島市横川町中ノ524</t>
  </si>
  <si>
    <t>霧島市牧園町宿窪田751-1</t>
  </si>
  <si>
    <t>霧島市霧島田口3085</t>
  </si>
  <si>
    <t>霧島市隼人町真孝900-1</t>
  </si>
  <si>
    <t>霧島市隼人町東郷1187-2</t>
  </si>
  <si>
    <t>霧島市福山町福山4623-1</t>
  </si>
  <si>
    <t>霧島市国分上之段2528</t>
  </si>
  <si>
    <t>姶良市加治木町仮屋町248</t>
  </si>
  <si>
    <t>姶良市加治木町錦江町74</t>
  </si>
  <si>
    <t>姶良市加治木町小山田1363</t>
  </si>
  <si>
    <t>姶良市加治木町西別府594</t>
  </si>
  <si>
    <t>姶良市加治木町反土2955</t>
  </si>
  <si>
    <t>姶良市鍋倉663</t>
  </si>
  <si>
    <t>姶良市東餅田2405</t>
  </si>
  <si>
    <t>姶良市増田399</t>
  </si>
  <si>
    <t>姶良市平松5636</t>
  </si>
  <si>
    <t>姶良市下名1018</t>
  </si>
  <si>
    <t>姶良市北山3783</t>
  </si>
  <si>
    <t>姶良市西餅田2726</t>
  </si>
  <si>
    <t>姶良市西姶良1-37-1</t>
  </si>
  <si>
    <t>姶良市蒲生町上久徳2252</t>
  </si>
  <si>
    <t>姶良市蒲生町漆317</t>
  </si>
  <si>
    <t>姶良市蒲生町西浦815</t>
  </si>
  <si>
    <t>姶良市加治木町反土2162</t>
  </si>
  <si>
    <t>姶良市西餅田1586</t>
  </si>
  <si>
    <t>姶良市平松7092</t>
  </si>
  <si>
    <t>姶良市下名977</t>
  </si>
  <si>
    <t>姶良市蒲生町北10</t>
  </si>
  <si>
    <t>曽於市末吉町南之郷4060-1</t>
  </si>
  <si>
    <t>曽於市末吉町南之郷10150-1</t>
  </si>
  <si>
    <t>曽於市末吉町岩崎3675-2</t>
  </si>
  <si>
    <t>曽於市末吉町岩崎2087-1</t>
  </si>
  <si>
    <t>曽於市末吉町諏訪方10278-1</t>
  </si>
  <si>
    <t>曽於市末吉町諏訪方290-1</t>
  </si>
  <si>
    <t>曽於市末吉町深川7549</t>
  </si>
  <si>
    <t>曽於市末吉町深川3669-5</t>
  </si>
  <si>
    <t>曽於市大隅町岩川5747</t>
  </si>
  <si>
    <t>曽於市大隅町岩川2856-1</t>
  </si>
  <si>
    <t>曽於市大隅町中之内5762</t>
  </si>
  <si>
    <t>曽於市大隅町中之内3701-1</t>
  </si>
  <si>
    <t>曽於市大隅町恒吉2767-1</t>
  </si>
  <si>
    <t>曽於市大隅町月野9054</t>
  </si>
  <si>
    <t>曽於市大隅町月野7133-1</t>
  </si>
  <si>
    <t>曽於市財部町北俣10882</t>
  </si>
  <si>
    <t>曽於市財部町北俣5521</t>
  </si>
  <si>
    <t>曽於市財部町南俣5322</t>
  </si>
  <si>
    <t>曽於市財部町下財部5084</t>
  </si>
  <si>
    <t>曽於市末吉町二之方2101</t>
  </si>
  <si>
    <t>曽於市大隅町岩川5146</t>
  </si>
  <si>
    <t>志布志市松山町新橋1502</t>
  </si>
  <si>
    <t>志布志市松山町泰野3743</t>
  </si>
  <si>
    <t>志布志市松山町尾野見36-1</t>
  </si>
  <si>
    <t>志布志市志布志町帖6390-3</t>
  </si>
  <si>
    <t>志布志市志布志町安楽188</t>
  </si>
  <si>
    <t>志布志市志布志町帖10638</t>
  </si>
  <si>
    <t>志布志市志布志町安楽1768-1</t>
  </si>
  <si>
    <t>志布志市志布志町田之浦2019-2</t>
  </si>
  <si>
    <t>志布志市志布志町内之倉1642-2</t>
  </si>
  <si>
    <t>志布志市有明町伊崎田8845-1</t>
  </si>
  <si>
    <t>志布志市有明町蓬原815</t>
  </si>
  <si>
    <t>志布志市有明町野神3139</t>
  </si>
  <si>
    <t>志布志市有明町野井倉1182</t>
  </si>
  <si>
    <t>志布志市有明町野井倉8304-4</t>
  </si>
  <si>
    <t>志布志市有明町原田529-2</t>
  </si>
  <si>
    <t>志布志市有明町山重10873-2</t>
  </si>
  <si>
    <t>志布志市松山町泰野3870</t>
  </si>
  <si>
    <t>志布志市志布志町帖3389</t>
  </si>
  <si>
    <t>志布志市有明町野井倉1582</t>
  </si>
  <si>
    <t>志布志市有明町原田2256-1</t>
  </si>
  <si>
    <t>志布志市有明町伊崎田8866</t>
  </si>
  <si>
    <t>曽於郡大崎町仮宿910</t>
  </si>
  <si>
    <t>曽於郡大崎町菱田2533</t>
  </si>
  <si>
    <t>曽於郡大崎町菱田3119-4</t>
  </si>
  <si>
    <t>曽於郡大崎町持留316-4</t>
  </si>
  <si>
    <t>曽於郡大崎町横瀬1591</t>
  </si>
  <si>
    <t>曽於郡大崎町野方6119</t>
  </si>
  <si>
    <t>曽於郡大崎町仮宿1699-1</t>
  </si>
  <si>
    <t>垂水市垂水市新城3548</t>
  </si>
  <si>
    <t>垂水市垂水市田神144</t>
  </si>
  <si>
    <t>垂水市垂水市本城649-1</t>
  </si>
  <si>
    <t>垂水市垂水市柊原390</t>
  </si>
  <si>
    <t>垂水市垂水市海潟865</t>
  </si>
  <si>
    <t>垂水市垂水市二川519-1</t>
  </si>
  <si>
    <t>垂水市垂水市牛根麓1172</t>
  </si>
  <si>
    <t>垂水市垂水市牛根境1211-8</t>
  </si>
  <si>
    <t>垂水市垂水市南松原町60</t>
  </si>
  <si>
    <t>鹿屋市打馬1-1-6</t>
  </si>
  <si>
    <t>鹿屋市祓川町4726</t>
  </si>
  <si>
    <t>鹿屋市東原町5964-1</t>
  </si>
  <si>
    <t>鹿屋市笠之原町1060</t>
  </si>
  <si>
    <t>鹿屋市川西町4780</t>
  </si>
  <si>
    <t>鹿屋市今坂町12560-2</t>
  </si>
  <si>
    <t>鹿屋市花岡町4250</t>
  </si>
  <si>
    <t>鹿屋市古江町756</t>
  </si>
  <si>
    <t>鹿屋市天神町3629-1</t>
  </si>
  <si>
    <t>鹿屋市高須町1096</t>
  </si>
  <si>
    <t>鹿屋市浜田町560</t>
  </si>
  <si>
    <t>鹿屋市上野町4155</t>
  </si>
  <si>
    <t>鹿屋市田淵町1950</t>
  </si>
  <si>
    <t>鹿屋市南町192</t>
  </si>
  <si>
    <t>鹿屋市飯隈町2976</t>
  </si>
  <si>
    <t>鹿屋市上高隈町69</t>
  </si>
  <si>
    <t>鹿屋市下高隈町4622</t>
  </si>
  <si>
    <t>鹿屋市輝北町上百引3186</t>
  </si>
  <si>
    <t>鹿屋市串良町岡崎2110</t>
  </si>
  <si>
    <t>鹿屋市串良町細山田4781-1</t>
  </si>
  <si>
    <t>鹿屋市串良町上小原3473</t>
  </si>
  <si>
    <t>鹿屋市吾平町麓3630</t>
  </si>
  <si>
    <t>鹿屋市吾平町上名3594</t>
  </si>
  <si>
    <t>鹿屋市吾平町麓5290</t>
  </si>
  <si>
    <t>鹿屋市吾平町下名3062</t>
  </si>
  <si>
    <t>鹿屋市打馬2-24-1</t>
  </si>
  <si>
    <t>鹿屋市笠之原町2902</t>
  </si>
  <si>
    <t>鹿屋市西原2-1-2</t>
  </si>
  <si>
    <t>鹿屋市川西町4890</t>
  </si>
  <si>
    <t>鹿屋市田淵町987</t>
  </si>
  <si>
    <t>鹿屋市古里町99</t>
  </si>
  <si>
    <t>鹿屋市下高隈町568</t>
  </si>
  <si>
    <t>鹿屋市輝北町市成2412-1</t>
  </si>
  <si>
    <t>鹿屋市串良町岡崎2542</t>
  </si>
  <si>
    <t>鹿屋市串良町細山田4943-1</t>
  </si>
  <si>
    <t>鹿屋市串良町上小原3514-1</t>
  </si>
  <si>
    <t>鹿屋市吾平町上名7520</t>
  </si>
  <si>
    <t>肝属郡東串良町池之原2940</t>
  </si>
  <si>
    <t>肝属郡東串良町川東3840</t>
  </si>
  <si>
    <t>肝属郡東串良町川西1615</t>
  </si>
  <si>
    <t>肝属郡錦江町馬場20</t>
  </si>
  <si>
    <t>肝属郡錦江町神川3295</t>
  </si>
  <si>
    <t>肝属郡錦江町神川7260</t>
  </si>
  <si>
    <t>肝属郡錦江町城元5324</t>
  </si>
  <si>
    <t>肝属郡錦江町田代麓586-1</t>
  </si>
  <si>
    <t>肝属郡錦江町田代麓4818</t>
  </si>
  <si>
    <t>肝属郡錦江町城元９４０</t>
  </si>
  <si>
    <t>肝属郡錦江町田代麓５６２４</t>
  </si>
  <si>
    <t>肝属郡南大隅町根占川北1250</t>
  </si>
  <si>
    <t>肝属郡南大隅町根占山本7065</t>
  </si>
  <si>
    <t>肝属郡南大隅町根占辺田3310</t>
  </si>
  <si>
    <t>肝属郡南大隅町根占横別府2938-1</t>
  </si>
  <si>
    <t>肝属郡南大隅町根占川北8598</t>
  </si>
  <si>
    <t>肝属郡南大隅町佐多伊座敷3531</t>
  </si>
  <si>
    <t>肝属郡南大隅町佐多馬籠595</t>
  </si>
  <si>
    <t>肝属郡南大隅町佐多郡405</t>
  </si>
  <si>
    <t>肝属郡南大隅町佐多郡1456</t>
  </si>
  <si>
    <t>肝属郡南大隅町佐多伊座敷5929</t>
  </si>
  <si>
    <t>肝属郡南大隅町根占山本1229-1</t>
  </si>
  <si>
    <t>肝属郡南大隅町佐多伊座敷3470</t>
  </si>
  <si>
    <t>肝属郡肝付町南方2648-1</t>
  </si>
  <si>
    <t>肝属郡肝付町岸良517-3</t>
  </si>
  <si>
    <t>肝属郡肝付町新富1</t>
  </si>
  <si>
    <t>肝属郡肝付町波見1066</t>
  </si>
  <si>
    <t>肝属郡肝付町宮下1547</t>
  </si>
  <si>
    <t>肝属郡肝付町後田1842</t>
  </si>
  <si>
    <t>肝属郡肝付町北方1951-4</t>
  </si>
  <si>
    <t>肝属郡肝付町岸良207-1</t>
  </si>
  <si>
    <t>肝属郡肝付町前田1132</t>
  </si>
  <si>
    <t>肝属郡肝付町波見1065</t>
  </si>
  <si>
    <t>肝属郡肝付町後田1857</t>
  </si>
  <si>
    <t>肝属郡肝付町後田6339</t>
  </si>
  <si>
    <t>西之表市西之表7545</t>
  </si>
  <si>
    <t>西之表市西之表874</t>
  </si>
  <si>
    <t>西之表市西之表15358</t>
  </si>
  <si>
    <t>西之表市国上2181</t>
  </si>
  <si>
    <t>西之表市伊関461-1</t>
  </si>
  <si>
    <t>西之表市安納976</t>
  </si>
  <si>
    <t>西之表市現和6232</t>
  </si>
  <si>
    <t>西之表市安城1006</t>
  </si>
  <si>
    <t>西之表市古田1225</t>
  </si>
  <si>
    <t>西之表市住吉3551</t>
  </si>
  <si>
    <t>西之表市西之表7376</t>
  </si>
  <si>
    <t>熊毛郡中種子町野間5191-3</t>
  </si>
  <si>
    <t>熊毛郡中種子町増田3969</t>
  </si>
  <si>
    <t>熊毛郡中種子町納官6425</t>
  </si>
  <si>
    <t>熊毛郡中種子町納官500</t>
  </si>
  <si>
    <t>熊毛郡中種子町油久2340</t>
  </si>
  <si>
    <t>熊毛郡中種子町坂井3530</t>
  </si>
  <si>
    <t>熊毛郡中種子町坂井969</t>
  </si>
  <si>
    <t>熊毛郡中種子町野間5208-1</t>
  </si>
  <si>
    <t>熊毛郡南種子町中之上2427</t>
  </si>
  <si>
    <t>熊毛郡南種子町茎永655</t>
  </si>
  <si>
    <t>熊毛郡南種子町西之1677</t>
  </si>
  <si>
    <t>熊毛郡南種子町中之上3698</t>
  </si>
  <si>
    <t>熊毛郡南種子町島間3611</t>
  </si>
  <si>
    <t>熊毛郡南種子町平山1622</t>
  </si>
  <si>
    <t>熊毛郡南種子町中之下1173</t>
  </si>
  <si>
    <t>熊毛郡南種子町中之上1794</t>
  </si>
  <si>
    <t>熊毛郡南種子町中之下1900</t>
  </si>
  <si>
    <t>熊毛郡屋久島町宮之浦2437-1</t>
  </si>
  <si>
    <t>熊毛郡屋久島町 一湊488-1</t>
  </si>
  <si>
    <t>熊毛郡屋久島町永田2973</t>
  </si>
  <si>
    <t>熊毛郡屋久島町口永良部島627</t>
  </si>
  <si>
    <t>熊毛郡屋久島町小瀬田1436-88</t>
  </si>
  <si>
    <t>熊毛郡屋久島町栗生2270-1</t>
  </si>
  <si>
    <t>熊毛郡屋久島町平内444-1</t>
  </si>
  <si>
    <t>熊毛郡屋久島町原3-1</t>
  </si>
  <si>
    <t>熊毛郡屋久島町安房1264-7</t>
  </si>
  <si>
    <t>熊毛郡屋久島町宮之浦2437-6</t>
  </si>
  <si>
    <t>熊毛郡屋久島町一湊2030</t>
  </si>
  <si>
    <t>熊毛郡屋久島町永田2972</t>
  </si>
  <si>
    <t>熊毛郡屋久島町口永良部島626</t>
  </si>
  <si>
    <t>熊毛郡屋久島町小島63-23</t>
  </si>
  <si>
    <t>熊毛郡屋久島町安房2371-67</t>
  </si>
  <si>
    <t>奄美市名瀬永田町1-1.</t>
  </si>
  <si>
    <t>奄美市名瀬久里町15-10</t>
  </si>
  <si>
    <t>奄美市名瀬小浜町14-1</t>
  </si>
  <si>
    <t>奄美市名瀬朝日町31-2</t>
  </si>
  <si>
    <t>奄美市名瀬小宿900</t>
  </si>
  <si>
    <t>奄美市名瀬根瀬部有免91</t>
  </si>
  <si>
    <t>奄美市名瀬西仲勝1201-3</t>
  </si>
  <si>
    <t>奄美市名瀬大字小湊外金久281</t>
  </si>
  <si>
    <t>奄美市名瀬崎原４４</t>
  </si>
  <si>
    <t>奄美市名瀬芦花部585</t>
  </si>
  <si>
    <t>奄美市住用町役勝27</t>
  </si>
  <si>
    <t>奄美市住用町摺勝610</t>
  </si>
  <si>
    <t>奄美市住用町市62</t>
  </si>
  <si>
    <t>奄美市笠利町中金久142</t>
  </si>
  <si>
    <t>奄美市笠利町笠利３９９</t>
  </si>
  <si>
    <t>奄美市笠利町節田２４６</t>
  </si>
  <si>
    <t>奄美市笠利町喜瀬1570</t>
  </si>
  <si>
    <t>奄美市笠利町宇宿166-ロ</t>
  </si>
  <si>
    <t>奄美市笠利町手花部2811</t>
  </si>
  <si>
    <t>奄美市笠利町屋仁130</t>
  </si>
  <si>
    <t>奄美市笠利町佐仁2735</t>
  </si>
  <si>
    <t>奄美市名瀬真名津町14-1</t>
  </si>
  <si>
    <t>奄美市名瀬塩浜町15-10</t>
  </si>
  <si>
    <t>奄美市名瀬朝日町29-1</t>
  </si>
  <si>
    <t>奄美市名瀬小宿2788</t>
  </si>
  <si>
    <t>奄美市名瀬崎原44</t>
  </si>
  <si>
    <t>奄美市笠利町里364</t>
  </si>
  <si>
    <t>奄美市笠利町笠利1924</t>
  </si>
  <si>
    <t>大島郡龍郷町瀬留293</t>
  </si>
  <si>
    <t>大島郡龍郷町赤尾木259</t>
  </si>
  <si>
    <t>大島郡龍郷町龍郷235</t>
  </si>
  <si>
    <t>大島郡龍郷町戸口1871</t>
  </si>
  <si>
    <t>大島郡龍郷町大勝1333</t>
  </si>
  <si>
    <t>大島郡龍郷町円731</t>
  </si>
  <si>
    <t>大島郡龍郷町幾里194</t>
  </si>
  <si>
    <t>大島郡龍郷町浦528</t>
  </si>
  <si>
    <t>大島郡龍郷町嘉渡487</t>
  </si>
  <si>
    <t>大島郡大和村思勝370</t>
  </si>
  <si>
    <t>大島郡大和村湯湾釜21</t>
  </si>
  <si>
    <t>大島郡大和村大棚78-1</t>
  </si>
  <si>
    <t>大島郡大和村名音603-イ</t>
  </si>
  <si>
    <t>大島郡大和村今里361-１</t>
  </si>
  <si>
    <t>大島郡大和町大棚78-1</t>
  </si>
  <si>
    <t>大島郡大和村今里361-1</t>
  </si>
  <si>
    <t>大島郡宇検村田検37</t>
  </si>
  <si>
    <t>大島郡宇検村久志2</t>
  </si>
  <si>
    <t>大島郡宇検村名柄1263</t>
  </si>
  <si>
    <t>大島郡宇検村阿室195</t>
  </si>
  <si>
    <t>大島郡宇検村田検191</t>
  </si>
  <si>
    <t>大島郡宇検村久志２</t>
  </si>
  <si>
    <t>大島郡瀬戸内町久慈253</t>
  </si>
  <si>
    <t>大島郡瀬戸内町篠川150</t>
  </si>
  <si>
    <t>大島郡瀬戸内町薩川211</t>
  </si>
  <si>
    <t>大島郡瀬戸内町須子茂331</t>
  </si>
  <si>
    <t>大島郡瀬戸内町西阿室135</t>
  </si>
  <si>
    <t>大島郡瀬戸内町俵135</t>
  </si>
  <si>
    <t>大島郡瀬戸内町諸鈍295-イ</t>
  </si>
  <si>
    <t>大島郡瀬戸内町伊子茂207</t>
  </si>
  <si>
    <t>大島郡瀬戸内町秋徳245</t>
  </si>
  <si>
    <t>大島郡瀬戸内町池地329</t>
  </si>
  <si>
    <t>大島郡瀬戸内町与路484</t>
  </si>
  <si>
    <t>大島郡瀬戸内町古仁屋805</t>
  </si>
  <si>
    <t>大島郡瀬戸内町阿木名2141</t>
  </si>
  <si>
    <t>大島郡瀬戸内町油井603-1</t>
  </si>
  <si>
    <t>大島郡瀬戸内町嘉鉄353</t>
  </si>
  <si>
    <t>大島郡瀬戸内町俵126</t>
  </si>
  <si>
    <t>大島郡瀬戸内町古仁屋842-8</t>
  </si>
  <si>
    <t>大島郡瀬戸内町節子1319</t>
  </si>
  <si>
    <t>大島郡喜界町湾10</t>
  </si>
  <si>
    <t>大島郡喜界町上嘉鉄876</t>
  </si>
  <si>
    <t>大島郡喜界町坂嶺2059</t>
  </si>
  <si>
    <t>大島郡喜界町荒木90-2</t>
  </si>
  <si>
    <t>大島郡喜界町滝川1203</t>
  </si>
  <si>
    <t>大島郡喜界町塩道1508</t>
  </si>
  <si>
    <t>大島郡喜界町志戸桶267</t>
  </si>
  <si>
    <t>大島郡喜界町小野津850</t>
  </si>
  <si>
    <t>大島郡喜界町阿伝1535</t>
  </si>
  <si>
    <t>大島郡喜界町湾14</t>
  </si>
  <si>
    <t>大島郡喜界町上嘉鉄3520</t>
  </si>
  <si>
    <t>大島郡喜界町塩道1190</t>
  </si>
  <si>
    <t>大島郡徳之島町亀津1039</t>
  </si>
  <si>
    <t>大島郡徳之島町神之嶺391</t>
  </si>
  <si>
    <t>大島郡徳之島町下久志421</t>
  </si>
  <si>
    <t>大島郡徳之島町尾母300</t>
  </si>
  <si>
    <t>大島郡徳之島町亀徳196</t>
  </si>
  <si>
    <t>大島郡徳之島町花徳2983</t>
  </si>
  <si>
    <t>大島郡徳之島町母間9375</t>
  </si>
  <si>
    <t>大島郡徳之島町山1808</t>
  </si>
  <si>
    <t>大島郡徳之島町手々2975</t>
  </si>
  <si>
    <t>大島郡徳之島町亀津2840</t>
  </si>
  <si>
    <t>大島郡徳之島町井之川2455</t>
  </si>
  <si>
    <t>大島郡徳之島町花徳52</t>
  </si>
  <si>
    <t>大島郡徳之島町山2177-3</t>
  </si>
  <si>
    <t>大島郡天城町天城555</t>
  </si>
  <si>
    <t>大島郡天城町岡前1602</t>
  </si>
  <si>
    <t>大島郡天城町与名間940</t>
  </si>
  <si>
    <t>大島郡天城町天城町瀬滝1009</t>
  </si>
  <si>
    <t>大島郡天城町西阿木名262</t>
  </si>
  <si>
    <t>大島郡天城町西阿木名1352</t>
  </si>
  <si>
    <t>大島郡天城町兼久1105</t>
  </si>
  <si>
    <t>大島郡天城町浅間408-1</t>
  </si>
  <si>
    <t>大島郡伊仙町伊仙2085</t>
  </si>
  <si>
    <t>大島郡伊仙町面縄671</t>
  </si>
  <si>
    <t>大島郡伊仙町犬田布271</t>
  </si>
  <si>
    <t>大島郡伊仙町阿三2206-5</t>
  </si>
  <si>
    <t>大島郡伊仙町馬根475</t>
  </si>
  <si>
    <t>大島郡伊仙町糸木名722</t>
  </si>
  <si>
    <t>大島郡伊仙町喜念１</t>
  </si>
  <si>
    <t>大島郡伊仙町阿権1562</t>
  </si>
  <si>
    <t>大島郡伊仙町伊仙2635</t>
  </si>
  <si>
    <t>大島郡伊仙町面縄2196</t>
  </si>
  <si>
    <t>大島郡伊仙町犬田布327</t>
  </si>
  <si>
    <t>大島郡和泊町和泊920-1</t>
  </si>
  <si>
    <t>大島郡和泊町大城650-1</t>
  </si>
  <si>
    <t>大島郡和泊町内城516-1</t>
  </si>
  <si>
    <t>大島郡和泊町国頭2904</t>
  </si>
  <si>
    <t>大島郡和泊町手々知名130</t>
  </si>
  <si>
    <t>大島郡和泊町内城130</t>
  </si>
  <si>
    <t>大島郡知名町知名333</t>
  </si>
  <si>
    <t>大島郡知名町住吉1779</t>
  </si>
  <si>
    <t>大島郡知名町田皆1653</t>
  </si>
  <si>
    <t>大島郡知名町上城220</t>
  </si>
  <si>
    <t>大島郡知名町下平川412</t>
  </si>
  <si>
    <t>大島郡知名町瀬利覚536</t>
  </si>
  <si>
    <t>大島郡和泊町田皆1661</t>
  </si>
  <si>
    <t>大島郡与論町朝戸1445</t>
  </si>
  <si>
    <t>大島郡与論町茶花298</t>
  </si>
  <si>
    <t>大島郡与論町那間286</t>
  </si>
  <si>
    <t>大島郡与論町朝戸1134</t>
  </si>
  <si>
    <t>円</t>
    <rPh sb="0" eb="1">
      <t>エン</t>
    </rPh>
    <phoneticPr fontId="1"/>
  </si>
  <si>
    <t>山田　太郎</t>
    <rPh sb="0" eb="2">
      <t>ヤマダ</t>
    </rPh>
    <rPh sb="3" eb="5">
      <t>タロウ</t>
    </rPh>
    <phoneticPr fontId="1"/>
  </si>
  <si>
    <t>中村　五郎</t>
    <rPh sb="0" eb="2">
      <t>ナカムラ</t>
    </rPh>
    <rPh sb="3" eb="5">
      <t>ゴロウ</t>
    </rPh>
    <phoneticPr fontId="1"/>
  </si>
  <si>
    <t>事務主幹</t>
  </si>
  <si>
    <t>↓ 選択</t>
    <rPh sb="2" eb="4">
      <t>センタク</t>
    </rPh>
    <phoneticPr fontId="1"/>
  </si>
  <si>
    <t>←市町村・学校名を選択</t>
    <rPh sb="1" eb="4">
      <t>シチョウソン</t>
    </rPh>
    <rPh sb="5" eb="7">
      <t>ガッコウ</t>
    </rPh>
    <rPh sb="7" eb="8">
      <t>メイ</t>
    </rPh>
    <rPh sb="9" eb="11">
      <t>センタク</t>
    </rPh>
    <phoneticPr fontId="1"/>
  </si>
  <si>
    <t>←直接入力</t>
    <rPh sb="1" eb="3">
      <t>チョクセツ</t>
    </rPh>
    <rPh sb="3" eb="5">
      <t>ニュウリョク</t>
    </rPh>
    <phoneticPr fontId="1"/>
  </si>
  <si>
    <t>↓ 市町村・学校名を選択</t>
    <rPh sb="2" eb="5">
      <t>シチョウソン</t>
    </rPh>
    <rPh sb="6" eb="8">
      <t>ガッコウ</t>
    </rPh>
    <rPh sb="8" eb="9">
      <t>メイ</t>
    </rPh>
    <rPh sb="10" eb="12">
      <t>センタク</t>
    </rPh>
    <phoneticPr fontId="1"/>
  </si>
  <si>
    <t>教頭</t>
  </si>
  <si>
    <t>↓ 連絡事項がないときは空欄</t>
    <rPh sb="2" eb="4">
      <t>レンラク</t>
    </rPh>
    <rPh sb="4" eb="6">
      <t>ジコウ</t>
    </rPh>
    <rPh sb="12" eb="14">
      <t>クウラン</t>
    </rPh>
    <phoneticPr fontId="1"/>
  </si>
  <si>
    <t>○(全シート)色付きのセルに直接入力・選択してください。</t>
    <rPh sb="2" eb="3">
      <t>ゼン</t>
    </rPh>
    <rPh sb="7" eb="9">
      <t>イロツ</t>
    </rPh>
    <rPh sb="14" eb="16">
      <t>チョクセツ</t>
    </rPh>
    <rPh sb="16" eb="18">
      <t>ニュウリョク</t>
    </rPh>
    <rPh sb="19" eb="21">
      <t>センタク</t>
    </rPh>
    <phoneticPr fontId="1"/>
  </si>
  <si>
    <t>吉田　拓男</t>
    <rPh sb="0" eb="2">
      <t>ヨシダ</t>
    </rPh>
    <rPh sb="3" eb="5">
      <t>タクオ</t>
    </rPh>
    <phoneticPr fontId="1"/>
  </si>
  <si>
    <t>01</t>
    <phoneticPr fontId="1"/>
  </si>
  <si>
    <t>鹿児島市鴨池新町１０－１</t>
    <rPh sb="0" eb="4">
      <t>カゴシマシ</t>
    </rPh>
    <rPh sb="4" eb="6">
      <t>カモイケ</t>
    </rPh>
    <rPh sb="6" eb="8">
      <t>シンマチ</t>
    </rPh>
    <phoneticPr fontId="1"/>
  </si>
  <si>
    <t>役所入口</t>
    <rPh sb="0" eb="2">
      <t>ヤクショ</t>
    </rPh>
    <rPh sb="2" eb="4">
      <t>イリグチ</t>
    </rPh>
    <phoneticPr fontId="1"/>
  </si>
  <si>
    <t>10/1-10/10(10日)</t>
    <rPh sb="13" eb="14">
      <t>ニチ</t>
    </rPh>
    <phoneticPr fontId="1"/>
  </si>
  <si>
    <t xml:space="preserve"> ← 氏名を選択</t>
    <rPh sb="3" eb="5">
      <t>シメイ</t>
    </rPh>
    <rPh sb="6" eb="8">
      <t>センタク</t>
    </rPh>
    <phoneticPr fontId="1"/>
  </si>
  <si>
    <t xml:space="preserve"> ← 氏名を選択</t>
    <rPh sb="3" eb="5">
      <t>シメイ</t>
    </rPh>
    <rPh sb="6" eb="8">
      <t>センタク</t>
    </rPh>
    <phoneticPr fontId="1"/>
  </si>
  <si>
    <t xml:space="preserve"> ※「１送付書類明細」の備考欄は，直接記入してください。</t>
    <rPh sb="4" eb="6">
      <t>ソウフ</t>
    </rPh>
    <rPh sb="6" eb="8">
      <t>ショルイ</t>
    </rPh>
    <rPh sb="8" eb="10">
      <t>メイサイ</t>
    </rPh>
    <rPh sb="12" eb="14">
      <t>ビコウ</t>
    </rPh>
    <rPh sb="14" eb="15">
      <t>ラン</t>
    </rPh>
    <rPh sb="17" eb="19">
      <t>チョクセツ</t>
    </rPh>
    <rPh sb="19" eb="21">
      <t>キニュウ</t>
    </rPh>
    <phoneticPr fontId="1"/>
  </si>
  <si>
    <t>↓ 送付書類にチェックを入れる</t>
    <rPh sb="2" eb="4">
      <t>ソウフ</t>
    </rPh>
    <rPh sb="4" eb="6">
      <t>ショルイ</t>
    </rPh>
    <rPh sb="12" eb="13">
      <t>イ</t>
    </rPh>
    <phoneticPr fontId="1"/>
  </si>
  <si>
    <t>↓計算専用</t>
    <rPh sb="1" eb="3">
      <t>ケイサン</t>
    </rPh>
    <rPh sb="3" eb="5">
      <t>センヨウ</t>
    </rPh>
    <phoneticPr fontId="1"/>
  </si>
  <si>
    <t>前 所 属 名（起 点 名）</t>
    <rPh sb="0" eb="1">
      <t>ゼン</t>
    </rPh>
    <rPh sb="2" eb="3">
      <t>ショ</t>
    </rPh>
    <rPh sb="4" eb="5">
      <t>ゾク</t>
    </rPh>
    <rPh sb="6" eb="7">
      <t>メイ</t>
    </rPh>
    <rPh sb="8" eb="9">
      <t>オコシ</t>
    </rPh>
    <rPh sb="10" eb="11">
      <t>テン</t>
    </rPh>
    <rPh sb="12" eb="13">
      <t>メイ</t>
    </rPh>
    <phoneticPr fontId="8"/>
  </si>
  <si>
    <t>新 所 属 名</t>
    <rPh sb="0" eb="1">
      <t>シン</t>
    </rPh>
    <rPh sb="2" eb="3">
      <t>ショ</t>
    </rPh>
    <rPh sb="4" eb="5">
      <t>ゾク</t>
    </rPh>
    <rPh sb="6" eb="7">
      <t>メイ</t>
    </rPh>
    <phoneticPr fontId="1"/>
  </si>
  <si>
    <t>児  童  手  当</t>
    <rPh sb="0" eb="1">
      <t>コ</t>
    </rPh>
    <rPh sb="3" eb="4">
      <t>ワラベ</t>
    </rPh>
    <rPh sb="6" eb="7">
      <t>テ</t>
    </rPh>
    <rPh sb="9" eb="10">
      <t>アテ</t>
    </rPh>
    <phoneticPr fontId="8"/>
  </si>
  <si>
    <t>890-8502</t>
  </si>
  <si>
    <t>892-0846</t>
  </si>
  <si>
    <t>890-0022</t>
  </si>
  <si>
    <t>891-0198</t>
  </si>
  <si>
    <t>899-2702</t>
  </si>
  <si>
    <t>892-0861</t>
  </si>
  <si>
    <t>890-0014</t>
  </si>
  <si>
    <t>891-011７</t>
  </si>
  <si>
    <t>899-3305</t>
  </si>
  <si>
    <t>899-2504</t>
  </si>
  <si>
    <t>899-2101</t>
  </si>
  <si>
    <t>896-0024</t>
  </si>
  <si>
    <t>896-0056</t>
  </si>
  <si>
    <t>890-0012</t>
  </si>
  <si>
    <t>898-0052</t>
  </si>
  <si>
    <t>898-0083</t>
  </si>
  <si>
    <t>895-1811</t>
  </si>
  <si>
    <t>899-1611</t>
  </si>
  <si>
    <t>899-0502</t>
  </si>
  <si>
    <t>899-0214</t>
  </si>
  <si>
    <t>899-0208</t>
  </si>
  <si>
    <t>895-2506</t>
  </si>
  <si>
    <t>899-5304</t>
  </si>
  <si>
    <t>899-5211</t>
  </si>
  <si>
    <t>899-5106</t>
  </si>
  <si>
    <t>899-5241</t>
  </si>
  <si>
    <t>893-0016</t>
  </si>
  <si>
    <t>891-2106</t>
  </si>
  <si>
    <t>893-0067</t>
  </si>
  <si>
    <t>891-3196</t>
  </si>
  <si>
    <t>熊毛郡屋久島町宮之浦2479-1</t>
    <rPh sb="5" eb="6">
      <t>シマ</t>
    </rPh>
    <phoneticPr fontId="2"/>
  </si>
  <si>
    <t>894-8588</t>
  </si>
  <si>
    <t>894-8567</t>
  </si>
  <si>
    <t>891-6201</t>
  </si>
  <si>
    <t>891-9293</t>
  </si>
  <si>
    <t>894-0412</t>
  </si>
  <si>
    <t>鹿児島中央</t>
    <rPh sb="0" eb="3">
      <t>カゴシマ</t>
    </rPh>
    <rPh sb="3" eb="5">
      <t>チュウオウ</t>
    </rPh>
    <phoneticPr fontId="2"/>
  </si>
  <si>
    <t>平川</t>
    <rPh sb="0" eb="2">
      <t>ヒラカワ</t>
    </rPh>
    <phoneticPr fontId="2"/>
  </si>
  <si>
    <t>田上</t>
    <rPh sb="0" eb="2">
      <t>タガミ</t>
    </rPh>
    <phoneticPr fontId="2"/>
  </si>
  <si>
    <t>慈眼寺</t>
    <rPh sb="0" eb="3">
      <t>ジゲンジ</t>
    </rPh>
    <phoneticPr fontId="2"/>
  </si>
  <si>
    <t>郡山</t>
    <rPh sb="0" eb="2">
      <t>コオリヤマ</t>
    </rPh>
    <phoneticPr fontId="2"/>
  </si>
  <si>
    <t>上伊集院</t>
    <rPh sb="0" eb="4">
      <t>カミイジュウイン</t>
    </rPh>
    <phoneticPr fontId="2"/>
  </si>
  <si>
    <t>鹿児島</t>
    <rPh sb="0" eb="3">
      <t>カゴシマ</t>
    </rPh>
    <phoneticPr fontId="2"/>
  </si>
  <si>
    <t>伊敷</t>
    <rPh sb="0" eb="2">
      <t>イシキ</t>
    </rPh>
    <phoneticPr fontId="2"/>
  </si>
  <si>
    <t>谷山</t>
    <rPh sb="0" eb="2">
      <t>タニヤマ</t>
    </rPh>
    <phoneticPr fontId="49"/>
  </si>
  <si>
    <t>田上</t>
    <rPh sb="0" eb="2">
      <t>タガミ</t>
    </rPh>
    <phoneticPr fontId="49"/>
  </si>
  <si>
    <t>吉野</t>
    <rPh sb="0" eb="2">
      <t>ヨシノ</t>
    </rPh>
    <phoneticPr fontId="49"/>
  </si>
  <si>
    <t>桜ヶ丘</t>
    <rPh sb="0" eb="3">
      <t>サクラガオカ</t>
    </rPh>
    <phoneticPr fontId="49"/>
  </si>
  <si>
    <t>河頭</t>
    <rPh sb="0" eb="1">
      <t>カワ</t>
    </rPh>
    <rPh sb="1" eb="2">
      <t>アタマ</t>
    </rPh>
    <phoneticPr fontId="49"/>
  </si>
  <si>
    <t>吹上</t>
    <rPh sb="0" eb="2">
      <t>フキアゲ</t>
    </rPh>
    <phoneticPr fontId="49"/>
  </si>
  <si>
    <t>伊集院</t>
    <rPh sb="0" eb="3">
      <t>イジュウイン</t>
    </rPh>
    <phoneticPr fontId="49"/>
  </si>
  <si>
    <t>市来</t>
    <rPh sb="0" eb="2">
      <t>イチキ</t>
    </rPh>
    <phoneticPr fontId="49"/>
  </si>
  <si>
    <t>串木野</t>
    <rPh sb="0" eb="3">
      <t>クシキノ</t>
    </rPh>
    <phoneticPr fontId="49"/>
  </si>
  <si>
    <t>神村学園前</t>
    <rPh sb="0" eb="2">
      <t>カミムラ</t>
    </rPh>
    <rPh sb="2" eb="5">
      <t>ガクエンマエ</t>
    </rPh>
    <phoneticPr fontId="49"/>
  </si>
  <si>
    <t>鹿児島</t>
    <rPh sb="0" eb="3">
      <t>カゴシマ</t>
    </rPh>
    <phoneticPr fontId="49"/>
  </si>
  <si>
    <t>伊敷</t>
    <rPh sb="0" eb="2">
      <t>イシキ</t>
    </rPh>
    <phoneticPr fontId="49"/>
  </si>
  <si>
    <t>二月田</t>
    <rPh sb="0" eb="1">
      <t>2</t>
    </rPh>
    <rPh sb="1" eb="2">
      <t>ガツ</t>
    </rPh>
    <rPh sb="2" eb="3">
      <t>タ</t>
    </rPh>
    <phoneticPr fontId="49"/>
  </si>
  <si>
    <t>東大山</t>
    <rPh sb="0" eb="1">
      <t>ヒガシ</t>
    </rPh>
    <rPh sb="1" eb="3">
      <t>オオヤマ</t>
    </rPh>
    <phoneticPr fontId="49"/>
  </si>
  <si>
    <t>東頴娃</t>
    <rPh sb="0" eb="1">
      <t>ヒガシ</t>
    </rPh>
    <rPh sb="1" eb="3">
      <t>エイ</t>
    </rPh>
    <phoneticPr fontId="49"/>
  </si>
  <si>
    <t>指宿</t>
    <rPh sb="0" eb="2">
      <t>イブスキ</t>
    </rPh>
    <phoneticPr fontId="49"/>
  </si>
  <si>
    <t>枕崎</t>
    <rPh sb="0" eb="2">
      <t>マクラザキ</t>
    </rPh>
    <phoneticPr fontId="49"/>
  </si>
  <si>
    <t>薩摩板敷</t>
    <rPh sb="0" eb="2">
      <t>サツマ</t>
    </rPh>
    <rPh sb="2" eb="3">
      <t>イタ</t>
    </rPh>
    <rPh sb="3" eb="4">
      <t>シキ</t>
    </rPh>
    <phoneticPr fontId="49"/>
  </si>
  <si>
    <t>加世田</t>
    <rPh sb="0" eb="3">
      <t>カセダ</t>
    </rPh>
    <phoneticPr fontId="49"/>
  </si>
  <si>
    <t>川辺</t>
    <rPh sb="0" eb="2">
      <t>カワナベ</t>
    </rPh>
    <phoneticPr fontId="49"/>
  </si>
  <si>
    <t>知覧</t>
    <rPh sb="0" eb="2">
      <t>チラン</t>
    </rPh>
    <phoneticPr fontId="49"/>
  </si>
  <si>
    <t>金峰</t>
    <rPh sb="0" eb="2">
      <t>キンポウ</t>
    </rPh>
    <phoneticPr fontId="49"/>
  </si>
  <si>
    <t>薩摩今和泉</t>
    <rPh sb="0" eb="2">
      <t>サツマ</t>
    </rPh>
    <rPh sb="2" eb="5">
      <t>イマイズミ</t>
    </rPh>
    <phoneticPr fontId="49"/>
  </si>
  <si>
    <t>上川内</t>
    <rPh sb="0" eb="3">
      <t>カミセンダイ</t>
    </rPh>
    <phoneticPr fontId="49"/>
  </si>
  <si>
    <t>川内</t>
    <rPh sb="0" eb="2">
      <t>センダイ</t>
    </rPh>
    <phoneticPr fontId="49"/>
  </si>
  <si>
    <t>入来</t>
    <rPh sb="0" eb="2">
      <t>イリキ</t>
    </rPh>
    <phoneticPr fontId="49"/>
  </si>
  <si>
    <t>宮之城</t>
    <rPh sb="0" eb="3">
      <t>ミヤノジョウ</t>
    </rPh>
    <phoneticPr fontId="49"/>
  </si>
  <si>
    <t>阿久根</t>
    <rPh sb="0" eb="3">
      <t>アクネ</t>
    </rPh>
    <phoneticPr fontId="49"/>
  </si>
  <si>
    <t>野田郷</t>
    <rPh sb="0" eb="2">
      <t>ノダ</t>
    </rPh>
    <rPh sb="2" eb="3">
      <t>ゴウ</t>
    </rPh>
    <phoneticPr fontId="49"/>
  </si>
  <si>
    <t>西出水</t>
    <rPh sb="0" eb="1">
      <t>ニシ</t>
    </rPh>
    <rPh sb="1" eb="3">
      <t>イズミ</t>
    </rPh>
    <phoneticPr fontId="49"/>
  </si>
  <si>
    <t>出水</t>
    <rPh sb="0" eb="2">
      <t>イズミ</t>
    </rPh>
    <phoneticPr fontId="49"/>
  </si>
  <si>
    <t>米ノ津</t>
    <rPh sb="0" eb="1">
      <t>コメ</t>
    </rPh>
    <rPh sb="2" eb="3">
      <t>ツ</t>
    </rPh>
    <phoneticPr fontId="49"/>
  </si>
  <si>
    <t>大口</t>
    <rPh sb="0" eb="2">
      <t>オオクチ</t>
    </rPh>
    <phoneticPr fontId="49"/>
  </si>
  <si>
    <t>霧島温泉</t>
    <rPh sb="0" eb="2">
      <t>キリシマ</t>
    </rPh>
    <rPh sb="2" eb="4">
      <t>オンセン</t>
    </rPh>
    <phoneticPr fontId="49"/>
  </si>
  <si>
    <t>三船</t>
    <rPh sb="0" eb="2">
      <t>ミフネ</t>
    </rPh>
    <phoneticPr fontId="49"/>
  </si>
  <si>
    <t>反土</t>
    <rPh sb="0" eb="2">
      <t>タンド</t>
    </rPh>
    <phoneticPr fontId="49"/>
  </si>
  <si>
    <t>隼人</t>
    <rPh sb="0" eb="2">
      <t>ハヤト</t>
    </rPh>
    <phoneticPr fontId="49"/>
  </si>
  <si>
    <t>国分</t>
    <rPh sb="0" eb="2">
      <t>コクブ</t>
    </rPh>
    <phoneticPr fontId="49"/>
  </si>
  <si>
    <t>牧之原</t>
    <rPh sb="0" eb="3">
      <t>マキノハラ</t>
    </rPh>
    <phoneticPr fontId="49"/>
  </si>
  <si>
    <t>錦江</t>
    <rPh sb="0" eb="2">
      <t>ニシキエ</t>
    </rPh>
    <phoneticPr fontId="49"/>
  </si>
  <si>
    <t>末吉</t>
    <rPh sb="0" eb="2">
      <t>スエヨシ</t>
    </rPh>
    <phoneticPr fontId="49"/>
  </si>
  <si>
    <t>志布志</t>
    <rPh sb="0" eb="3">
      <t>シブシ</t>
    </rPh>
    <phoneticPr fontId="49"/>
  </si>
  <si>
    <t>串良</t>
    <rPh sb="0" eb="2">
      <t>クシラ</t>
    </rPh>
    <phoneticPr fontId="49"/>
  </si>
  <si>
    <t>大隅高山</t>
    <rPh sb="0" eb="2">
      <t>オオスミ</t>
    </rPh>
    <rPh sb="2" eb="4">
      <t>コウヤマ</t>
    </rPh>
    <phoneticPr fontId="49"/>
  </si>
  <si>
    <t>鹿屋</t>
    <rPh sb="0" eb="2">
      <t>カノヤ</t>
    </rPh>
    <phoneticPr fontId="49"/>
  </si>
  <si>
    <t>鹿屋中央</t>
    <rPh sb="0" eb="2">
      <t>カノヤ</t>
    </rPh>
    <rPh sb="2" eb="4">
      <t>チュウオウ</t>
    </rPh>
    <phoneticPr fontId="49"/>
  </si>
  <si>
    <t>大隅川西</t>
    <rPh sb="0" eb="2">
      <t>オオスミ</t>
    </rPh>
    <rPh sb="2" eb="4">
      <t>カワニシ</t>
    </rPh>
    <phoneticPr fontId="49"/>
  </si>
  <si>
    <t>垂水</t>
    <rPh sb="0" eb="2">
      <t>タルミズ</t>
    </rPh>
    <phoneticPr fontId="49"/>
  </si>
  <si>
    <t>根占</t>
    <rPh sb="0" eb="2">
      <t>ネジメ</t>
    </rPh>
    <phoneticPr fontId="49"/>
  </si>
  <si>
    <t>西原</t>
    <rPh sb="0" eb="2">
      <t>ニシハラ</t>
    </rPh>
    <phoneticPr fontId="49"/>
  </si>
  <si>
    <t>西之表</t>
    <rPh sb="0" eb="3">
      <t>ニシノオモテ</t>
    </rPh>
    <phoneticPr fontId="49"/>
  </si>
  <si>
    <t>野間</t>
    <rPh sb="0" eb="2">
      <t>ノマ</t>
    </rPh>
    <phoneticPr fontId="49"/>
  </si>
  <si>
    <t>宮之浦</t>
    <rPh sb="0" eb="3">
      <t>ミヤノウラ</t>
    </rPh>
    <phoneticPr fontId="49"/>
  </si>
  <si>
    <t>名瀬</t>
    <rPh sb="0" eb="2">
      <t>ナゼ</t>
    </rPh>
    <phoneticPr fontId="49"/>
  </si>
  <si>
    <t>赤木名</t>
    <rPh sb="0" eb="1">
      <t>アカ</t>
    </rPh>
    <rPh sb="1" eb="2">
      <t>キ</t>
    </rPh>
    <rPh sb="2" eb="3">
      <t>ナ</t>
    </rPh>
    <phoneticPr fontId="49"/>
  </si>
  <si>
    <t>古仁屋</t>
    <rPh sb="0" eb="1">
      <t>フル</t>
    </rPh>
    <rPh sb="1" eb="2">
      <t>ジン</t>
    </rPh>
    <rPh sb="2" eb="3">
      <t>ヤ</t>
    </rPh>
    <phoneticPr fontId="49"/>
  </si>
  <si>
    <t>喜界島空港</t>
    <rPh sb="0" eb="3">
      <t>キカイジマ</t>
    </rPh>
    <rPh sb="3" eb="5">
      <t>クウコウ</t>
    </rPh>
    <phoneticPr fontId="49"/>
  </si>
  <si>
    <t>亀津</t>
    <rPh sb="0" eb="1">
      <t>カメ</t>
    </rPh>
    <rPh sb="1" eb="2">
      <t>ツ</t>
    </rPh>
    <phoneticPr fontId="49"/>
  </si>
  <si>
    <t>余多</t>
    <rPh sb="0" eb="2">
      <t>アマタ</t>
    </rPh>
    <phoneticPr fontId="49"/>
  </si>
  <si>
    <t>与論空港</t>
    <rPh sb="0" eb="2">
      <t>ヨロン</t>
    </rPh>
    <rPh sb="2" eb="4">
      <t>クウコウ</t>
    </rPh>
    <phoneticPr fontId="49"/>
  </si>
  <si>
    <t>赤尾木</t>
    <rPh sb="0" eb="1">
      <t>アカ</t>
    </rPh>
    <rPh sb="1" eb="2">
      <t>オ</t>
    </rPh>
    <rPh sb="2" eb="3">
      <t>キ</t>
    </rPh>
    <phoneticPr fontId="49"/>
  </si>
  <si>
    <t>鹿児島県立鶴丸高等学校</t>
  </si>
  <si>
    <t>鹿児島県立甲南高等学校</t>
  </si>
  <si>
    <t>鹿児島県立鹿児島中央高等学校</t>
  </si>
  <si>
    <t>鹿児島県立錦江湾高等学校</t>
  </si>
  <si>
    <t>鹿児島県立武岡台高等学校</t>
  </si>
  <si>
    <t>鹿児島県立明桜館高等学校</t>
  </si>
  <si>
    <t>鹿児島県立松陽高等学校</t>
  </si>
  <si>
    <t>鹿児島県立鹿児島東高等学校</t>
  </si>
  <si>
    <t>鹿児島県立鹿児島工業高等学校</t>
  </si>
  <si>
    <t>鹿児島県立鹿児島南高等学校</t>
  </si>
  <si>
    <t>鹿児島県立鹿児島盲学校</t>
  </si>
  <si>
    <t>鹿児島県立鹿児島聾学校</t>
  </si>
  <si>
    <t>鹿児島県立武岡台養護学校</t>
  </si>
  <si>
    <t>鹿児島県立鹿児島養護学校</t>
  </si>
  <si>
    <t>鹿児島県立桜丘養護学校</t>
  </si>
  <si>
    <t>鹿児島県立皆与志養護学校</t>
  </si>
  <si>
    <t>鹿児島県立鹿児島高等特別支援学校</t>
  </si>
  <si>
    <t>鹿児島県立吹上高等学校</t>
  </si>
  <si>
    <t>鹿児島県立伊集院高等学校</t>
  </si>
  <si>
    <t>鹿児島県立市来農芸高等学校</t>
  </si>
  <si>
    <t>鹿児島県立串木野高等学校</t>
  </si>
  <si>
    <t>鹿児島県立串木野養護学校</t>
  </si>
  <si>
    <t>鹿児島県立指宿高等学校</t>
  </si>
  <si>
    <t>鹿児島県立山川高等学校</t>
  </si>
  <si>
    <t>鹿児島県立頴娃高等学校</t>
  </si>
  <si>
    <t>鹿児島県立指宿養護学校</t>
  </si>
  <si>
    <t>鹿児島県立枕崎高等学校</t>
  </si>
  <si>
    <t>鹿児島県立鹿児島水産高等学校</t>
  </si>
  <si>
    <t>鹿児島県立加世田高等学校</t>
  </si>
  <si>
    <t>鹿児島県立加世田常潤高等学校</t>
  </si>
  <si>
    <t>鹿児島県立川辺高等学校</t>
  </si>
  <si>
    <t>鹿児島県立薩南工業高等学校</t>
  </si>
  <si>
    <t>鹿児島県立南薩養護学校</t>
  </si>
  <si>
    <t>鹿児島県立川内高等学校</t>
  </si>
  <si>
    <t>鹿児島県立川内商工高等学校</t>
  </si>
  <si>
    <t>鹿児島県立川薩清修館高等学校</t>
  </si>
  <si>
    <t>鹿児島県立薩摩中央高等学校</t>
  </si>
  <si>
    <t>鹿児島県立鶴翔高等学校</t>
  </si>
  <si>
    <t>鹿児島県立野田女子高等学校</t>
  </si>
  <si>
    <t>鹿児島県立出水高等学校</t>
  </si>
  <si>
    <t>鹿児島県立出水工業高等学校</t>
  </si>
  <si>
    <t>鹿児島県立出水養護学校</t>
  </si>
  <si>
    <t>鹿児島県立大口高等学校</t>
  </si>
  <si>
    <t>鹿児島県立伊佐農林高等学校</t>
  </si>
  <si>
    <t>鹿児島県立霧島高等学校</t>
  </si>
  <si>
    <t>鹿児島県立蒲生高等学校</t>
  </si>
  <si>
    <t>鹿児島県立加治木高等学校</t>
  </si>
  <si>
    <t>鹿児島県立加治木工業高等学校</t>
  </si>
  <si>
    <t>鹿児島県立隼人工業高等学校</t>
  </si>
  <si>
    <t>鹿児島県立国分高等学校</t>
  </si>
  <si>
    <t>鹿児島県立福山高等学校</t>
  </si>
  <si>
    <t>鹿児島県立加治木養護学校</t>
  </si>
  <si>
    <t>鹿児島県立牧之原養護学校</t>
  </si>
  <si>
    <t>鹿児島県立志布志高等学校</t>
  </si>
  <si>
    <t>鹿児島県立串良商業高等学校</t>
  </si>
  <si>
    <t>鹿児島県立鹿屋高等学校</t>
  </si>
  <si>
    <t>鹿児島県立鹿屋農業高等学校</t>
  </si>
  <si>
    <t>鹿児島県立鹿屋工業高校</t>
  </si>
  <si>
    <t>鹿児島県立垂水高等学校</t>
  </si>
  <si>
    <t>鹿児島県立南大隅高等学校</t>
  </si>
  <si>
    <t>鹿児島県立鹿屋養護学校</t>
  </si>
  <si>
    <t>鹿児島県立曽於高等学校</t>
  </si>
  <si>
    <t>鹿児島県立楠隼高等学校</t>
  </si>
  <si>
    <t>鹿児島県立種子島高等学校</t>
  </si>
  <si>
    <t>鹿児島県立種子島中央高等学校</t>
  </si>
  <si>
    <t>鹿児島県立屋久島高等学校</t>
  </si>
  <si>
    <t>鹿児島県立中種子養護学校</t>
  </si>
  <si>
    <t>鹿児島県立大島高等学校</t>
  </si>
  <si>
    <t>鹿児島県立奄美高等学校</t>
  </si>
  <si>
    <t>鹿児島県立大島北高等学校</t>
  </si>
  <si>
    <t>鹿児島県立古仁屋高等学校</t>
  </si>
  <si>
    <t>鹿児島県立喜界高等学校</t>
  </si>
  <si>
    <t>鹿児島県立徳之島高等学校</t>
  </si>
  <si>
    <t>鹿児島県立沖永良部高等学校</t>
  </si>
  <si>
    <t>鹿児島県立与論高等学校</t>
  </si>
  <si>
    <t>鹿児島県立大島養護学校</t>
  </si>
  <si>
    <t>県立</t>
    <rPh sb="0" eb="2">
      <t>ケンリツ</t>
    </rPh>
    <phoneticPr fontId="1"/>
  </si>
  <si>
    <t>鹿児島市薬師2-1-1</t>
    <phoneticPr fontId="1"/>
  </si>
  <si>
    <t>鹿児島市上之園町23-1</t>
    <phoneticPr fontId="1"/>
  </si>
  <si>
    <t>鹿児島市加治屋町10-1</t>
    <phoneticPr fontId="1"/>
  </si>
  <si>
    <t>鹿児島市平川町4047</t>
    <phoneticPr fontId="1"/>
  </si>
  <si>
    <t>鹿児島市小野町3175</t>
    <phoneticPr fontId="1"/>
  </si>
  <si>
    <t>鹿児島市西谷山1-2-1</t>
    <rPh sb="4" eb="5">
      <t>ニシ</t>
    </rPh>
    <rPh sb="5" eb="7">
      <t>タニヤマ</t>
    </rPh>
    <phoneticPr fontId="2"/>
  </si>
  <si>
    <t>鹿児島市郡山町100</t>
    <phoneticPr fontId="2"/>
  </si>
  <si>
    <t>鹿児島市福山町573</t>
    <phoneticPr fontId="1"/>
  </si>
  <si>
    <t>鹿児島市東坂元3-28-1</t>
    <phoneticPr fontId="1"/>
  </si>
  <si>
    <t>鹿児島市草牟田2-57-1</t>
    <phoneticPr fontId="1"/>
  </si>
  <si>
    <t>鹿児島市谷山中央8-4-1</t>
    <rPh sb="4" eb="6">
      <t>タニヤマ</t>
    </rPh>
    <rPh sb="6" eb="8">
      <t>チュウオウ</t>
    </rPh>
    <phoneticPr fontId="2"/>
  </si>
  <si>
    <t>鹿児島市西谷山1-3-3</t>
    <rPh sb="0" eb="4">
      <t>カゴシマシ</t>
    </rPh>
    <rPh sb="4" eb="5">
      <t>ニシ</t>
    </rPh>
    <rPh sb="5" eb="7">
      <t>タニヤマ</t>
    </rPh>
    <phoneticPr fontId="2"/>
  </si>
  <si>
    <t>鹿児島市草牟田2-53-54</t>
    <phoneticPr fontId="1"/>
  </si>
  <si>
    <t>鹿児島市小野町2760</t>
    <phoneticPr fontId="1"/>
  </si>
  <si>
    <t>鹿児島市吉野町2952-15</t>
    <phoneticPr fontId="1"/>
  </si>
  <si>
    <t>鹿児島市桜ヶ丘6-12</t>
    <phoneticPr fontId="1"/>
  </si>
  <si>
    <t>鹿児島市皆与志町1782-1</t>
    <phoneticPr fontId="1"/>
  </si>
  <si>
    <t>鹿児島市東坂元3-28-1</t>
    <phoneticPr fontId="1"/>
  </si>
  <si>
    <t>日置市吹上町今田1003</t>
    <rPh sb="2" eb="3">
      <t>シ</t>
    </rPh>
    <phoneticPr fontId="2"/>
  </si>
  <si>
    <t>日置市伊集院町郡1984</t>
    <phoneticPr fontId="1"/>
  </si>
  <si>
    <t>いちき串木野市湊町160</t>
    <rPh sb="3" eb="6">
      <t>クシキノ</t>
    </rPh>
    <rPh sb="6" eb="7">
      <t>シ</t>
    </rPh>
    <rPh sb="7" eb="8">
      <t>ミナト</t>
    </rPh>
    <rPh sb="8" eb="9">
      <t>マチ</t>
    </rPh>
    <phoneticPr fontId="2"/>
  </si>
  <si>
    <t>いちき串木野市美住町65</t>
    <rPh sb="3" eb="6">
      <t>クシキノ</t>
    </rPh>
    <rPh sb="6" eb="7">
      <t>シ</t>
    </rPh>
    <rPh sb="7" eb="8">
      <t>ミ</t>
    </rPh>
    <rPh sb="8" eb="9">
      <t>ス</t>
    </rPh>
    <rPh sb="9" eb="10">
      <t>チョウ</t>
    </rPh>
    <phoneticPr fontId="2"/>
  </si>
  <si>
    <t>いちき串木野市八房1041</t>
    <rPh sb="3" eb="7">
      <t>クシキノシ</t>
    </rPh>
    <rPh sb="7" eb="8">
      <t>ヤ</t>
    </rPh>
    <rPh sb="8" eb="9">
      <t>フサ</t>
    </rPh>
    <phoneticPr fontId="2"/>
  </si>
  <si>
    <t>鹿児島市池之上町20-57</t>
    <phoneticPr fontId="1"/>
  </si>
  <si>
    <t>鹿児島市西坂元町58-1</t>
    <phoneticPr fontId="1"/>
  </si>
  <si>
    <t>鹿児島市玉里町27-1</t>
    <phoneticPr fontId="1"/>
  </si>
  <si>
    <t>指宿市十町236</t>
    <phoneticPr fontId="1"/>
  </si>
  <si>
    <t>指宿市山川成川3423</t>
    <rPh sb="0" eb="3">
      <t>イブスキシ</t>
    </rPh>
    <phoneticPr fontId="2"/>
  </si>
  <si>
    <t>南九州市頴娃町牧之内2000</t>
    <rPh sb="0" eb="1">
      <t>ミナミ</t>
    </rPh>
    <rPh sb="1" eb="3">
      <t>キュウシュウ</t>
    </rPh>
    <rPh sb="3" eb="4">
      <t>シ</t>
    </rPh>
    <phoneticPr fontId="2"/>
  </si>
  <si>
    <t>指宿市十二町4193-2</t>
    <phoneticPr fontId="1"/>
  </si>
  <si>
    <t>枕崎市岩崎町3</t>
    <phoneticPr fontId="1"/>
  </si>
  <si>
    <t>枕崎市板敷南町650</t>
    <phoneticPr fontId="1"/>
  </si>
  <si>
    <t>南さつま市加世田川畑3200</t>
    <rPh sb="0" eb="1">
      <t>ミナミ</t>
    </rPh>
    <rPh sb="4" eb="5">
      <t>シ</t>
    </rPh>
    <rPh sb="5" eb="8">
      <t>カセダ</t>
    </rPh>
    <rPh sb="8" eb="10">
      <t>カワバタ</t>
    </rPh>
    <phoneticPr fontId="2"/>
  </si>
  <si>
    <t>南さつま市加世田武田14863</t>
    <rPh sb="0" eb="1">
      <t>ミナミ</t>
    </rPh>
    <rPh sb="4" eb="5">
      <t>シ</t>
    </rPh>
    <rPh sb="5" eb="8">
      <t>カセダ</t>
    </rPh>
    <rPh sb="8" eb="10">
      <t>タケダ</t>
    </rPh>
    <phoneticPr fontId="2"/>
  </si>
  <si>
    <t>南九州市川辺町田部田4150</t>
    <rPh sb="0" eb="1">
      <t>ミナミ</t>
    </rPh>
    <rPh sb="1" eb="3">
      <t>キュウシュウ</t>
    </rPh>
    <rPh sb="3" eb="4">
      <t>シ</t>
    </rPh>
    <phoneticPr fontId="2"/>
  </si>
  <si>
    <t>南九州市知覧町郡5232</t>
    <rPh sb="0" eb="1">
      <t>ミナミ</t>
    </rPh>
    <rPh sb="1" eb="3">
      <t>キュウシュウ</t>
    </rPh>
    <rPh sb="3" eb="4">
      <t>シ</t>
    </rPh>
    <phoneticPr fontId="2"/>
  </si>
  <si>
    <t>南さつま市金峰町尾下326</t>
    <rPh sb="0" eb="1">
      <t>ミナミ</t>
    </rPh>
    <rPh sb="4" eb="5">
      <t>シ</t>
    </rPh>
    <rPh sb="5" eb="8">
      <t>キンポウチョウ</t>
    </rPh>
    <rPh sb="8" eb="9">
      <t>オ</t>
    </rPh>
    <rPh sb="9" eb="10">
      <t>シタ</t>
    </rPh>
    <phoneticPr fontId="2"/>
  </si>
  <si>
    <t>指宿市岩本2747</t>
    <phoneticPr fontId="1"/>
  </si>
  <si>
    <t>薩摩川内市御陵下町6-3</t>
    <phoneticPr fontId="1"/>
  </si>
  <si>
    <t>薩摩川内市平佐町1835</t>
    <phoneticPr fontId="1"/>
  </si>
  <si>
    <t>薩摩川内市入来町副田5961</t>
    <phoneticPr fontId="1"/>
  </si>
  <si>
    <t>薩摩郡さつま町虎居1900</t>
    <phoneticPr fontId="2"/>
  </si>
  <si>
    <t>阿久根市赤瀬川1800</t>
    <phoneticPr fontId="2"/>
  </si>
  <si>
    <t>出水市野田町下名5454</t>
    <rPh sb="2" eb="3">
      <t>シ</t>
    </rPh>
    <phoneticPr fontId="2"/>
  </si>
  <si>
    <t>出水市西出水町1700</t>
    <phoneticPr fontId="1"/>
  </si>
  <si>
    <t>出水市五万石町358</t>
    <phoneticPr fontId="1"/>
  </si>
  <si>
    <t>出水市文化町966</t>
    <phoneticPr fontId="1"/>
  </si>
  <si>
    <t>出水市明神町200</t>
    <phoneticPr fontId="1"/>
  </si>
  <si>
    <t>伊佐市大口里2670</t>
    <rPh sb="0" eb="2">
      <t>イサ</t>
    </rPh>
    <rPh sb="2" eb="3">
      <t>シ</t>
    </rPh>
    <phoneticPr fontId="2"/>
  </si>
  <si>
    <t>伊佐市大口原田574</t>
    <rPh sb="0" eb="2">
      <t>イサ</t>
    </rPh>
    <rPh sb="2" eb="3">
      <t>シ</t>
    </rPh>
    <phoneticPr fontId="2"/>
  </si>
  <si>
    <t>霧島市牧園町宿窪田330-5</t>
    <rPh sb="0" eb="2">
      <t>キリシマ</t>
    </rPh>
    <rPh sb="2" eb="3">
      <t>シ</t>
    </rPh>
    <phoneticPr fontId="2"/>
  </si>
  <si>
    <t>姶良市蒲生町下久徳848-2</t>
    <rPh sb="2" eb="3">
      <t>シ</t>
    </rPh>
    <phoneticPr fontId="2"/>
  </si>
  <si>
    <t>姶良市加治木町仮屋町211</t>
    <rPh sb="2" eb="3">
      <t>シ</t>
    </rPh>
    <phoneticPr fontId="2"/>
  </si>
  <si>
    <t>姶良市加治木町新富町131</t>
    <rPh sb="2" eb="3">
      <t>シ</t>
    </rPh>
    <phoneticPr fontId="2"/>
  </si>
  <si>
    <t>霧島市隼人町内山田1-6-20</t>
    <rPh sb="0" eb="2">
      <t>キリシマ</t>
    </rPh>
    <rPh sb="2" eb="3">
      <t>シ</t>
    </rPh>
    <phoneticPr fontId="2"/>
  </si>
  <si>
    <t>霧島市国分中央2-8-1</t>
    <rPh sb="0" eb="2">
      <t>キリシマ</t>
    </rPh>
    <rPh sb="2" eb="3">
      <t>シ</t>
    </rPh>
    <phoneticPr fontId="2"/>
  </si>
  <si>
    <t>霧島市福山町福山5399-1</t>
    <rPh sb="0" eb="2">
      <t>キリシマ</t>
    </rPh>
    <rPh sb="2" eb="3">
      <t>シ</t>
    </rPh>
    <rPh sb="5" eb="6">
      <t>マチ</t>
    </rPh>
    <phoneticPr fontId="2"/>
  </si>
  <si>
    <t>姶良市加治木町木田1784</t>
    <rPh sb="2" eb="3">
      <t>シ</t>
    </rPh>
    <phoneticPr fontId="2"/>
  </si>
  <si>
    <t>霧島市福山町福山6140-1</t>
    <rPh sb="0" eb="2">
      <t>キリシマ</t>
    </rPh>
    <rPh sb="2" eb="3">
      <t>シ</t>
    </rPh>
    <phoneticPr fontId="2"/>
  </si>
  <si>
    <t>霧島市国分中央1-10-1</t>
    <rPh sb="0" eb="2">
      <t>キリシマ</t>
    </rPh>
    <rPh sb="2" eb="3">
      <t>シ</t>
    </rPh>
    <phoneticPr fontId="2"/>
  </si>
  <si>
    <t>曽於市末吉町二之方6080</t>
    <rPh sb="2" eb="3">
      <t>シ</t>
    </rPh>
    <phoneticPr fontId="2"/>
  </si>
  <si>
    <t>志布志市志布志町安楽178</t>
    <rPh sb="0" eb="3">
      <t>シブシ</t>
    </rPh>
    <rPh sb="3" eb="4">
      <t>シ</t>
    </rPh>
    <phoneticPr fontId="2"/>
  </si>
  <si>
    <t>鹿屋市串良町岡崎2496-1</t>
    <rPh sb="0" eb="2">
      <t>カノヤ</t>
    </rPh>
    <rPh sb="2" eb="3">
      <t>シ</t>
    </rPh>
    <phoneticPr fontId="2"/>
  </si>
  <si>
    <t>鹿屋市白崎町13-1</t>
    <phoneticPr fontId="1"/>
  </si>
  <si>
    <t>鹿屋市寿2-17-5</t>
    <phoneticPr fontId="1"/>
  </si>
  <si>
    <t>鹿屋市川西町4490</t>
    <phoneticPr fontId="1"/>
  </si>
  <si>
    <t>垂水市中央町14</t>
    <phoneticPr fontId="1"/>
  </si>
  <si>
    <t>肝属郡南大隅町根占川北413</t>
    <phoneticPr fontId="1"/>
  </si>
  <si>
    <t>鹿屋市大浦町14000</t>
    <phoneticPr fontId="1"/>
  </si>
  <si>
    <t>肝属郡肝付町前田5025</t>
    <rPh sb="0" eb="3">
      <t>キモツキグン</t>
    </rPh>
    <rPh sb="3" eb="6">
      <t>キモツキチョウ</t>
    </rPh>
    <rPh sb="6" eb="8">
      <t>マエダ</t>
    </rPh>
    <phoneticPr fontId="5"/>
  </si>
  <si>
    <t>鹿屋市西原1-24-35</t>
    <phoneticPr fontId="2"/>
  </si>
  <si>
    <t>西之表市西之表9607-1</t>
    <phoneticPr fontId="1"/>
  </si>
  <si>
    <t>熊毛郡中種子町野間4258-1</t>
    <phoneticPr fontId="1"/>
  </si>
  <si>
    <t>熊毛郡中種子町野間6584-4</t>
    <phoneticPr fontId="1"/>
  </si>
  <si>
    <t>奄美市名瀬安勝町7-1</t>
    <rPh sb="0" eb="2">
      <t>アマミ</t>
    </rPh>
    <rPh sb="2" eb="3">
      <t>シ</t>
    </rPh>
    <phoneticPr fontId="2"/>
  </si>
  <si>
    <t>奄美市名瀬古田町1-1</t>
    <rPh sb="0" eb="2">
      <t>アマミ</t>
    </rPh>
    <rPh sb="2" eb="3">
      <t>シ</t>
    </rPh>
    <phoneticPr fontId="2"/>
  </si>
  <si>
    <t>奄美市笠利町中金久356</t>
    <rPh sb="0" eb="2">
      <t>アマミ</t>
    </rPh>
    <rPh sb="2" eb="3">
      <t>シ</t>
    </rPh>
    <phoneticPr fontId="2"/>
  </si>
  <si>
    <t>大島郡瀬戸内町古仁屋399-1</t>
    <phoneticPr fontId="1"/>
  </si>
  <si>
    <t>大島郡喜界町赤連2536</t>
    <phoneticPr fontId="1"/>
  </si>
  <si>
    <t>大島郡徳之島町亀津784</t>
    <phoneticPr fontId="1"/>
  </si>
  <si>
    <t>大島郡知名町余多241</t>
    <phoneticPr fontId="1"/>
  </si>
  <si>
    <t>大島郡与論町茶花1234-1</t>
    <phoneticPr fontId="1"/>
  </si>
  <si>
    <t>大島郡龍郷町芦徳1912-1</t>
    <phoneticPr fontId="1"/>
  </si>
  <si>
    <t>099-251-7387</t>
  </si>
  <si>
    <t>099-255-3433</t>
  </si>
  <si>
    <t>099-254-0175</t>
  </si>
  <si>
    <t>099-254-0176</t>
  </si>
  <si>
    <t>099-226-1574</t>
  </si>
  <si>
    <t>099-223-2409</t>
  </si>
  <si>
    <t>099-261-2121</t>
  </si>
  <si>
    <t>099-261-2122</t>
  </si>
  <si>
    <t>099-281-5233</t>
  </si>
  <si>
    <t>099-281-5244</t>
  </si>
  <si>
    <t>099-263-3733</t>
  </si>
  <si>
    <t>099-260-8233</t>
  </si>
  <si>
    <t>099-298-4124</t>
  </si>
  <si>
    <t>099-298-4125</t>
  </si>
  <si>
    <t>099-278-3986</t>
  </si>
  <si>
    <t>099-278-1838</t>
  </si>
  <si>
    <t>099-247-2000</t>
  </si>
  <si>
    <t>099-247-2011</t>
  </si>
  <si>
    <t>099-222-9205</t>
  </si>
  <si>
    <t>099-222-9206</t>
  </si>
  <si>
    <t>099-268-2255</t>
  </si>
  <si>
    <t>099-268-2257</t>
  </si>
  <si>
    <t>099-263-6660</t>
  </si>
  <si>
    <t>099-263-6659</t>
  </si>
  <si>
    <t>099-226-1815</t>
  </si>
  <si>
    <t>099-226-1816</t>
  </si>
  <si>
    <t>099-282-0440</t>
  </si>
  <si>
    <t>099-282-0452</t>
  </si>
  <si>
    <t>099-243-0114</t>
  </si>
  <si>
    <t>099-243-6107</t>
  </si>
  <si>
    <t>099-265-6642</t>
  </si>
  <si>
    <t>099-265-6649</t>
  </si>
  <si>
    <t>099-238-5078</t>
  </si>
  <si>
    <t>099-238-5081</t>
  </si>
  <si>
    <t>099-248-3670</t>
  </si>
  <si>
    <t>099-248-3671</t>
  </si>
  <si>
    <t>099-296-2411</t>
  </si>
  <si>
    <t>099-296-2412</t>
  </si>
  <si>
    <t>099-273-2195</t>
  </si>
  <si>
    <t>099-273-4509</t>
  </si>
  <si>
    <t>0996-36-2341</t>
  </si>
  <si>
    <t>0996-36-5035</t>
  </si>
  <si>
    <t>0996-32-2064</t>
  </si>
  <si>
    <t>0996-32-2046</t>
  </si>
  <si>
    <t>0996-32-4105</t>
  </si>
  <si>
    <t>0996-32-4106</t>
  </si>
  <si>
    <t>099-247-7171</t>
  </si>
  <si>
    <t>099-248-3170</t>
  </si>
  <si>
    <t>099-223-8341</t>
  </si>
  <si>
    <t>099-222-9135</t>
  </si>
  <si>
    <t>0993-25-2204</t>
  </si>
  <si>
    <t>0993-25-4527</t>
  </si>
  <si>
    <t>0993-34-0141</t>
  </si>
  <si>
    <t>0993-34-0142</t>
  </si>
  <si>
    <t>0993-36-1141</t>
  </si>
  <si>
    <t>0993-36-1142</t>
  </si>
  <si>
    <t>0993-23-3211</t>
  </si>
  <si>
    <t>0993-23-3212</t>
  </si>
  <si>
    <t>0993-72-0217</t>
  </si>
  <si>
    <t>0993-72-0604</t>
  </si>
  <si>
    <t>0993-76-2111</t>
  </si>
  <si>
    <t>0993-76-2112</t>
  </si>
  <si>
    <t>0993-53-2049</t>
  </si>
  <si>
    <t>0993-53-7152</t>
  </si>
  <si>
    <t>0993-53-3600</t>
  </si>
  <si>
    <t>0993-53-3601</t>
  </si>
  <si>
    <t>0993-56-1151</t>
  </si>
  <si>
    <t>0993-56-1152</t>
  </si>
  <si>
    <t>0993-83-2214</t>
  </si>
  <si>
    <t>0993-83-2215</t>
  </si>
  <si>
    <t>0993-77-0100</t>
  </si>
  <si>
    <t>0993-77-0552</t>
  </si>
  <si>
    <t>0996-23-7274</t>
  </si>
  <si>
    <t>0996-22-1542</t>
  </si>
  <si>
    <t>0996-25-2554</t>
  </si>
  <si>
    <t>0996-25-1018</t>
  </si>
  <si>
    <t>0996-44-5020</t>
  </si>
  <si>
    <t>0996-44-5022</t>
  </si>
  <si>
    <t>0996-53-1207</t>
  </si>
  <si>
    <t>0996-53-1208</t>
  </si>
  <si>
    <t>0996-72-7310</t>
  </si>
  <si>
    <t>0996-72-7320</t>
  </si>
  <si>
    <t>0996-84-2074</t>
  </si>
  <si>
    <t>0996-84-2161</t>
  </si>
  <si>
    <t>0996-62-0281</t>
  </si>
  <si>
    <t>0996-62-7530</t>
  </si>
  <si>
    <t>0996-62-0010</t>
  </si>
  <si>
    <t>0996-62-0096</t>
  </si>
  <si>
    <t>0996-63-3400</t>
  </si>
  <si>
    <t>0996-63-3422</t>
  </si>
  <si>
    <t>0996-67-1069</t>
  </si>
  <si>
    <t>0996-67-4345</t>
  </si>
  <si>
    <t>0995-22-1441</t>
  </si>
  <si>
    <t>0995-22-9227</t>
  </si>
  <si>
    <t>0995-22-1445</t>
  </si>
  <si>
    <t>0995-22-1446</t>
  </si>
  <si>
    <t>0995-76-0039</t>
  </si>
  <si>
    <t>0995-76-0040</t>
  </si>
  <si>
    <t>0995-52-1155</t>
  </si>
  <si>
    <t>0995-52-1161</t>
  </si>
  <si>
    <t>0995-63-2052</t>
  </si>
  <si>
    <t>0995-63-3965</t>
  </si>
  <si>
    <t>0995-62-3166</t>
  </si>
  <si>
    <t>0995-62-3168</t>
  </si>
  <si>
    <t>0995-42-0023</t>
  </si>
  <si>
    <t>0995-42-0025</t>
  </si>
  <si>
    <t>0995-46-0001</t>
  </si>
  <si>
    <t>0995-46-0002</t>
  </si>
  <si>
    <t>0995-56-2734</t>
  </si>
  <si>
    <t>0995-56-3119</t>
  </si>
  <si>
    <t>0995-63-5729</t>
  </si>
  <si>
    <t>0995-63-5498</t>
  </si>
  <si>
    <t>0995-56-2665</t>
  </si>
  <si>
    <t>0995-56-1865</t>
  </si>
  <si>
    <t>0995-46-1535</t>
  </si>
  <si>
    <t>0995-46-1536</t>
  </si>
  <si>
    <t>099-472-0200</t>
  </si>
  <si>
    <t>099-473-2913</t>
  </si>
  <si>
    <t>0994-63-2533</t>
  </si>
  <si>
    <t>0994-63-2534</t>
  </si>
  <si>
    <t>0994-42-4145</t>
  </si>
  <si>
    <t>0994-41-0870</t>
  </si>
  <si>
    <t>0994-42-5191</t>
  </si>
  <si>
    <t>0994-42-4900</t>
  </si>
  <si>
    <t>0994-42-2165</t>
  </si>
  <si>
    <t>0994-42-4524</t>
  </si>
  <si>
    <t>0994-32-0062</t>
  </si>
  <si>
    <t>0994-32-0088</t>
  </si>
  <si>
    <t>0994-24-3155</t>
  </si>
  <si>
    <t>0994-24-3156</t>
  </si>
  <si>
    <t>0994-44-5109</t>
  </si>
  <si>
    <t>0994-44-5239</t>
  </si>
  <si>
    <t>0986-76-6646</t>
    <phoneticPr fontId="1"/>
  </si>
  <si>
    <t>0986-76-6656</t>
    <phoneticPr fontId="1"/>
  </si>
  <si>
    <t>0994-65-1192</t>
    <phoneticPr fontId="1"/>
  </si>
  <si>
    <t>0996-65-1113</t>
    <phoneticPr fontId="1"/>
  </si>
  <si>
    <t>0994-43-2584</t>
  </si>
  <si>
    <t>0994-43-2585</t>
  </si>
  <si>
    <t>0997-22-1270</t>
  </si>
  <si>
    <t>0997-22-1280</t>
  </si>
  <si>
    <t>0997-24-2401</t>
  </si>
  <si>
    <t>0997-27-1461</t>
  </si>
  <si>
    <t>0997-42-0013</t>
  </si>
  <si>
    <t>0997-42-0620</t>
  </si>
  <si>
    <t>0997-27-2818</t>
  </si>
  <si>
    <t>0997-27-0167</t>
  </si>
  <si>
    <t>0997-52-4451</t>
  </si>
  <si>
    <t>0997-52-9718</t>
  </si>
  <si>
    <t>0997-52-6121</t>
  </si>
  <si>
    <t>0997-52-6122</t>
  </si>
  <si>
    <t>0997-52-0353</t>
  </si>
  <si>
    <t>0997-63-0005</t>
  </si>
  <si>
    <t>0997-63-0597</t>
  </si>
  <si>
    <t>0997-72-0034</t>
  </si>
  <si>
    <t>0997-72-0057</t>
  </si>
  <si>
    <t>0997-65-0024</t>
  </si>
  <si>
    <t>0997-65-0217</t>
  </si>
  <si>
    <t>0997-82-1850</t>
  </si>
  <si>
    <t>0997-82-1851</t>
  </si>
  <si>
    <t>0997-93-2014</t>
  </si>
  <si>
    <t>0997-93-2719</t>
  </si>
  <si>
    <t>0997-97-2064</t>
  </si>
  <si>
    <t>0997-97-2844</t>
  </si>
  <si>
    <t>0997-62-3050</t>
  </si>
  <si>
    <t>0997-62-3791</t>
  </si>
  <si>
    <t>099-263-3721</t>
    <phoneticPr fontId="1"/>
  </si>
  <si>
    <t>099-263-3723</t>
    <phoneticPr fontId="1"/>
  </si>
  <si>
    <t>市立</t>
    <rPh sb="0" eb="2">
      <t>シリツ</t>
    </rPh>
    <phoneticPr fontId="1"/>
  </si>
  <si>
    <t>鹿児島市立鹿児島玉龍高等学校</t>
    <rPh sb="3" eb="5">
      <t>シリツ</t>
    </rPh>
    <phoneticPr fontId="1"/>
  </si>
  <si>
    <t>鹿児島市立鹿児島商業高等学校</t>
    <rPh sb="3" eb="5">
      <t>シリツ</t>
    </rPh>
    <phoneticPr fontId="1"/>
  </si>
  <si>
    <t>鹿児島市立鹿児島女子高等学校</t>
    <rPh sb="3" eb="5">
      <t>シリツ</t>
    </rPh>
    <phoneticPr fontId="1"/>
  </si>
  <si>
    <t>指宿市立指宿商業高等学校</t>
    <rPh sb="0" eb="4">
      <t>イブスキシリツ</t>
    </rPh>
    <phoneticPr fontId="1"/>
  </si>
  <si>
    <t>霧島市立国分中央高等学校</t>
    <rPh sb="0" eb="2">
      <t>キリシマ</t>
    </rPh>
    <rPh sb="2" eb="4">
      <t>シリツ</t>
    </rPh>
    <phoneticPr fontId="1"/>
  </si>
  <si>
    <t>鹿屋市立鹿屋女子高等学校</t>
    <rPh sb="0" eb="4">
      <t>カノヤシリツ</t>
    </rPh>
    <phoneticPr fontId="1"/>
  </si>
  <si>
    <t>霧島市国分福島1-1-15</t>
    <phoneticPr fontId="1"/>
  </si>
  <si>
    <t>曽於市末吉町上町7-1-1</t>
    <phoneticPr fontId="1"/>
  </si>
  <si>
    <t>鹿屋市寿5-20-2</t>
    <phoneticPr fontId="1"/>
  </si>
  <si>
    <t>鹿屋市札元1-17-10</t>
    <phoneticPr fontId="1"/>
  </si>
  <si>
    <t>鹿屋市西原1-15-3</t>
    <phoneticPr fontId="1"/>
  </si>
  <si>
    <t>いちき串木野市生福8605</t>
    <rPh sb="7" eb="8">
      <t>セイ</t>
    </rPh>
    <rPh sb="8" eb="9">
      <t>フク</t>
    </rPh>
    <phoneticPr fontId="1"/>
  </si>
  <si>
    <t>いちき串木野市生福8551</t>
    <rPh sb="7" eb="8">
      <t>セイ</t>
    </rPh>
    <rPh sb="8" eb="9">
      <t>フク</t>
    </rPh>
    <phoneticPr fontId="1"/>
  </si>
  <si>
    <t>出水郡長島町川床1144</t>
    <rPh sb="0" eb="3">
      <t>イズミグン</t>
    </rPh>
    <phoneticPr fontId="1"/>
  </si>
  <si>
    <t>出水郡長島町鷹巣4263</t>
    <phoneticPr fontId="1"/>
  </si>
  <si>
    <t>出水郡長島町獅子島4348-1</t>
    <phoneticPr fontId="1"/>
  </si>
  <si>
    <t>出水郡長島町獅子島1498</t>
    <phoneticPr fontId="1"/>
  </si>
  <si>
    <t>出水郡長島町城川内870</t>
    <phoneticPr fontId="1"/>
  </si>
  <si>
    <t>出水郡長島町平尾832</t>
    <phoneticPr fontId="1"/>
  </si>
  <si>
    <t>出水郡長島町蔵之元1631-2</t>
    <phoneticPr fontId="1"/>
  </si>
  <si>
    <t>出水郡長島町下山門野1823</t>
    <phoneticPr fontId="1"/>
  </si>
  <si>
    <t>出水郡長島町鷹巣1687</t>
    <phoneticPr fontId="1"/>
  </si>
  <si>
    <t>出水郡長島町川床1547</t>
    <phoneticPr fontId="1"/>
  </si>
  <si>
    <t>出水郡長島町獅子島118</t>
    <phoneticPr fontId="1"/>
  </si>
  <si>
    <t>出水郡長島町指江548</t>
    <phoneticPr fontId="1"/>
  </si>
  <si>
    <t>出水郡長島町平尾5719</t>
    <phoneticPr fontId="1"/>
  </si>
  <si>
    <t>姶良郡</t>
    <rPh sb="0" eb="3">
      <t>アイラグン</t>
    </rPh>
    <phoneticPr fontId="1"/>
  </si>
  <si>
    <t>姶良郡湧水町木場880-1</t>
    <rPh sb="0" eb="3">
      <t>アイラグン</t>
    </rPh>
    <phoneticPr fontId="1"/>
  </si>
  <si>
    <t>姶良郡湧水町恒次1043</t>
    <rPh sb="0" eb="3">
      <t>アイラグン</t>
    </rPh>
    <phoneticPr fontId="1"/>
  </si>
  <si>
    <t>姶良郡湧水町幸田1767-1</t>
    <rPh sb="0" eb="3">
      <t>アイラグン</t>
    </rPh>
    <phoneticPr fontId="1"/>
  </si>
  <si>
    <t>姶良郡湧水町木場4115-1</t>
    <rPh sb="0" eb="3">
      <t>アイラグン</t>
    </rPh>
    <phoneticPr fontId="1"/>
  </si>
  <si>
    <t>姶良郡湧水町中津川476</t>
    <rPh sb="0" eb="3">
      <t>アイラグン</t>
    </rPh>
    <phoneticPr fontId="1"/>
  </si>
  <si>
    <t>姶良郡湧水町木場790</t>
    <rPh sb="0" eb="3">
      <t>アイラグン</t>
    </rPh>
    <phoneticPr fontId="1"/>
  </si>
  <si>
    <t>姶良郡湧水町川西2137-1</t>
    <rPh sb="0" eb="3">
      <t>アイラグン</t>
    </rPh>
    <phoneticPr fontId="1"/>
  </si>
  <si>
    <t>姶良郡</t>
    <rPh sb="0" eb="3">
      <t>アイラグン</t>
    </rPh>
    <phoneticPr fontId="1"/>
  </si>
  <si>
    <t>鹿児島県立開陽高等学校(全日制)</t>
  </si>
  <si>
    <t>鹿児島県立開陽高等学校(定時制)</t>
  </si>
  <si>
    <t>鹿児島県立開陽高等学校(通信制)</t>
  </si>
  <si>
    <t>鹿児島県立奄美高等学校(定時制)</t>
  </si>
  <si>
    <t>出水市立出水商業高等学校</t>
    <rPh sb="0" eb="4">
      <t>イズミシリツ</t>
    </rPh>
    <rPh sb="8" eb="10">
      <t>コウトウ</t>
    </rPh>
    <rPh sb="10" eb="12">
      <t>ガッコウ</t>
    </rPh>
    <phoneticPr fontId="1"/>
  </si>
  <si>
    <t>指宿市</t>
    <rPh sb="0" eb="3">
      <t>イブスキシ</t>
    </rPh>
    <phoneticPr fontId="8"/>
  </si>
  <si>
    <t>枕崎市</t>
    <rPh sb="0" eb="3">
      <t>マクラザキシ</t>
    </rPh>
    <phoneticPr fontId="8"/>
  </si>
  <si>
    <t>南九州市</t>
    <rPh sb="0" eb="3">
      <t>ミナミキュウシュウ</t>
    </rPh>
    <rPh sb="3" eb="4">
      <t>シ</t>
    </rPh>
    <phoneticPr fontId="8"/>
  </si>
  <si>
    <t>南さつま市</t>
    <rPh sb="0" eb="1">
      <t>ミナミ</t>
    </rPh>
    <rPh sb="4" eb="5">
      <t>シ</t>
    </rPh>
    <phoneticPr fontId="8"/>
  </si>
  <si>
    <t>←直接入力(20XX/3/31 又は hXX/3/31)</t>
    <rPh sb="1" eb="3">
      <t>チョクセツ</t>
    </rPh>
    <rPh sb="3" eb="5">
      <t>ニュウリョク</t>
    </rPh>
    <rPh sb="16" eb="17">
      <t>マタ</t>
    </rPh>
    <phoneticPr fontId="1"/>
  </si>
  <si>
    <t>異動直前の本人の住所</t>
    <rPh sb="0" eb="2">
      <t>イドウ</t>
    </rPh>
    <rPh sb="2" eb="4">
      <t>チョクゼン</t>
    </rPh>
    <rPh sb="5" eb="7">
      <t>ホンニン</t>
    </rPh>
    <rPh sb="8" eb="10">
      <t>ジュウショ</t>
    </rPh>
    <phoneticPr fontId="2"/>
  </si>
  <si>
    <t>↓ 20XX/4/1
のように入力</t>
    <rPh sb="15" eb="17">
      <t>ニュウリョク</t>
    </rPh>
    <phoneticPr fontId="1"/>
  </si>
  <si>
    <t>鹿児島県立楠隼中学校</t>
    <rPh sb="7" eb="10">
      <t>チュウガッコウ</t>
    </rPh>
    <phoneticPr fontId="1"/>
  </si>
  <si>
    <t>伊佐市立大口中央中学校</t>
    <rPh sb="6" eb="8">
      <t>チュウオウ</t>
    </rPh>
    <phoneticPr fontId="1"/>
  </si>
  <si>
    <t>曽於市財部町北俣814</t>
    <phoneticPr fontId="1"/>
  </si>
  <si>
    <t>指宿市西方4692-1</t>
    <phoneticPr fontId="1"/>
  </si>
  <si>
    <t>指宿市東方11017</t>
    <phoneticPr fontId="1"/>
  </si>
  <si>
    <t>指宿市十町2454</t>
    <phoneticPr fontId="1"/>
  </si>
  <si>
    <t>指宿市湯の浜３丁目2-6</t>
    <phoneticPr fontId="1"/>
  </si>
  <si>
    <t>指宿市岩本2439</t>
    <phoneticPr fontId="1"/>
  </si>
  <si>
    <t>指宿市池田3977-1</t>
    <phoneticPr fontId="1"/>
  </si>
  <si>
    <t>指宿市山川福元558-1</t>
    <phoneticPr fontId="1"/>
  </si>
  <si>
    <t>指宿市山川成川3260</t>
    <phoneticPr fontId="1"/>
  </si>
  <si>
    <t>指宿市山川岡児ケ水218-1</t>
    <phoneticPr fontId="1"/>
  </si>
  <si>
    <t>指宿市山川利永172-2</t>
    <phoneticPr fontId="1"/>
  </si>
  <si>
    <t>指宿市開聞十町2399</t>
    <phoneticPr fontId="1"/>
  </si>
  <si>
    <t>指宿市開聞川尻5530</t>
    <phoneticPr fontId="1"/>
  </si>
  <si>
    <t>指宿市西方2329</t>
    <phoneticPr fontId="1"/>
  </si>
  <si>
    <t>指宿市十二町420</t>
    <phoneticPr fontId="1"/>
  </si>
  <si>
    <t>指宿市新西方1534-2</t>
    <phoneticPr fontId="1"/>
  </si>
  <si>
    <t>指宿市山川成川2350</t>
    <phoneticPr fontId="1"/>
  </si>
  <si>
    <t>指宿市開聞十町2561</t>
    <phoneticPr fontId="1"/>
  </si>
  <si>
    <t>枕崎市千代田町124</t>
    <phoneticPr fontId="1"/>
  </si>
  <si>
    <t>枕崎市桜山町256</t>
    <phoneticPr fontId="1"/>
  </si>
  <si>
    <t>枕崎市別府13884</t>
    <phoneticPr fontId="1"/>
  </si>
  <si>
    <t>枕崎市中央町345</t>
    <phoneticPr fontId="1"/>
  </si>
  <si>
    <t>枕崎市桜木町478</t>
    <phoneticPr fontId="1"/>
  </si>
  <si>
    <t>枕崎市桜山町272</t>
    <phoneticPr fontId="1"/>
  </si>
  <si>
    <t>枕崎市別府東町543</t>
    <phoneticPr fontId="1"/>
  </si>
  <si>
    <t>枕崎市大塚北町54</t>
    <phoneticPr fontId="1"/>
  </si>
  <si>
    <t>南九州市頴娃町郡9201</t>
    <phoneticPr fontId="1"/>
  </si>
  <si>
    <t>南九州市頴娃町牧之内1476</t>
    <phoneticPr fontId="1"/>
  </si>
  <si>
    <t>南九州市頴娃町御領3434-1</t>
    <phoneticPr fontId="1"/>
  </si>
  <si>
    <t>南九州市頴娃町別府5140</t>
    <phoneticPr fontId="1"/>
  </si>
  <si>
    <t>南九州市頴娃町別府9348-3</t>
    <phoneticPr fontId="1"/>
  </si>
  <si>
    <t>南九州市頴娃町上別府4541</t>
    <phoneticPr fontId="1"/>
  </si>
  <si>
    <t>南九州市頴娃町牧之内9444</t>
    <phoneticPr fontId="1"/>
  </si>
  <si>
    <t>南九州市知覧町郡14317</t>
    <phoneticPr fontId="1"/>
  </si>
  <si>
    <t>南九州市知覧町西元5656</t>
    <phoneticPr fontId="1"/>
  </si>
  <si>
    <t>南九州市知覧町南別府24941</t>
    <phoneticPr fontId="1"/>
  </si>
  <si>
    <t>南九州市知覧町東別府9564</t>
    <phoneticPr fontId="1"/>
  </si>
  <si>
    <t>南九州市知覧町永里5326</t>
    <phoneticPr fontId="1"/>
  </si>
  <si>
    <t>南九州市知覧町塩屋15026</t>
    <phoneticPr fontId="1"/>
  </si>
  <si>
    <t>南九州市知覧町郡10344</t>
    <phoneticPr fontId="1"/>
  </si>
  <si>
    <t>南九州市川辺町平山7086</t>
    <phoneticPr fontId="1"/>
  </si>
  <si>
    <t>南九州市川辺町高田2371</t>
    <phoneticPr fontId="1"/>
  </si>
  <si>
    <t>南九州市川辺町清水1531</t>
    <phoneticPr fontId="1"/>
  </si>
  <si>
    <t>南九州市川辺町清水7181</t>
    <phoneticPr fontId="1"/>
  </si>
  <si>
    <t>南九州市川辺町上山田1884</t>
    <phoneticPr fontId="1"/>
  </si>
  <si>
    <t>南九州市川辺町上山田7607</t>
    <phoneticPr fontId="1"/>
  </si>
  <si>
    <t>南九州市頴娃町郡1442-1</t>
    <phoneticPr fontId="1"/>
  </si>
  <si>
    <t>南九州市頴娃町別府8644</t>
    <phoneticPr fontId="1"/>
  </si>
  <si>
    <t>南九州市頴娃町上別府4865-1</t>
    <phoneticPr fontId="1"/>
  </si>
  <si>
    <t>南九州市知覧町西元4160</t>
    <phoneticPr fontId="1"/>
  </si>
  <si>
    <t>南九州市川辺町田部田3880</t>
    <phoneticPr fontId="1"/>
  </si>
  <si>
    <t>南さつま市加世田武田17470</t>
    <phoneticPr fontId="1"/>
  </si>
  <si>
    <t>南さつま市加世田川畑4257</t>
    <phoneticPr fontId="1"/>
  </si>
  <si>
    <t>南さつま市加世田内山田7316</t>
    <phoneticPr fontId="1"/>
  </si>
  <si>
    <t>南さつま市加世田武田6923</t>
    <phoneticPr fontId="1"/>
  </si>
  <si>
    <t>南さつま市加世田唐仁原6410-2</t>
    <phoneticPr fontId="1"/>
  </si>
  <si>
    <t>南さつま市加世田宮原1260</t>
    <phoneticPr fontId="1"/>
  </si>
  <si>
    <t>南さつま市加世田小湊8464</t>
    <phoneticPr fontId="1"/>
  </si>
  <si>
    <t>南さつま市大浦町7182</t>
    <phoneticPr fontId="1"/>
  </si>
  <si>
    <t>南さつま市笠沙町片浦14895</t>
    <phoneticPr fontId="1"/>
  </si>
  <si>
    <t>南さつま市金峰町尾下450</t>
    <phoneticPr fontId="1"/>
  </si>
  <si>
    <t>南さつま市金峰町大坂3430</t>
    <phoneticPr fontId="1"/>
  </si>
  <si>
    <t>南さつま市金峰町宮崎2566</t>
    <phoneticPr fontId="1"/>
  </si>
  <si>
    <t>南さつま市金峰町中津野909</t>
    <phoneticPr fontId="1"/>
  </si>
  <si>
    <t>南さつま市金峰町白川3111</t>
    <phoneticPr fontId="1"/>
  </si>
  <si>
    <t>南さつま市加世田武田15533</t>
    <phoneticPr fontId="1"/>
  </si>
  <si>
    <t>南さつま市加世田唐仁原5898</t>
    <phoneticPr fontId="1"/>
  </si>
  <si>
    <t>南さつま市大浦町24524</t>
    <phoneticPr fontId="1"/>
  </si>
  <si>
    <t>南さつま市笠沙町片浦2362</t>
    <phoneticPr fontId="1"/>
  </si>
  <si>
    <t>南さつま市金峰町中津野500</t>
    <phoneticPr fontId="1"/>
  </si>
  <si>
    <t>出水市立鶴荘学園</t>
    <rPh sb="0" eb="4">
      <t>イズミシリツ</t>
    </rPh>
    <rPh sb="4" eb="5">
      <t>カク</t>
    </rPh>
    <rPh sb="5" eb="6">
      <t>ショウ</t>
    </rPh>
    <rPh sb="6" eb="8">
      <t>ガクエン</t>
    </rPh>
    <phoneticPr fontId="1"/>
  </si>
  <si>
    <t>南さつま市立坊津学園</t>
    <phoneticPr fontId="1"/>
  </si>
  <si>
    <t>南さつま市坊津町泊8748</t>
    <phoneticPr fontId="1"/>
  </si>
  <si>
    <t>南さつま市立坊津学園</t>
    <phoneticPr fontId="1"/>
  </si>
  <si>
    <t>899-0435</t>
    <phoneticPr fontId="1"/>
  </si>
  <si>
    <t>出水市荘1748</t>
    <rPh sb="0" eb="3">
      <t>イズミシ</t>
    </rPh>
    <rPh sb="3" eb="4">
      <t>ショウ</t>
    </rPh>
    <phoneticPr fontId="1"/>
  </si>
  <si>
    <t>0996-82-0633</t>
    <phoneticPr fontId="1"/>
  </si>
  <si>
    <t>0996-82-4705</t>
    <phoneticPr fontId="1"/>
  </si>
  <si>
    <t>屋地</t>
    <rPh sb="0" eb="1">
      <t>ヤ</t>
    </rPh>
    <rPh sb="1" eb="2">
      <t>チ</t>
    </rPh>
    <phoneticPr fontId="1"/>
  </si>
  <si>
    <t>保険料控除申告書（写）</t>
    <rPh sb="0" eb="3">
      <t>ホケンリョウ</t>
    </rPh>
    <rPh sb="3" eb="5">
      <t>コウジョ</t>
    </rPh>
    <rPh sb="5" eb="8">
      <t>シンコクショ</t>
    </rPh>
    <rPh sb="9" eb="10">
      <t>ウツ</t>
    </rPh>
    <phoneticPr fontId="1"/>
  </si>
  <si>
    <t>住宅借入金等特別控除申告書（写）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コウジョ</t>
    </rPh>
    <rPh sb="10" eb="13">
      <t>シンコクショ</t>
    </rPh>
    <rPh sb="14" eb="15">
      <t>シャ</t>
    </rPh>
    <phoneticPr fontId="1"/>
  </si>
  <si>
    <t>保険料控除申告書（写）</t>
    <rPh sb="0" eb="3">
      <t>ホケンリョウ</t>
    </rPh>
    <rPh sb="3" eb="5">
      <t>コウジョ</t>
    </rPh>
    <rPh sb="5" eb="8">
      <t>シンコクショ</t>
    </rPh>
    <rPh sb="9" eb="10">
      <t>ウツ</t>
    </rPh>
    <phoneticPr fontId="1"/>
  </si>
  <si>
    <t>住宅借入金等特別控除申告書（写）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コウジョ</t>
    </rPh>
    <rPh sb="10" eb="13">
      <t>シンコクショ</t>
    </rPh>
    <rPh sb="14" eb="15">
      <t>シャ</t>
    </rPh>
    <phoneticPr fontId="1"/>
  </si>
  <si>
    <t>扶養控除等（異動）申告書</t>
    <rPh sb="0" eb="2">
      <t>フヨウ</t>
    </rPh>
    <rPh sb="2" eb="4">
      <t>コウジョ</t>
    </rPh>
    <rPh sb="4" eb="5">
      <t>トウ</t>
    </rPh>
    <rPh sb="6" eb="8">
      <t>イドウ</t>
    </rPh>
    <rPh sb="9" eb="12">
      <t>シンコクショ</t>
    </rPh>
    <phoneticPr fontId="1"/>
  </si>
  <si>
    <t>保険料控除申告書（前年分写）</t>
    <rPh sb="0" eb="3">
      <t>ホケンリョウ</t>
    </rPh>
    <rPh sb="3" eb="5">
      <t>コウジョ</t>
    </rPh>
    <rPh sb="5" eb="8">
      <t>シンコクショ</t>
    </rPh>
    <rPh sb="9" eb="11">
      <t>ゼンネン</t>
    </rPh>
    <rPh sb="11" eb="12">
      <t>ブン</t>
    </rPh>
    <rPh sb="12" eb="13">
      <t>シャ</t>
    </rPh>
    <phoneticPr fontId="1"/>
  </si>
  <si>
    <t>住宅借入金等特別控除申告書（前年分写）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コウジョ</t>
    </rPh>
    <rPh sb="10" eb="13">
      <t>シンコクショ</t>
    </rPh>
    <rPh sb="14" eb="16">
      <t>ゼンネン</t>
    </rPh>
    <rPh sb="16" eb="17">
      <t>ブン</t>
    </rPh>
    <rPh sb="17" eb="18">
      <t>シャ</t>
    </rPh>
    <phoneticPr fontId="1"/>
  </si>
  <si>
    <t>　　のみ，無のときは備考欄に「本人持参」と表示されます。</t>
    <rPh sb="5" eb="6">
      <t>ナシ</t>
    </rPh>
    <rPh sb="10" eb="12">
      <t>ビコウ</t>
    </rPh>
    <rPh sb="12" eb="13">
      <t>ラン</t>
    </rPh>
    <rPh sb="15" eb="17">
      <t>ホンニン</t>
    </rPh>
    <rPh sb="17" eb="19">
      <t>ジサン</t>
    </rPh>
    <rPh sb="21" eb="23">
      <t>ヒョウジ</t>
    </rPh>
    <phoneticPr fontId="1"/>
  </si>
  <si>
    <t xml:space="preserve"> ※「14 学校職員健康診断票」「11 扶養控除等（異動）申告書」</t>
    <rPh sb="6" eb="8">
      <t>ガッコウ</t>
    </rPh>
    <rPh sb="8" eb="10">
      <t>ショクイン</t>
    </rPh>
    <rPh sb="10" eb="12">
      <t>ケンコウ</t>
    </rPh>
    <rPh sb="12" eb="14">
      <t>シンダン</t>
    </rPh>
    <rPh sb="14" eb="15">
      <t>ヒョウ</t>
    </rPh>
    <rPh sb="20" eb="22">
      <t>フヨウ</t>
    </rPh>
    <rPh sb="22" eb="24">
      <t>コウジョ</t>
    </rPh>
    <rPh sb="24" eb="25">
      <t>トウ</t>
    </rPh>
    <rPh sb="26" eb="28">
      <t>イドウ</t>
    </rPh>
    <rPh sb="29" eb="32">
      <t>シンコクショ</t>
    </rPh>
    <phoneticPr fontId="1"/>
  </si>
  <si>
    <t>田中　一郎</t>
    <rPh sb="0" eb="2">
      <t>タナカ</t>
    </rPh>
    <rPh sb="3" eb="5">
      <t>イチロウ</t>
    </rPh>
    <phoneticPr fontId="1"/>
  </si>
  <si>
    <t>山下　良子</t>
    <rPh sb="0" eb="2">
      <t>ヤマシタ</t>
    </rPh>
    <rPh sb="3" eb="5">
      <t>ヨシコ</t>
    </rPh>
    <phoneticPr fontId="1"/>
  </si>
  <si>
    <t>鏡　一郎</t>
    <rPh sb="0" eb="1">
      <t>カガミ</t>
    </rPh>
    <rPh sb="2" eb="4">
      <t>イチロウ</t>
    </rPh>
    <phoneticPr fontId="1"/>
  </si>
  <si>
    <t>教諭</t>
  </si>
  <si>
    <t>10</t>
    <phoneticPr fontId="1"/>
  </si>
  <si>
    <t>鹿児島中央</t>
    <rPh sb="0" eb="3">
      <t>カゴシマ</t>
    </rPh>
    <rPh sb="3" eb="5">
      <t>チュウオウ</t>
    </rPh>
    <phoneticPr fontId="1"/>
  </si>
  <si>
    <t>鹿児島</t>
    <rPh sb="0" eb="3">
      <t>カゴシマ</t>
    </rPh>
    <phoneticPr fontId="1"/>
  </si>
  <si>
    <t>色つきのセルに入力するか，選択をする。</t>
    <rPh sb="0" eb="1">
      <t>イロ</t>
    </rPh>
    <rPh sb="7" eb="9">
      <t>ニュウリョク</t>
    </rPh>
    <rPh sb="13" eb="15">
      <t>センタク</t>
    </rPh>
    <phoneticPr fontId="1"/>
  </si>
  <si>
    <t>給与等事務取扱要領改正（H26.3.21通知）による様式変更（異動通報内の「前任校名」→「前所属名」，「新任校名」→「新所属名」，「子ども手当等」→「児童手当」に変更）</t>
    <rPh sb="0" eb="3">
      <t>キュウヨトウ</t>
    </rPh>
    <rPh sb="3" eb="5">
      <t>ジム</t>
    </rPh>
    <rPh sb="5" eb="7">
      <t>トリアツカイ</t>
    </rPh>
    <rPh sb="7" eb="9">
      <t>ヨウリョウ</t>
    </rPh>
    <rPh sb="9" eb="11">
      <t>カイセイ</t>
    </rPh>
    <rPh sb="20" eb="22">
      <t>ツウチ</t>
    </rPh>
    <rPh sb="26" eb="28">
      <t>ヨウシキ</t>
    </rPh>
    <rPh sb="28" eb="30">
      <t>ヘンコウ</t>
    </rPh>
    <rPh sb="31" eb="33">
      <t>イドウ</t>
    </rPh>
    <rPh sb="33" eb="35">
      <t>ツウホウ</t>
    </rPh>
    <rPh sb="35" eb="36">
      <t>ナイ</t>
    </rPh>
    <rPh sb="38" eb="40">
      <t>ゼンニン</t>
    </rPh>
    <rPh sb="40" eb="41">
      <t>コウ</t>
    </rPh>
    <rPh sb="41" eb="42">
      <t>メイ</t>
    </rPh>
    <rPh sb="45" eb="46">
      <t>ゼン</t>
    </rPh>
    <rPh sb="46" eb="48">
      <t>ショゾク</t>
    </rPh>
    <rPh sb="48" eb="49">
      <t>メイ</t>
    </rPh>
    <rPh sb="52" eb="54">
      <t>シンニン</t>
    </rPh>
    <rPh sb="54" eb="55">
      <t>コウ</t>
    </rPh>
    <rPh sb="55" eb="56">
      <t>メイ</t>
    </rPh>
    <rPh sb="59" eb="62">
      <t>シンショゾク</t>
    </rPh>
    <rPh sb="62" eb="63">
      <t>メイ</t>
    </rPh>
    <rPh sb="66" eb="67">
      <t>コ</t>
    </rPh>
    <rPh sb="69" eb="72">
      <t>テアテトウ</t>
    </rPh>
    <rPh sb="75" eb="77">
      <t>ジドウ</t>
    </rPh>
    <rPh sb="77" eb="79">
      <t>テアテ</t>
    </rPh>
    <rPh sb="81" eb="83">
      <t>ヘンコウ</t>
    </rPh>
    <phoneticPr fontId="51"/>
  </si>
  <si>
    <t>年休計算違いによる修正及び給与等事務取扱要領改正（H26.3.21通知）による様式変更（異動通報内の「学校長」→「所属長」に変更）</t>
    <rPh sb="0" eb="2">
      <t>ネンキュウ</t>
    </rPh>
    <rPh sb="2" eb="4">
      <t>ケイサン</t>
    </rPh>
    <rPh sb="4" eb="5">
      <t>チガ</t>
    </rPh>
    <rPh sb="9" eb="11">
      <t>シュウセイ</t>
    </rPh>
    <rPh sb="11" eb="12">
      <t>オヨ</t>
    </rPh>
    <rPh sb="13" eb="16">
      <t>キュウヨトウ</t>
    </rPh>
    <rPh sb="16" eb="18">
      <t>ジム</t>
    </rPh>
    <rPh sb="18" eb="20">
      <t>トリアツカイ</t>
    </rPh>
    <rPh sb="20" eb="22">
      <t>ヨウリョウ</t>
    </rPh>
    <rPh sb="22" eb="24">
      <t>カイセイ</t>
    </rPh>
    <rPh sb="33" eb="35">
      <t>ツウチ</t>
    </rPh>
    <rPh sb="39" eb="41">
      <t>ヨウシキ</t>
    </rPh>
    <rPh sb="41" eb="43">
      <t>ヘンコウ</t>
    </rPh>
    <rPh sb="44" eb="46">
      <t>イドウ</t>
    </rPh>
    <rPh sb="46" eb="48">
      <t>ツウホウ</t>
    </rPh>
    <rPh sb="48" eb="49">
      <t>ナイ</t>
    </rPh>
    <rPh sb="51" eb="54">
      <t>ガッコウチョウ</t>
    </rPh>
    <rPh sb="57" eb="60">
      <t>ショゾクチョウ</t>
    </rPh>
    <rPh sb="62" eb="64">
      <t>ヘンコウ</t>
    </rPh>
    <phoneticPr fontId="51"/>
  </si>
  <si>
    <t>教員特殊業務手当の日額変更(H26.12.26 鹿教教第386号通知）による修正</t>
    <rPh sb="0" eb="2">
      <t>キョウイン</t>
    </rPh>
    <rPh sb="2" eb="4">
      <t>トクシュ</t>
    </rPh>
    <rPh sb="4" eb="6">
      <t>ギョウム</t>
    </rPh>
    <rPh sb="6" eb="8">
      <t>テアテ</t>
    </rPh>
    <rPh sb="9" eb="11">
      <t>ニチガク</t>
    </rPh>
    <rPh sb="11" eb="13">
      <t>ヘンコウ</t>
    </rPh>
    <rPh sb="24" eb="25">
      <t>カ</t>
    </rPh>
    <rPh sb="25" eb="26">
      <t>キョウ</t>
    </rPh>
    <rPh sb="26" eb="27">
      <t>キョウ</t>
    </rPh>
    <rPh sb="27" eb="28">
      <t>ダイ</t>
    </rPh>
    <rPh sb="31" eb="32">
      <t>ゴウ</t>
    </rPh>
    <rPh sb="38" eb="40">
      <t>シュウセイ</t>
    </rPh>
    <phoneticPr fontId="1"/>
  </si>
  <si>
    <t>「勤務状況・特勤」シートの特殊業務リスト表示修正</t>
    <rPh sb="1" eb="3">
      <t>キンム</t>
    </rPh>
    <rPh sb="3" eb="5">
      <t>ジョウキョウ</t>
    </rPh>
    <rPh sb="6" eb="7">
      <t>トク</t>
    </rPh>
    <rPh sb="7" eb="8">
      <t>キン</t>
    </rPh>
    <rPh sb="13" eb="15">
      <t>トクシュ</t>
    </rPh>
    <rPh sb="15" eb="17">
      <t>ギョウム</t>
    </rPh>
    <rPh sb="20" eb="22">
      <t>ヒョウジ</t>
    </rPh>
    <rPh sb="22" eb="24">
      <t>シュウセイ</t>
    </rPh>
    <phoneticPr fontId="1"/>
  </si>
  <si>
    <t>「異動通報」シートの年休計算式の修正</t>
    <rPh sb="1" eb="3">
      <t>イドウ</t>
    </rPh>
    <rPh sb="3" eb="5">
      <t>ツウホウ</t>
    </rPh>
    <rPh sb="10" eb="12">
      <t>ネンキュウ</t>
    </rPh>
    <rPh sb="12" eb="14">
      <t>ケイサン</t>
    </rPh>
    <rPh sb="14" eb="15">
      <t>シキ</t>
    </rPh>
    <rPh sb="16" eb="18">
      <t>シュウセイ</t>
    </rPh>
    <phoneticPr fontId="1"/>
  </si>
  <si>
    <t>県立・市立学校の追加及び統廃合による学校の修正</t>
    <rPh sb="0" eb="2">
      <t>ケンリツ</t>
    </rPh>
    <rPh sb="3" eb="5">
      <t>シリツ</t>
    </rPh>
    <rPh sb="5" eb="7">
      <t>ガッコウ</t>
    </rPh>
    <rPh sb="8" eb="10">
      <t>ツイカ</t>
    </rPh>
    <rPh sb="10" eb="11">
      <t>オヨ</t>
    </rPh>
    <rPh sb="12" eb="15">
      <t>トウハイゴウ</t>
    </rPh>
    <rPh sb="18" eb="20">
      <t>ガッコウ</t>
    </rPh>
    <rPh sb="21" eb="23">
      <t>シュウセイ</t>
    </rPh>
    <phoneticPr fontId="1"/>
  </si>
  <si>
    <t>休廃校の削除及び保険料控除・住宅控除申告書等の項目削除など</t>
    <rPh sb="0" eb="1">
      <t>キュウ</t>
    </rPh>
    <rPh sb="1" eb="2">
      <t>ハイ</t>
    </rPh>
    <rPh sb="2" eb="3">
      <t>コウ</t>
    </rPh>
    <rPh sb="4" eb="6">
      <t>サクジョ</t>
    </rPh>
    <rPh sb="6" eb="7">
      <t>オヨ</t>
    </rPh>
    <rPh sb="8" eb="11">
      <t>ホケンリョウ</t>
    </rPh>
    <rPh sb="11" eb="13">
      <t>コウジョ</t>
    </rPh>
    <rPh sb="14" eb="16">
      <t>ジュウタク</t>
    </rPh>
    <rPh sb="16" eb="18">
      <t>コウジョ</t>
    </rPh>
    <rPh sb="18" eb="21">
      <t>シンコクショ</t>
    </rPh>
    <rPh sb="21" eb="22">
      <t>トウ</t>
    </rPh>
    <rPh sb="23" eb="25">
      <t>コウモク</t>
    </rPh>
    <rPh sb="25" eb="27">
      <t>サクジョ</t>
    </rPh>
    <phoneticPr fontId="1"/>
  </si>
  <si>
    <t>「異動通報鑑」シートの表示修正</t>
    <rPh sb="1" eb="3">
      <t>イドウ</t>
    </rPh>
    <rPh sb="3" eb="5">
      <t>ツウホウ</t>
    </rPh>
    <rPh sb="5" eb="6">
      <t>カガミ</t>
    </rPh>
    <rPh sb="11" eb="13">
      <t>ヒョウジ</t>
    </rPh>
    <rPh sb="13" eb="15">
      <t>シュウセイ</t>
    </rPh>
    <phoneticPr fontId="1"/>
  </si>
  <si>
    <t>休廃校，統合に伴う学校データの修正</t>
    <phoneticPr fontId="1"/>
  </si>
  <si>
    <t>「異動通報鑑」シートに保険料控除・住宅借入金等申告書写しの項目の復活</t>
    <rPh sb="1" eb="3">
      <t>イドウ</t>
    </rPh>
    <rPh sb="3" eb="5">
      <t>ツウホウ</t>
    </rPh>
    <rPh sb="5" eb="6">
      <t>カガミ</t>
    </rPh>
    <rPh sb="29" eb="31">
      <t>コウモク</t>
    </rPh>
    <phoneticPr fontId="1"/>
  </si>
</sst>
</file>

<file path=xl/styles.xml><?xml version="1.0" encoding="utf-8"?>
<styleSheet xmlns="http://schemas.openxmlformats.org/spreadsheetml/2006/main">
  <numFmts count="9">
    <numFmt numFmtId="176" formatCode="[$-411]ggge&quot;年&quot;m&quot;月&quot;d&quot;日&quot;;@"/>
    <numFmt numFmtId="177" formatCode="[DBNum3][$-411]0"/>
    <numFmt numFmtId="178" formatCode="[DBNum3][$-411]#,##0"/>
    <numFmt numFmtId="179" formatCode="[DBNum3][$-411]ggge&quot;年&quot;m&quot;月&quot;d&quot;日&quot;;@"/>
    <numFmt numFmtId="180" formatCode="0;0;"/>
    <numFmt numFmtId="181" formatCode="[$-411]ggge&quot;年&quot;m&quot;月&quot;"/>
    <numFmt numFmtId="182" formatCode="#,##0_ "/>
    <numFmt numFmtId="183" formatCode="General\ \ &quot;御中&quot;"/>
    <numFmt numFmtId="184" formatCode="yyyy/m/d;@"/>
  </numFmts>
  <fonts count="52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0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9" tint="0.3999755851924192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9"/>
      <color theme="0" tint="-0.249977111117893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8"/>
      <name val="ＭＳ 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color theme="0" tint="-0.249977111117893"/>
      <name val="ＭＳ 明朝"/>
      <family val="2"/>
      <charset val="128"/>
    </font>
    <font>
      <b/>
      <sz val="18"/>
      <color rgb="FFFF0000"/>
      <name val="ＭＳ ゴシック"/>
      <family val="3"/>
      <charset val="128"/>
    </font>
    <font>
      <sz val="10"/>
      <color theme="1"/>
      <name val="ＭＳ 明朝"/>
      <family val="2"/>
      <charset val="128"/>
    </font>
    <font>
      <b/>
      <sz val="11"/>
      <color theme="1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8"/>
      <name val="ＭＳ 明朝"/>
      <family val="1"/>
      <charset val="128"/>
    </font>
    <font>
      <sz val="22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8"/>
      <color theme="3" tint="0.79998168889431442"/>
      <name val="ＭＳ 明朝"/>
      <family val="2"/>
      <charset val="128"/>
    </font>
    <font>
      <sz val="9"/>
      <color theme="1"/>
      <name val="ＭＳ 明朝"/>
      <family val="2"/>
      <charset val="128"/>
    </font>
    <font>
      <sz val="11"/>
      <color theme="3" tint="0.79998168889431442"/>
      <name val="ＭＳ 明朝"/>
      <family val="2"/>
      <charset val="128"/>
    </font>
    <font>
      <b/>
      <sz val="10"/>
      <color theme="1"/>
      <name val="ＭＳ ゴシック"/>
      <family val="3"/>
      <charset val="128"/>
    </font>
    <font>
      <sz val="8"/>
      <color theme="1"/>
      <name val="ＭＳ 明朝"/>
      <family val="2"/>
      <charset val="128"/>
    </font>
    <font>
      <b/>
      <sz val="12"/>
      <color rgb="FFFF0000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rgb="FF3F3F3F"/>
      <name val="ＭＳ 明朝"/>
      <family val="2"/>
      <charset val="128"/>
    </font>
    <font>
      <b/>
      <sz val="16"/>
      <color rgb="FFFF0000"/>
      <name val="ＭＳ ゴシック"/>
      <family val="3"/>
      <charset val="128"/>
    </font>
    <font>
      <sz val="6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ashed">
        <color indexed="64"/>
      </right>
      <top style="dotted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 style="dotted">
        <color indexed="64"/>
      </top>
      <bottom/>
      <diagonal/>
    </border>
    <border>
      <left/>
      <right style="dashed">
        <color indexed="64"/>
      </right>
      <top style="dotted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9">
    <xf numFmtId="0" fontId="0" fillId="0" borderId="0">
      <alignment vertical="center"/>
    </xf>
    <xf numFmtId="0" fontId="4" fillId="0" borderId="0">
      <alignment vertical="center"/>
    </xf>
    <xf numFmtId="0" fontId="7" fillId="0" borderId="0"/>
    <xf numFmtId="0" fontId="9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0" fontId="41" fillId="0" borderId="0"/>
  </cellStyleXfs>
  <cellXfs count="474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11" xfId="0" applyFont="1" applyFill="1" applyBorder="1">
      <alignment vertical="center"/>
    </xf>
    <xf numFmtId="0" fontId="2" fillId="0" borderId="12" xfId="0" applyFont="1" applyFill="1" applyBorder="1">
      <alignment vertical="center"/>
    </xf>
    <xf numFmtId="0" fontId="2" fillId="0" borderId="13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1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15" xfId="0" applyFont="1" applyFill="1" applyBorder="1">
      <alignment vertical="center"/>
    </xf>
    <xf numFmtId="0" fontId="10" fillId="0" borderId="0" xfId="3" applyFont="1" applyFill="1" applyBorder="1" applyAlignment="1">
      <alignment vertical="center" shrinkToFit="1"/>
    </xf>
    <xf numFmtId="0" fontId="10" fillId="0" borderId="1" xfId="3" applyFont="1" applyFill="1" applyBorder="1" applyAlignment="1">
      <alignment vertical="center" shrinkToFit="1"/>
    </xf>
    <xf numFmtId="0" fontId="11" fillId="0" borderId="1" xfId="3" applyFont="1" applyFill="1" applyBorder="1" applyAlignment="1">
      <alignment horizontal="center" vertical="center" shrinkToFit="1"/>
    </xf>
    <xf numFmtId="0" fontId="10" fillId="0" borderId="1" xfId="3" applyFont="1" applyFill="1" applyBorder="1" applyAlignment="1">
      <alignment horizontal="center" vertical="center" shrinkToFit="1"/>
    </xf>
    <xf numFmtId="0" fontId="7" fillId="0" borderId="1" xfId="2" applyNumberFormat="1" applyFont="1" applyFill="1" applyBorder="1" applyAlignment="1">
      <alignment horizontal="center" vertical="center" shrinkToFit="1"/>
    </xf>
    <xf numFmtId="0" fontId="10" fillId="0" borderId="9" xfId="3" applyFont="1" applyFill="1" applyBorder="1" applyAlignment="1">
      <alignment vertical="center" shrinkToFit="1"/>
    </xf>
    <xf numFmtId="0" fontId="7" fillId="0" borderId="9" xfId="1" applyNumberFormat="1" applyFont="1" applyFill="1" applyBorder="1" applyAlignment="1">
      <alignment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12" fillId="0" borderId="0" xfId="0" applyFont="1">
      <alignment vertical="center"/>
    </xf>
    <xf numFmtId="0" fontId="13" fillId="0" borderId="1" xfId="0" applyFont="1" applyBorder="1" applyAlignment="1">
      <alignment horizontal="distributed" vertical="center"/>
    </xf>
    <xf numFmtId="0" fontId="15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vertical="center" shrinkToFit="1"/>
    </xf>
    <xf numFmtId="0" fontId="5" fillId="0" borderId="0" xfId="1" applyFont="1" applyFill="1" applyAlignment="1">
      <alignment horizontal="center" vertical="center" shrinkToFit="1"/>
    </xf>
    <xf numFmtId="0" fontId="7" fillId="0" borderId="0" xfId="1" applyFont="1" applyFill="1" applyAlignment="1">
      <alignment horizontal="center" vertical="center" shrinkToFit="1"/>
    </xf>
    <xf numFmtId="0" fontId="7" fillId="0" borderId="0" xfId="1" applyFont="1" applyFill="1" applyAlignment="1">
      <alignment horizontal="left" vertical="center" shrinkToFit="1"/>
    </xf>
    <xf numFmtId="0" fontId="7" fillId="0" borderId="0" xfId="1" applyFont="1" applyFill="1" applyAlignment="1">
      <alignment vertical="center" shrinkToFit="1"/>
    </xf>
    <xf numFmtId="0" fontId="11" fillId="0" borderId="0" xfId="3" applyFont="1" applyFill="1" applyAlignment="1">
      <alignment horizontal="left" vertical="center" shrinkToFit="1"/>
    </xf>
    <xf numFmtId="0" fontId="11" fillId="0" borderId="0" xfId="3" applyFont="1" applyFill="1" applyAlignment="1">
      <alignment vertical="center" shrinkToFit="1"/>
    </xf>
    <xf numFmtId="0" fontId="10" fillId="0" borderId="17" xfId="3" applyFont="1" applyFill="1" applyBorder="1" applyAlignment="1">
      <alignment horizontal="left" vertical="center" shrinkToFit="1"/>
    </xf>
    <xf numFmtId="0" fontId="11" fillId="0" borderId="0" xfId="3" applyFont="1" applyFill="1" applyBorder="1" applyAlignment="1">
      <alignment vertical="center" shrinkToFit="1"/>
    </xf>
    <xf numFmtId="177" fontId="13" fillId="0" borderId="0" xfId="0" applyNumberFormat="1" applyFont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7" fillId="0" borderId="0" xfId="5" applyFont="1" applyBorder="1" applyAlignment="1"/>
    <xf numFmtId="0" fontId="18" fillId="0" borderId="0" xfId="5" applyFont="1" applyAlignment="1"/>
    <xf numFmtId="0" fontId="19" fillId="0" borderId="0" xfId="5" applyFont="1" applyAlignment="1"/>
    <xf numFmtId="0" fontId="17" fillId="0" borderId="0" xfId="5" applyFont="1" applyAlignment="1"/>
    <xf numFmtId="0" fontId="20" fillId="0" borderId="0" xfId="5" applyFont="1" applyAlignment="1"/>
    <xf numFmtId="0" fontId="18" fillId="0" borderId="12" xfId="5" applyFont="1" applyBorder="1" applyAlignment="1"/>
    <xf numFmtId="0" fontId="18" fillId="0" borderId="13" xfId="5" applyFont="1" applyBorder="1" applyAlignment="1"/>
    <xf numFmtId="0" fontId="18" fillId="0" borderId="0" xfId="5" applyFont="1" applyBorder="1" applyAlignment="1"/>
    <xf numFmtId="0" fontId="18" fillId="0" borderId="14" xfId="5" applyFont="1" applyBorder="1" applyAlignment="1"/>
    <xf numFmtId="0" fontId="18" fillId="0" borderId="15" xfId="5" applyFont="1" applyBorder="1" applyAlignment="1"/>
    <xf numFmtId="0" fontId="18" fillId="0" borderId="11" xfId="5" applyFont="1" applyBorder="1" applyAlignment="1"/>
    <xf numFmtId="0" fontId="18" fillId="0" borderId="7" xfId="5" applyFont="1" applyBorder="1" applyAlignment="1"/>
    <xf numFmtId="0" fontId="18" fillId="0" borderId="5" xfId="5" applyFont="1" applyBorder="1" applyAlignment="1"/>
    <xf numFmtId="0" fontId="18" fillId="0" borderId="6" xfId="5" applyFont="1" applyBorder="1" applyAlignment="1"/>
    <xf numFmtId="0" fontId="18" fillId="0" borderId="22" xfId="5" applyFont="1" applyBorder="1" applyAlignment="1"/>
    <xf numFmtId="0" fontId="18" fillId="0" borderId="31" xfId="5" applyFont="1" applyBorder="1" applyAlignment="1"/>
    <xf numFmtId="0" fontId="18" fillId="0" borderId="30" xfId="5" applyFont="1" applyBorder="1" applyAlignment="1"/>
    <xf numFmtId="0" fontId="18" fillId="0" borderId="29" xfId="5" applyFont="1" applyBorder="1" applyAlignment="1"/>
    <xf numFmtId="0" fontId="18" fillId="0" borderId="26" xfId="5" applyFont="1" applyBorder="1" applyAlignment="1"/>
    <xf numFmtId="0" fontId="18" fillId="0" borderId="25" xfId="5" applyFont="1" applyBorder="1" applyAlignment="1"/>
    <xf numFmtId="0" fontId="17" fillId="0" borderId="25" xfId="5" applyFont="1" applyFill="1" applyBorder="1" applyAlignment="1">
      <alignment vertical="center"/>
    </xf>
    <xf numFmtId="0" fontId="18" fillId="0" borderId="24" xfId="5" applyFont="1" applyBorder="1" applyAlignment="1"/>
    <xf numFmtId="0" fontId="17" fillId="0" borderId="30" xfId="5" applyFont="1" applyFill="1" applyBorder="1" applyAlignment="1">
      <alignment vertical="center"/>
    </xf>
    <xf numFmtId="0" fontId="18" fillId="0" borderId="25" xfId="5" applyFont="1" applyBorder="1" applyAlignment="1">
      <alignment textRotation="255"/>
    </xf>
    <xf numFmtId="0" fontId="18" fillId="0" borderId="25" xfId="5" applyFont="1" applyBorder="1" applyAlignment="1">
      <alignment vertical="center"/>
    </xf>
    <xf numFmtId="0" fontId="18" fillId="0" borderId="30" xfId="5" applyFont="1" applyBorder="1" applyAlignment="1">
      <alignment textRotation="255"/>
    </xf>
    <xf numFmtId="0" fontId="18" fillId="0" borderId="30" xfId="5" applyFont="1" applyBorder="1" applyAlignment="1">
      <alignment vertical="center"/>
    </xf>
    <xf numFmtId="0" fontId="18" fillId="0" borderId="18" xfId="5" applyFont="1" applyBorder="1" applyAlignment="1"/>
    <xf numFmtId="0" fontId="17" fillId="0" borderId="6" xfId="5" applyFont="1" applyFill="1" applyBorder="1" applyAlignment="1">
      <alignment vertical="center"/>
    </xf>
    <xf numFmtId="0" fontId="18" fillId="0" borderId="21" xfId="5" applyFont="1" applyBorder="1" applyAlignment="1">
      <alignment vertical="center"/>
    </xf>
    <xf numFmtId="0" fontId="18" fillId="0" borderId="20" xfId="5" applyFont="1" applyBorder="1" applyAlignment="1">
      <alignment vertical="center"/>
    </xf>
    <xf numFmtId="0" fontId="18" fillId="0" borderId="19" xfId="5" applyFont="1" applyBorder="1" applyAlignment="1">
      <alignment vertical="center"/>
    </xf>
    <xf numFmtId="0" fontId="18" fillId="0" borderId="18" xfId="5" applyFont="1" applyBorder="1" applyAlignment="1">
      <alignment vertical="center"/>
    </xf>
    <xf numFmtId="0" fontId="17" fillId="0" borderId="14" xfId="5" applyFont="1" applyBorder="1" applyAlignment="1"/>
    <xf numFmtId="0" fontId="17" fillId="0" borderId="0" xfId="5" applyFont="1" applyBorder="1" applyAlignment="1">
      <alignment vertical="center"/>
    </xf>
    <xf numFmtId="0" fontId="18" fillId="0" borderId="0" xfId="5" applyFont="1" applyBorder="1" applyAlignment="1">
      <alignment vertical="center" shrinkToFit="1"/>
    </xf>
    <xf numFmtId="0" fontId="21" fillId="0" borderId="0" xfId="5" applyFont="1" applyBorder="1" applyAlignment="1">
      <alignment vertical="center"/>
    </xf>
    <xf numFmtId="0" fontId="17" fillId="0" borderId="0" xfId="5" applyFont="1" applyBorder="1" applyAlignment="1">
      <alignment vertical="center" shrinkToFit="1"/>
    </xf>
    <xf numFmtId="180" fontId="18" fillId="0" borderId="0" xfId="5" applyNumberFormat="1" applyFont="1" applyBorder="1" applyAlignment="1">
      <alignment vertical="center" shrinkToFit="1"/>
    </xf>
    <xf numFmtId="0" fontId="17" fillId="0" borderId="6" xfId="5" applyFont="1" applyBorder="1" applyAlignment="1"/>
    <xf numFmtId="0" fontId="18" fillId="0" borderId="6" xfId="5" applyFont="1" applyBorder="1" applyAlignment="1">
      <alignment shrinkToFit="1"/>
    </xf>
    <xf numFmtId="0" fontId="17" fillId="0" borderId="6" xfId="5" applyFont="1" applyBorder="1" applyAlignment="1">
      <alignment shrinkToFit="1"/>
    </xf>
    <xf numFmtId="0" fontId="23" fillId="0" borderId="0" xfId="1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 shrinkToFit="1"/>
    </xf>
    <xf numFmtId="0" fontId="27" fillId="0" borderId="0" xfId="0" applyFont="1" applyAlignment="1">
      <alignment horizontal="center" vertical="center" wrapText="1" shrinkToFit="1"/>
    </xf>
    <xf numFmtId="0" fontId="15" fillId="0" borderId="0" xfId="0" applyFont="1" applyAlignment="1">
      <alignment horizontal="center" vertical="center"/>
    </xf>
    <xf numFmtId="0" fontId="0" fillId="0" borderId="14" xfId="0" applyBorder="1">
      <alignment vertical="center"/>
    </xf>
    <xf numFmtId="177" fontId="13" fillId="0" borderId="1" xfId="0" applyNumberFormat="1" applyFont="1" applyFill="1" applyBorder="1" applyAlignment="1">
      <alignment horizontal="center" vertical="center"/>
    </xf>
    <xf numFmtId="0" fontId="30" fillId="0" borderId="0" xfId="0" applyFont="1">
      <alignment vertical="center"/>
    </xf>
    <xf numFmtId="0" fontId="29" fillId="0" borderId="34" xfId="0" applyFont="1" applyBorder="1" applyAlignment="1">
      <alignment horizontal="center" vertical="center"/>
    </xf>
    <xf numFmtId="0" fontId="28" fillId="0" borderId="35" xfId="0" applyFont="1" applyBorder="1" applyAlignment="1">
      <alignment horizontal="center" vertical="center" shrinkToFit="1"/>
    </xf>
    <xf numFmtId="0" fontId="0" fillId="0" borderId="36" xfId="0" applyBorder="1" applyAlignment="1">
      <alignment vertical="center" shrinkToFit="1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>
      <alignment vertical="center"/>
    </xf>
    <xf numFmtId="0" fontId="0" fillId="0" borderId="42" xfId="0" applyFill="1" applyBorder="1" applyAlignment="1">
      <alignment vertical="center" shrinkToFit="1"/>
    </xf>
    <xf numFmtId="0" fontId="0" fillId="0" borderId="42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9" xfId="0" applyFill="1" applyBorder="1" applyAlignment="1">
      <alignment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18" fillId="0" borderId="0" xfId="5" applyFont="1" applyBorder="1" applyAlignment="1">
      <alignment horizontal="center" vertical="center"/>
    </xf>
    <xf numFmtId="0" fontId="17" fillId="0" borderId="0" xfId="5" applyFont="1" applyBorder="1" applyAlignment="1">
      <alignment horizontal="center" vertical="center"/>
    </xf>
    <xf numFmtId="0" fontId="17" fillId="0" borderId="25" xfId="5" applyFont="1" applyBorder="1" applyAlignment="1">
      <alignment vertical="center"/>
    </xf>
    <xf numFmtId="0" fontId="21" fillId="0" borderId="25" xfId="5" applyFont="1" applyBorder="1" applyAlignment="1">
      <alignment vertical="center"/>
    </xf>
    <xf numFmtId="0" fontId="21" fillId="0" borderId="6" xfId="5" applyFont="1" applyBorder="1" applyAlignment="1">
      <alignment vertical="center"/>
    </xf>
    <xf numFmtId="0" fontId="18" fillId="0" borderId="12" xfId="5" applyFont="1" applyBorder="1" applyAlignment="1">
      <alignment vertical="center"/>
    </xf>
    <xf numFmtId="0" fontId="18" fillId="0" borderId="25" xfId="5" applyFont="1" applyFill="1" applyBorder="1" applyAlignment="1">
      <alignment vertical="center"/>
    </xf>
    <xf numFmtId="0" fontId="21" fillId="0" borderId="30" xfId="5" applyFont="1" applyBorder="1" applyAlignment="1">
      <alignment vertical="center"/>
    </xf>
    <xf numFmtId="0" fontId="18" fillId="0" borderId="24" xfId="5" applyFont="1" applyBorder="1" applyAlignment="1">
      <alignment vertical="center"/>
    </xf>
    <xf numFmtId="0" fontId="21" fillId="0" borderId="29" xfId="5" applyFont="1" applyBorder="1" applyAlignment="1">
      <alignment vertical="center"/>
    </xf>
    <xf numFmtId="0" fontId="21" fillId="0" borderId="0" xfId="5" applyFont="1" applyBorder="1" applyAlignment="1">
      <alignment horizontal="center" vertical="center"/>
    </xf>
    <xf numFmtId="0" fontId="21" fillId="0" borderId="12" xfId="5" applyFont="1" applyBorder="1" applyAlignment="1">
      <alignment horizontal="center" vertical="center"/>
    </xf>
    <xf numFmtId="0" fontId="2" fillId="0" borderId="0" xfId="0" applyFont="1" applyFill="1" applyBorder="1" applyAlignment="1">
      <alignment horizontal="distributed" vertical="center"/>
    </xf>
    <xf numFmtId="0" fontId="0" fillId="0" borderId="1" xfId="0" applyBorder="1" applyAlignment="1">
      <alignment horizontal="center" vertical="center" shrinkToFit="1"/>
    </xf>
    <xf numFmtId="38" fontId="0" fillId="0" borderId="1" xfId="7" applyFont="1" applyBorder="1" applyAlignment="1">
      <alignment vertical="center" shrinkToFit="1"/>
    </xf>
    <xf numFmtId="0" fontId="29" fillId="5" borderId="1" xfId="0" applyFont="1" applyFill="1" applyBorder="1" applyAlignment="1">
      <alignment horizontal="center" vertical="center" shrinkToFit="1"/>
    </xf>
    <xf numFmtId="0" fontId="29" fillId="0" borderId="1" xfId="0" applyFont="1" applyBorder="1" applyAlignment="1">
      <alignment horizontal="center" vertical="center" shrinkToFit="1"/>
    </xf>
    <xf numFmtId="38" fontId="29" fillId="0" borderId="1" xfId="7" applyFont="1" applyBorder="1" applyAlignment="1">
      <alignment vertical="center" shrinkToFit="1"/>
    </xf>
    <xf numFmtId="0" fontId="29" fillId="5" borderId="10" xfId="0" applyFont="1" applyFill="1" applyBorder="1" applyAlignment="1">
      <alignment horizontal="center" vertical="center" shrinkToFit="1"/>
    </xf>
    <xf numFmtId="0" fontId="29" fillId="5" borderId="42" xfId="0" applyFont="1" applyFill="1" applyBorder="1" applyAlignment="1">
      <alignment horizontal="center" vertical="center"/>
    </xf>
    <xf numFmtId="38" fontId="29" fillId="5" borderId="42" xfId="7" applyFont="1" applyFill="1" applyBorder="1" applyAlignment="1">
      <alignment vertical="center"/>
    </xf>
    <xf numFmtId="38" fontId="29" fillId="0" borderId="58" xfId="7" applyFont="1" applyBorder="1" applyAlignment="1">
      <alignment vertical="center" shrinkToFit="1"/>
    </xf>
    <xf numFmtId="38" fontId="29" fillId="0" borderId="39" xfId="7" applyFont="1" applyBorder="1" applyAlignment="1">
      <alignment vertical="center" shrinkToFit="1"/>
    </xf>
    <xf numFmtId="38" fontId="29" fillId="0" borderId="43" xfId="7" applyFont="1" applyFill="1" applyBorder="1" applyAlignment="1">
      <alignment vertical="center"/>
    </xf>
    <xf numFmtId="0" fontId="29" fillId="0" borderId="10" xfId="0" applyFont="1" applyBorder="1" applyAlignment="1">
      <alignment horizontal="center" vertical="center" shrinkToFit="1"/>
    </xf>
    <xf numFmtId="38" fontId="29" fillId="0" borderId="10" xfId="7" applyFont="1" applyBorder="1" applyAlignment="1">
      <alignment vertical="center" shrinkToFit="1"/>
    </xf>
    <xf numFmtId="0" fontId="29" fillId="0" borderId="55" xfId="0" applyFont="1" applyBorder="1" applyAlignment="1">
      <alignment horizontal="center" vertical="center"/>
    </xf>
    <xf numFmtId="0" fontId="29" fillId="0" borderId="57" xfId="0" applyFont="1" applyBorder="1" applyAlignment="1">
      <alignment horizontal="center" vertical="center" shrinkToFit="1"/>
    </xf>
    <xf numFmtId="0" fontId="29" fillId="0" borderId="16" xfId="0" applyFont="1" applyBorder="1" applyAlignment="1">
      <alignment vertical="center" shrinkToFit="1"/>
    </xf>
    <xf numFmtId="0" fontId="29" fillId="0" borderId="55" xfId="0" applyFont="1" applyBorder="1">
      <alignment vertical="center"/>
    </xf>
    <xf numFmtId="0" fontId="2" fillId="0" borderId="7" xfId="0" applyFont="1" applyFill="1" applyBorder="1" applyAlignment="1">
      <alignment horizontal="distributed" vertical="center"/>
    </xf>
    <xf numFmtId="0" fontId="2" fillId="0" borderId="14" xfId="0" applyFont="1" applyFill="1" applyBorder="1" applyAlignment="1">
      <alignment horizontal="distributed" vertical="center"/>
    </xf>
    <xf numFmtId="0" fontId="27" fillId="0" borderId="1" xfId="0" applyFont="1" applyBorder="1" applyAlignment="1">
      <alignment horizontal="center" vertical="center" wrapText="1" shrinkToFit="1"/>
    </xf>
    <xf numFmtId="0" fontId="27" fillId="0" borderId="1" xfId="0" applyFont="1" applyBorder="1" applyAlignment="1">
      <alignment horizontal="center" vertical="center" shrinkToFit="1"/>
    </xf>
    <xf numFmtId="176" fontId="27" fillId="0" borderId="1" xfId="0" applyNumberFormat="1" applyFont="1" applyBorder="1" applyAlignment="1">
      <alignment horizontal="center" vertical="center" shrinkToFit="1"/>
    </xf>
    <xf numFmtId="181" fontId="27" fillId="0" borderId="1" xfId="0" applyNumberFormat="1" applyFont="1" applyBorder="1" applyAlignment="1">
      <alignment horizontal="center" vertical="center" shrinkToFit="1"/>
    </xf>
    <xf numFmtId="49" fontId="27" fillId="0" borderId="1" xfId="0" applyNumberFormat="1" applyFont="1" applyBorder="1" applyAlignment="1">
      <alignment horizontal="center" vertical="center" shrinkToFit="1"/>
    </xf>
    <xf numFmtId="0" fontId="27" fillId="0" borderId="1" xfId="0" applyNumberFormat="1" applyFont="1" applyBorder="1" applyAlignment="1">
      <alignment horizontal="center" vertical="center" shrinkToFit="1"/>
    </xf>
    <xf numFmtId="182" fontId="27" fillId="0" borderId="1" xfId="0" applyNumberFormat="1" applyFont="1" applyBorder="1" applyAlignment="1">
      <alignment horizontal="center" vertical="center" shrinkToFit="1"/>
    </xf>
    <xf numFmtId="38" fontId="27" fillId="0" borderId="1" xfId="0" applyNumberFormat="1" applyFont="1" applyBorder="1" applyAlignment="1">
      <alignment horizontal="center" vertical="center" shrinkToFit="1"/>
    </xf>
    <xf numFmtId="0" fontId="35" fillId="5" borderId="36" xfId="0" applyFont="1" applyFill="1" applyBorder="1" applyAlignment="1">
      <alignment horizontal="center" vertical="center" shrinkToFit="1"/>
    </xf>
    <xf numFmtId="0" fontId="35" fillId="5" borderId="1" xfId="0" applyFont="1" applyFill="1" applyBorder="1" applyAlignment="1">
      <alignment horizontal="center" vertical="center" shrinkToFit="1"/>
    </xf>
    <xf numFmtId="0" fontId="14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179" fontId="13" fillId="5" borderId="1" xfId="0" applyNumberFormat="1" applyFont="1" applyFill="1" applyBorder="1" applyAlignment="1">
      <alignment horizontal="center" vertical="center"/>
    </xf>
    <xf numFmtId="176" fontId="13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shrinkToFit="1"/>
    </xf>
    <xf numFmtId="176" fontId="0" fillId="5" borderId="1" xfId="0" applyNumberFormat="1" applyFill="1" applyBorder="1" applyAlignment="1">
      <alignment horizontal="center" vertical="center" shrinkToFit="1"/>
    </xf>
    <xf numFmtId="181" fontId="0" fillId="5" borderId="1" xfId="0" applyNumberFormat="1" applyFill="1" applyBorder="1" applyAlignment="1">
      <alignment horizontal="center" vertical="center" shrinkToFit="1"/>
    </xf>
    <xf numFmtId="49" fontId="0" fillId="5" borderId="1" xfId="0" applyNumberFormat="1" applyFill="1" applyBorder="1" applyAlignment="1">
      <alignment horizontal="center" vertical="center" shrinkToFit="1"/>
    </xf>
    <xf numFmtId="176" fontId="0" fillId="5" borderId="1" xfId="0" applyNumberForma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0" fontId="29" fillId="5" borderId="42" xfId="0" applyFont="1" applyFill="1" applyBorder="1" applyAlignment="1">
      <alignment horizontal="center" vertical="center" shrinkToFit="1"/>
    </xf>
    <xf numFmtId="0" fontId="29" fillId="5" borderId="9" xfId="0" applyFont="1" applyFill="1" applyBorder="1" applyAlignment="1">
      <alignment horizontal="center" vertical="center" shrinkToFit="1"/>
    </xf>
    <xf numFmtId="0" fontId="0" fillId="0" borderId="43" xfId="0" applyFill="1" applyBorder="1" applyAlignment="1">
      <alignment horizontal="center" vertical="center" shrinkToFit="1"/>
    </xf>
    <xf numFmtId="0" fontId="28" fillId="0" borderId="0" xfId="0" applyFont="1" applyAlignment="1">
      <alignment vertical="center"/>
    </xf>
    <xf numFmtId="0" fontId="0" fillId="0" borderId="0" xfId="0" applyAlignment="1">
      <alignment horizontal="center" vertical="center" shrinkToFit="1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 shrinkToFi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36" fillId="0" borderId="9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 shrinkToFit="1"/>
    </xf>
    <xf numFmtId="0" fontId="38" fillId="0" borderId="9" xfId="0" applyFont="1" applyBorder="1" applyAlignment="1">
      <alignment horizontal="center" vertical="center" wrapText="1" shrinkToFit="1"/>
    </xf>
    <xf numFmtId="0" fontId="0" fillId="0" borderId="45" xfId="0" applyBorder="1">
      <alignment vertical="center"/>
    </xf>
    <xf numFmtId="0" fontId="37" fillId="5" borderId="45" xfId="0" applyFont="1" applyFill="1" applyBorder="1" applyAlignment="1">
      <alignment vertical="center" shrinkToFit="1"/>
    </xf>
    <xf numFmtId="0" fontId="0" fillId="0" borderId="64" xfId="0" applyBorder="1">
      <alignment vertical="center"/>
    </xf>
    <xf numFmtId="0" fontId="37" fillId="5" borderId="64" xfId="0" applyFont="1" applyFill="1" applyBorder="1" applyAlignment="1">
      <alignment vertical="center" shrinkToFit="1"/>
    </xf>
    <xf numFmtId="0" fontId="0" fillId="0" borderId="61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39" fillId="0" borderId="1" xfId="0" applyFont="1" applyBorder="1" applyAlignment="1">
      <alignment vertical="top" shrinkToFit="1"/>
    </xf>
    <xf numFmtId="0" fontId="40" fillId="0" borderId="0" xfId="0" applyFont="1" applyFill="1">
      <alignment vertical="center"/>
    </xf>
    <xf numFmtId="0" fontId="29" fillId="5" borderId="1" xfId="0" applyFont="1" applyFill="1" applyBorder="1" applyAlignment="1" applyProtection="1">
      <alignment horizontal="center" vertical="center" shrinkToFit="1"/>
      <protection locked="0"/>
    </xf>
    <xf numFmtId="0" fontId="29" fillId="5" borderId="1" xfId="0" applyFont="1" applyFill="1" applyBorder="1" applyAlignment="1" applyProtection="1">
      <alignment horizontal="center" vertical="center" shrinkToFit="1"/>
    </xf>
    <xf numFmtId="0" fontId="35" fillId="5" borderId="36" xfId="0" applyFont="1" applyFill="1" applyBorder="1" applyAlignment="1" applyProtection="1">
      <alignment horizontal="center" vertical="center" shrinkToFit="1"/>
      <protection locked="0"/>
    </xf>
    <xf numFmtId="0" fontId="35" fillId="5" borderId="1" xfId="0" applyFont="1" applyFill="1" applyBorder="1" applyAlignment="1" applyProtection="1">
      <alignment horizontal="center" vertical="center" shrinkToFit="1"/>
      <protection locked="0"/>
    </xf>
    <xf numFmtId="0" fontId="29" fillId="5" borderId="42" xfId="0" applyFont="1" applyFill="1" applyBorder="1" applyAlignment="1" applyProtection="1">
      <alignment horizontal="center" vertical="center" shrinkToFit="1"/>
      <protection locked="0"/>
    </xf>
    <xf numFmtId="38" fontId="29" fillId="5" borderId="42" xfId="7" applyFont="1" applyFill="1" applyBorder="1" applyAlignment="1" applyProtection="1">
      <alignment vertical="center"/>
      <protection locked="0"/>
    </xf>
    <xf numFmtId="0" fontId="29" fillId="5" borderId="10" xfId="0" applyFont="1" applyFill="1" applyBorder="1" applyAlignment="1" applyProtection="1">
      <alignment horizontal="center" vertical="center" shrinkToFit="1"/>
      <protection locked="0"/>
    </xf>
    <xf numFmtId="0" fontId="29" fillId="5" borderId="42" xfId="0" applyFont="1" applyFill="1" applyBorder="1" applyAlignment="1" applyProtection="1">
      <alignment horizontal="center" vertical="center"/>
      <protection locked="0"/>
    </xf>
    <xf numFmtId="0" fontId="42" fillId="2" borderId="0" xfId="8" applyFont="1" applyFill="1" applyBorder="1"/>
    <xf numFmtId="0" fontId="42" fillId="0" borderId="0" xfId="8" applyFont="1" applyFill="1" applyBorder="1"/>
    <xf numFmtId="183" fontId="45" fillId="2" borderId="0" xfId="8" applyNumberFormat="1" applyFont="1" applyFill="1" applyBorder="1" applyAlignment="1">
      <alignment horizontal="center"/>
    </xf>
    <xf numFmtId="0" fontId="42" fillId="0" borderId="0" xfId="8" applyFont="1" applyFill="1" applyBorder="1" applyAlignment="1">
      <alignment shrinkToFit="1"/>
    </xf>
    <xf numFmtId="0" fontId="43" fillId="0" borderId="0" xfId="8" applyFont="1" applyFill="1" applyBorder="1" applyAlignment="1">
      <alignment shrinkToFit="1"/>
    </xf>
    <xf numFmtId="0" fontId="42" fillId="0" borderId="0" xfId="8" applyFont="1" applyFill="1" applyBorder="1" applyAlignment="1">
      <alignment vertical="center" shrinkToFit="1"/>
    </xf>
    <xf numFmtId="0" fontId="44" fillId="0" borderId="0" xfId="8" applyFont="1" applyFill="1" applyBorder="1" applyAlignment="1">
      <alignment shrinkToFit="1"/>
    </xf>
    <xf numFmtId="183" fontId="45" fillId="0" borderId="0" xfId="8" applyNumberFormat="1" applyFont="1" applyFill="1" applyBorder="1" applyAlignment="1">
      <alignment horizontal="center"/>
    </xf>
    <xf numFmtId="0" fontId="36" fillId="5" borderId="62" xfId="0" applyFont="1" applyFill="1" applyBorder="1" applyAlignment="1">
      <alignment horizontal="justify" vertical="top" wrapText="1" shrinkToFit="1"/>
    </xf>
    <xf numFmtId="0" fontId="36" fillId="5" borderId="62" xfId="0" applyFont="1" applyFill="1" applyBorder="1" applyAlignment="1">
      <alignment horizontal="justify" vertical="top" shrinkToFit="1"/>
    </xf>
    <xf numFmtId="0" fontId="36" fillId="5" borderId="65" xfId="0" applyFont="1" applyFill="1" applyBorder="1" applyAlignment="1">
      <alignment horizontal="justify" vertical="top" shrinkToFit="1"/>
    </xf>
    <xf numFmtId="0" fontId="18" fillId="0" borderId="14" xfId="5" applyFont="1" applyBorder="1" applyAlignment="1">
      <alignment vertical="center"/>
    </xf>
    <xf numFmtId="0" fontId="18" fillId="0" borderId="15" xfId="5" applyFont="1" applyBorder="1" applyAlignment="1">
      <alignment vertical="center"/>
    </xf>
    <xf numFmtId="178" fontId="2" fillId="0" borderId="4" xfId="0" applyNumberFormat="1" applyFont="1" applyFill="1" applyBorder="1" applyAlignment="1">
      <alignment vertical="center" shrinkToFit="1"/>
    </xf>
    <xf numFmtId="0" fontId="38" fillId="0" borderId="9" xfId="0" applyFont="1" applyBorder="1" applyAlignment="1">
      <alignment horizontal="center" vertical="top" textRotation="255" shrinkToFit="1"/>
    </xf>
    <xf numFmtId="0" fontId="0" fillId="5" borderId="1" xfId="0" applyNumberFormat="1" applyFill="1" applyBorder="1" applyAlignment="1">
      <alignment horizontal="center" vertical="center" shrinkToFit="1"/>
    </xf>
    <xf numFmtId="0" fontId="4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48" fillId="0" borderId="0" xfId="0" applyFont="1" applyAlignment="1">
      <alignment horizontal="center" wrapText="1" shrinkToFit="1"/>
    </xf>
    <xf numFmtId="0" fontId="48" fillId="0" borderId="0" xfId="0" applyFont="1" applyAlignment="1">
      <alignment horizontal="center"/>
    </xf>
    <xf numFmtId="0" fontId="29" fillId="0" borderId="47" xfId="0" applyFont="1" applyFill="1" applyBorder="1" applyAlignment="1">
      <alignment horizontal="center" vertical="center"/>
    </xf>
    <xf numFmtId="0" fontId="29" fillId="0" borderId="46" xfId="0" applyFont="1" applyFill="1" applyBorder="1" applyAlignment="1">
      <alignment horizontal="center" vertical="center"/>
    </xf>
    <xf numFmtId="0" fontId="29" fillId="0" borderId="45" xfId="0" applyFont="1" applyFill="1" applyBorder="1" applyAlignment="1">
      <alignment horizontal="center" vertical="center" shrinkToFit="1"/>
    </xf>
    <xf numFmtId="0" fontId="40" fillId="0" borderId="0" xfId="0" applyFont="1">
      <alignment vertical="center"/>
    </xf>
    <xf numFmtId="0" fontId="29" fillId="0" borderId="36" xfId="0" applyFont="1" applyFill="1" applyBorder="1" applyAlignment="1">
      <alignment horizontal="center" vertical="center"/>
    </xf>
    <xf numFmtId="0" fontId="29" fillId="0" borderId="37" xfId="0" applyFont="1" applyFill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18" fillId="2" borderId="0" xfId="5" applyFont="1" applyFill="1" applyAlignment="1"/>
    <xf numFmtId="0" fontId="0" fillId="2" borderId="1" xfId="0" applyFill="1" applyBorder="1" applyAlignment="1">
      <alignment vertical="center" shrinkToFit="1"/>
    </xf>
    <xf numFmtId="0" fontId="0" fillId="2" borderId="1" xfId="0" applyFill="1" applyBorder="1" applyAlignment="1">
      <alignment horizontal="center" vertical="center" shrinkToFit="1"/>
    </xf>
    <xf numFmtId="38" fontId="0" fillId="2" borderId="1" xfId="7" applyFont="1" applyFill="1" applyBorder="1" applyAlignment="1">
      <alignment vertical="center" shrinkToFit="1"/>
    </xf>
    <xf numFmtId="0" fontId="7" fillId="0" borderId="1" xfId="1" applyFont="1" applyFill="1" applyBorder="1" applyAlignment="1">
      <alignment vertical="center" shrinkToFit="1"/>
    </xf>
    <xf numFmtId="0" fontId="7" fillId="0" borderId="0" xfId="1" applyNumberFormat="1" applyFont="1" applyFill="1" applyAlignment="1">
      <alignment vertical="center" shrinkToFit="1"/>
    </xf>
    <xf numFmtId="0" fontId="7" fillId="0" borderId="1" xfId="2" applyNumberFormat="1" applyFont="1" applyFill="1" applyBorder="1" applyAlignment="1">
      <alignment vertical="center" shrinkToFit="1"/>
    </xf>
    <xf numFmtId="0" fontId="10" fillId="0" borderId="1" xfId="3" applyNumberFormat="1" applyFont="1" applyFill="1" applyBorder="1" applyAlignment="1">
      <alignment vertical="center" shrinkToFit="1"/>
    </xf>
    <xf numFmtId="0" fontId="7" fillId="0" borderId="1" xfId="1" applyNumberFormat="1" applyFont="1" applyFill="1" applyBorder="1" applyAlignment="1">
      <alignment vertical="center" shrinkToFit="1"/>
    </xf>
    <xf numFmtId="0" fontId="7" fillId="0" borderId="1" xfId="1" quotePrefix="1" applyNumberFormat="1" applyFont="1" applyFill="1" applyBorder="1" applyAlignment="1">
      <alignment vertical="center" shrinkToFit="1"/>
    </xf>
    <xf numFmtId="0" fontId="50" fillId="0" borderId="0" xfId="0" applyFont="1" applyAlignment="1">
      <alignment vertical="center"/>
    </xf>
    <xf numFmtId="182" fontId="0" fillId="5" borderId="1" xfId="0" applyNumberFormat="1" applyFill="1" applyBorder="1" applyAlignment="1">
      <alignment horizontal="center" vertical="center" shrinkToFit="1"/>
    </xf>
    <xf numFmtId="0" fontId="38" fillId="0" borderId="2" xfId="0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/>
    </xf>
    <xf numFmtId="184" fontId="0" fillId="0" borderId="0" xfId="0" applyNumberFormat="1" applyAlignment="1">
      <alignment vertical="center" shrinkToFit="1"/>
    </xf>
    <xf numFmtId="14" fontId="0" fillId="0" borderId="0" xfId="0" applyNumberFormat="1">
      <alignment vertical="center"/>
    </xf>
    <xf numFmtId="0" fontId="0" fillId="0" borderId="0" xfId="0" applyAlignment="1">
      <alignment vertical="center"/>
    </xf>
    <xf numFmtId="0" fontId="50" fillId="2" borderId="0" xfId="0" applyFont="1" applyFill="1" applyBorder="1">
      <alignment vertical="center"/>
    </xf>
    <xf numFmtId="0" fontId="29" fillId="0" borderId="51" xfId="0" applyFont="1" applyFill="1" applyBorder="1" applyAlignment="1">
      <alignment horizontal="center" vertical="center"/>
    </xf>
    <xf numFmtId="0" fontId="29" fillId="0" borderId="36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38" xfId="0" applyBorder="1" applyAlignment="1">
      <alignment horizontal="right" vertical="center" shrinkToFit="1"/>
    </xf>
    <xf numFmtId="0" fontId="0" fillId="0" borderId="0" xfId="0" applyBorder="1" applyAlignment="1">
      <alignment horizontal="right" vertical="center" shrinkToFit="1"/>
    </xf>
    <xf numFmtId="0" fontId="0" fillId="0" borderId="14" xfId="0" applyBorder="1" applyAlignment="1">
      <alignment horizontal="right" vertical="center" shrinkToFit="1"/>
    </xf>
    <xf numFmtId="0" fontId="0" fillId="0" borderId="49" xfId="0" applyBorder="1" applyAlignment="1">
      <alignment horizontal="right" vertical="center" shrinkToFit="1"/>
    </xf>
    <xf numFmtId="0" fontId="0" fillId="0" borderId="6" xfId="0" applyBorder="1" applyAlignment="1">
      <alignment horizontal="right" vertical="center" shrinkToFit="1"/>
    </xf>
    <xf numFmtId="0" fontId="0" fillId="0" borderId="15" xfId="0" applyBorder="1" applyAlignment="1">
      <alignment horizontal="right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 shrinkToFit="1"/>
    </xf>
    <xf numFmtId="0" fontId="29" fillId="0" borderId="47" xfId="0" applyFont="1" applyFill="1" applyBorder="1" applyAlignment="1">
      <alignment horizontal="center" vertical="center"/>
    </xf>
    <xf numFmtId="0" fontId="29" fillId="0" borderId="59" xfId="0" applyFont="1" applyFill="1" applyBorder="1" applyAlignment="1">
      <alignment horizontal="center" vertical="center"/>
    </xf>
    <xf numFmtId="0" fontId="29" fillId="0" borderId="60" xfId="0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vertical="center" shrinkToFit="1"/>
    </xf>
    <xf numFmtId="0" fontId="29" fillId="5" borderId="39" xfId="0" applyFont="1" applyFill="1" applyBorder="1" applyAlignment="1">
      <alignment vertical="center" shrinkToFit="1"/>
    </xf>
    <xf numFmtId="0" fontId="29" fillId="5" borderId="36" xfId="0" applyFont="1" applyFill="1" applyBorder="1" applyAlignment="1">
      <alignment vertical="center" shrinkToFit="1"/>
    </xf>
    <xf numFmtId="0" fontId="29" fillId="5" borderId="37" xfId="0" applyFont="1" applyFill="1" applyBorder="1" applyAlignment="1">
      <alignment vertical="center" shrinkToFit="1"/>
    </xf>
    <xf numFmtId="0" fontId="29" fillId="0" borderId="45" xfId="0" applyFont="1" applyFill="1" applyBorder="1" applyAlignment="1">
      <alignment horizontal="center" vertical="center" shrinkToFit="1"/>
    </xf>
    <xf numFmtId="0" fontId="29" fillId="0" borderId="50" xfId="0" applyFont="1" applyFill="1" applyBorder="1" applyAlignment="1">
      <alignment horizontal="center" vertical="center" shrinkToFit="1"/>
    </xf>
    <xf numFmtId="0" fontId="29" fillId="5" borderId="36" xfId="0" applyFont="1" applyFill="1" applyBorder="1" applyAlignment="1" applyProtection="1">
      <alignment vertical="center" shrinkToFit="1"/>
      <protection locked="0"/>
    </xf>
    <xf numFmtId="0" fontId="29" fillId="5" borderId="48" xfId="0" applyFont="1" applyFill="1" applyBorder="1" applyAlignment="1" applyProtection="1">
      <alignment vertical="center" shrinkToFit="1"/>
      <protection locked="0"/>
    </xf>
    <xf numFmtId="0" fontId="29" fillId="5" borderId="1" xfId="0" applyFont="1" applyFill="1" applyBorder="1" applyAlignment="1" applyProtection="1">
      <alignment vertical="center" shrinkToFit="1"/>
      <protection locked="0"/>
    </xf>
    <xf numFmtId="0" fontId="29" fillId="5" borderId="2" xfId="0" applyFont="1" applyFill="1" applyBorder="1" applyAlignment="1" applyProtection="1">
      <alignment vertical="center" shrinkToFit="1"/>
      <protection locked="0"/>
    </xf>
    <xf numFmtId="0" fontId="40" fillId="0" borderId="0" xfId="0" applyFont="1" applyAlignment="1">
      <alignment horizontal="center"/>
    </xf>
    <xf numFmtId="0" fontId="22" fillId="0" borderId="0" xfId="5" applyFont="1" applyAlignment="1">
      <alignment horizontal="center" vertical="center"/>
    </xf>
    <xf numFmtId="0" fontId="18" fillId="0" borderId="11" xfId="5" applyFont="1" applyBorder="1" applyAlignment="1">
      <alignment horizontal="center" vertical="center"/>
    </xf>
    <xf numFmtId="0" fontId="21" fillId="0" borderId="12" xfId="5" applyFont="1" applyBorder="1">
      <alignment vertical="center"/>
    </xf>
    <xf numFmtId="0" fontId="21" fillId="0" borderId="13" xfId="5" applyFont="1" applyBorder="1">
      <alignment vertical="center"/>
    </xf>
    <xf numFmtId="0" fontId="21" fillId="0" borderId="33" xfId="5" applyFont="1" applyBorder="1">
      <alignment vertical="center"/>
    </xf>
    <xf numFmtId="0" fontId="21" fillId="0" borderId="30" xfId="5" applyFont="1" applyBorder="1">
      <alignment vertical="center"/>
    </xf>
    <xf numFmtId="0" fontId="21" fillId="0" borderId="29" xfId="5" applyFont="1" applyBorder="1">
      <alignment vertical="center"/>
    </xf>
    <xf numFmtId="176" fontId="17" fillId="0" borderId="28" xfId="5" applyNumberFormat="1" applyFont="1" applyBorder="1" applyAlignment="1">
      <alignment horizontal="center" vertical="center" shrinkToFit="1"/>
    </xf>
    <xf numFmtId="176" fontId="21" fillId="0" borderId="25" xfId="5" applyNumberFormat="1" applyFont="1" applyBorder="1" applyAlignment="1">
      <alignment vertical="center" shrinkToFit="1"/>
    </xf>
    <xf numFmtId="176" fontId="21" fillId="0" borderId="24" xfId="5" applyNumberFormat="1" applyFont="1" applyBorder="1" applyAlignment="1">
      <alignment vertical="center" shrinkToFit="1"/>
    </xf>
    <xf numFmtId="176" fontId="21" fillId="0" borderId="5" xfId="5" applyNumberFormat="1" applyFont="1" applyBorder="1" applyAlignment="1">
      <alignment vertical="center" shrinkToFit="1"/>
    </xf>
    <xf numFmtId="176" fontId="21" fillId="0" borderId="6" xfId="5" applyNumberFormat="1" applyFont="1" applyBorder="1" applyAlignment="1">
      <alignment vertical="center" shrinkToFit="1"/>
    </xf>
    <xf numFmtId="176" fontId="21" fillId="0" borderId="15" xfId="5" applyNumberFormat="1" applyFont="1" applyBorder="1" applyAlignment="1">
      <alignment vertical="center" shrinkToFit="1"/>
    </xf>
    <xf numFmtId="0" fontId="18" fillId="0" borderId="11" xfId="5" applyFont="1" applyBorder="1" applyAlignment="1">
      <alignment horizontal="center" vertical="distributed"/>
    </xf>
    <xf numFmtId="0" fontId="21" fillId="0" borderId="5" xfId="5" applyFont="1" applyBorder="1">
      <alignment vertical="center"/>
    </xf>
    <xf numFmtId="0" fontId="21" fillId="0" borderId="6" xfId="5" applyFont="1" applyBorder="1">
      <alignment vertical="center"/>
    </xf>
    <xf numFmtId="0" fontId="21" fillId="0" borderId="15" xfId="5" applyFont="1" applyBorder="1">
      <alignment vertical="center"/>
    </xf>
    <xf numFmtId="180" fontId="17" fillId="0" borderId="11" xfId="5" applyNumberFormat="1" applyFont="1" applyBorder="1" applyAlignment="1">
      <alignment horizontal="center" vertical="center"/>
    </xf>
    <xf numFmtId="180" fontId="17" fillId="0" borderId="12" xfId="5" applyNumberFormat="1" applyFont="1" applyBorder="1" applyAlignment="1">
      <alignment horizontal="center" vertical="center"/>
    </xf>
    <xf numFmtId="180" fontId="17" fillId="0" borderId="13" xfId="5" applyNumberFormat="1" applyFont="1" applyBorder="1" applyAlignment="1">
      <alignment horizontal="center" vertical="center"/>
    </xf>
    <xf numFmtId="180" fontId="17" fillId="0" borderId="5" xfId="5" applyNumberFormat="1" applyFont="1" applyBorder="1" applyAlignment="1">
      <alignment horizontal="center" vertical="center"/>
    </xf>
    <xf numFmtId="180" fontId="17" fillId="0" borderId="6" xfId="5" applyNumberFormat="1" applyFont="1" applyBorder="1" applyAlignment="1">
      <alignment horizontal="center" vertical="center"/>
    </xf>
    <xf numFmtId="180" fontId="17" fillId="0" borderId="15" xfId="5" applyNumberFormat="1" applyFont="1" applyBorder="1" applyAlignment="1">
      <alignment horizontal="center" vertical="center"/>
    </xf>
    <xf numFmtId="0" fontId="2" fillId="0" borderId="11" xfId="5" applyFont="1" applyBorder="1" applyAlignment="1">
      <alignment horizontal="center" vertical="center"/>
    </xf>
    <xf numFmtId="0" fontId="2" fillId="0" borderId="12" xfId="5" applyFont="1" applyBorder="1" applyAlignment="1">
      <alignment horizontal="center" vertical="center"/>
    </xf>
    <xf numFmtId="0" fontId="2" fillId="0" borderId="13" xfId="5" applyFont="1" applyBorder="1" applyAlignment="1">
      <alignment horizontal="center" vertical="center"/>
    </xf>
    <xf numFmtId="0" fontId="2" fillId="0" borderId="33" xfId="5" applyFont="1" applyBorder="1" applyAlignment="1">
      <alignment horizontal="center" vertical="center"/>
    </xf>
    <xf numFmtId="0" fontId="2" fillId="0" borderId="30" xfId="5" applyFont="1" applyBorder="1" applyAlignment="1">
      <alignment horizontal="center" vertical="center"/>
    </xf>
    <xf numFmtId="0" fontId="2" fillId="0" borderId="29" xfId="5" applyFont="1" applyBorder="1" applyAlignment="1">
      <alignment horizontal="center" vertical="center"/>
    </xf>
    <xf numFmtId="0" fontId="21" fillId="0" borderId="28" xfId="5" applyFont="1" applyBorder="1" applyAlignment="1">
      <alignment horizontal="center" vertical="center" shrinkToFit="1"/>
    </xf>
    <xf numFmtId="0" fontId="21" fillId="0" borderId="25" xfId="5" applyFont="1" applyBorder="1" applyAlignment="1">
      <alignment horizontal="center" vertical="center" shrinkToFit="1"/>
    </xf>
    <xf numFmtId="0" fontId="21" fillId="0" borderId="24" xfId="5" applyFont="1" applyBorder="1" applyAlignment="1">
      <alignment horizontal="center" vertical="center" shrinkToFit="1"/>
    </xf>
    <xf numFmtId="0" fontId="21" fillId="0" borderId="5" xfId="5" applyFont="1" applyBorder="1" applyAlignment="1">
      <alignment horizontal="center" vertical="center" shrinkToFit="1"/>
    </xf>
    <xf numFmtId="0" fontId="21" fillId="0" borderId="6" xfId="5" applyFont="1" applyBorder="1" applyAlignment="1">
      <alignment horizontal="center" vertical="center" shrinkToFit="1"/>
    </xf>
    <xf numFmtId="0" fontId="21" fillId="0" borderId="15" xfId="5" applyFont="1" applyBorder="1" applyAlignment="1">
      <alignment horizontal="center" vertical="center" shrinkToFit="1"/>
    </xf>
    <xf numFmtId="0" fontId="18" fillId="0" borderId="12" xfId="5" applyFont="1" applyBorder="1" applyAlignment="1">
      <alignment horizontal="center" vertical="center"/>
    </xf>
    <xf numFmtId="0" fontId="18" fillId="0" borderId="33" xfId="5" applyFont="1" applyBorder="1" applyAlignment="1">
      <alignment horizontal="center" vertical="center"/>
    </xf>
    <xf numFmtId="0" fontId="18" fillId="0" borderId="30" xfId="5" applyFont="1" applyBorder="1" applyAlignment="1">
      <alignment horizontal="center" vertical="center"/>
    </xf>
    <xf numFmtId="0" fontId="17" fillId="0" borderId="28" xfId="5" applyFont="1" applyBorder="1" applyAlignment="1">
      <alignment horizontal="center" vertical="center" shrinkToFit="1"/>
    </xf>
    <xf numFmtId="0" fontId="17" fillId="0" borderId="25" xfId="5" applyFont="1" applyBorder="1" applyAlignment="1">
      <alignment horizontal="center" vertical="center" shrinkToFit="1"/>
    </xf>
    <xf numFmtId="0" fontId="17" fillId="0" borderId="5" xfId="5" applyFont="1" applyBorder="1" applyAlignment="1">
      <alignment horizontal="center" vertical="center" shrinkToFit="1"/>
    </xf>
    <xf numFmtId="0" fontId="17" fillId="0" borderId="6" xfId="5" applyFont="1" applyBorder="1" applyAlignment="1">
      <alignment horizontal="center" vertical="center" shrinkToFit="1"/>
    </xf>
    <xf numFmtId="177" fontId="21" fillId="0" borderId="11" xfId="5" applyNumberFormat="1" applyFont="1" applyBorder="1" applyAlignment="1">
      <alignment horizontal="center" vertical="center"/>
    </xf>
    <xf numFmtId="177" fontId="21" fillId="0" borderId="12" xfId="5" applyNumberFormat="1" applyFont="1" applyBorder="1" applyAlignment="1">
      <alignment horizontal="center" vertical="center"/>
    </xf>
    <xf numFmtId="177" fontId="21" fillId="0" borderId="13" xfId="5" applyNumberFormat="1" applyFont="1" applyBorder="1" applyAlignment="1">
      <alignment horizontal="center" vertical="center"/>
    </xf>
    <xf numFmtId="177" fontId="21" fillId="0" borderId="5" xfId="5" applyNumberFormat="1" applyFont="1" applyBorder="1" applyAlignment="1">
      <alignment horizontal="center" vertical="center"/>
    </xf>
    <xf numFmtId="177" fontId="21" fillId="0" borderId="6" xfId="5" applyNumberFormat="1" applyFont="1" applyBorder="1" applyAlignment="1">
      <alignment horizontal="center" vertical="center"/>
    </xf>
    <xf numFmtId="177" fontId="21" fillId="0" borderId="15" xfId="5" applyNumberFormat="1" applyFont="1" applyBorder="1" applyAlignment="1">
      <alignment horizontal="center" vertical="center"/>
    </xf>
    <xf numFmtId="0" fontId="18" fillId="0" borderId="11" xfId="5" applyFont="1" applyBorder="1" applyAlignment="1">
      <alignment horizontal="distributed" vertical="center" wrapText="1"/>
    </xf>
    <xf numFmtId="0" fontId="21" fillId="0" borderId="12" xfId="5" applyFont="1" applyBorder="1" applyAlignment="1">
      <alignment horizontal="distributed" vertical="center"/>
    </xf>
    <xf numFmtId="0" fontId="21" fillId="0" borderId="13" xfId="5" applyFont="1" applyBorder="1" applyAlignment="1">
      <alignment horizontal="distributed" vertical="center"/>
    </xf>
    <xf numFmtId="0" fontId="21" fillId="0" borderId="7" xfId="5" applyFont="1" applyBorder="1" applyAlignment="1">
      <alignment horizontal="distributed" vertical="center"/>
    </xf>
    <xf numFmtId="0" fontId="21" fillId="0" borderId="0" xfId="5" applyFont="1" applyAlignment="1">
      <alignment horizontal="distributed" vertical="center"/>
    </xf>
    <xf numFmtId="0" fontId="21" fillId="0" borderId="14" xfId="5" applyFont="1" applyBorder="1" applyAlignment="1">
      <alignment horizontal="distributed" vertical="center"/>
    </xf>
    <xf numFmtId="0" fontId="21" fillId="0" borderId="5" xfId="5" applyFont="1" applyBorder="1" applyAlignment="1">
      <alignment horizontal="distributed" vertical="center"/>
    </xf>
    <xf numFmtId="0" fontId="21" fillId="0" borderId="6" xfId="5" applyFont="1" applyBorder="1" applyAlignment="1">
      <alignment horizontal="distributed" vertical="center"/>
    </xf>
    <xf numFmtId="0" fontId="21" fillId="0" borderId="15" xfId="5" applyFont="1" applyBorder="1" applyAlignment="1">
      <alignment horizontal="distributed" vertical="center"/>
    </xf>
    <xf numFmtId="0" fontId="17" fillId="0" borderId="11" xfId="5" applyFont="1" applyBorder="1" applyAlignment="1">
      <alignment horizontal="center" vertical="center"/>
    </xf>
    <xf numFmtId="0" fontId="21" fillId="0" borderId="23" xfId="5" applyFont="1" applyBorder="1">
      <alignment vertical="center"/>
    </xf>
    <xf numFmtId="0" fontId="21" fillId="0" borderId="19" xfId="5" applyFont="1" applyBorder="1">
      <alignment vertical="center"/>
    </xf>
    <xf numFmtId="0" fontId="17" fillId="0" borderId="22" xfId="5" applyFont="1" applyBorder="1" applyAlignment="1">
      <alignment horizontal="center" vertical="center"/>
    </xf>
    <xf numFmtId="0" fontId="17" fillId="0" borderId="13" xfId="5" applyFont="1" applyBorder="1" applyAlignment="1">
      <alignment horizontal="center" vertical="center"/>
    </xf>
    <xf numFmtId="0" fontId="17" fillId="0" borderId="18" xfId="5" applyFont="1" applyBorder="1" applyAlignment="1">
      <alignment horizontal="center" vertical="center"/>
    </xf>
    <xf numFmtId="0" fontId="17" fillId="0" borderId="15" xfId="5" applyFont="1" applyBorder="1" applyAlignment="1">
      <alignment horizontal="center" vertical="center"/>
    </xf>
    <xf numFmtId="181" fontId="17" fillId="0" borderId="0" xfId="5" applyNumberFormat="1" applyFont="1" applyBorder="1" applyAlignment="1">
      <alignment horizontal="center" vertical="center" shrinkToFit="1"/>
    </xf>
    <xf numFmtId="176" fontId="17" fillId="0" borderId="11" xfId="5" applyNumberFormat="1" applyFont="1" applyBorder="1" applyAlignment="1">
      <alignment horizontal="center" vertical="center" shrinkToFit="1"/>
    </xf>
    <xf numFmtId="176" fontId="17" fillId="0" borderId="12" xfId="5" applyNumberFormat="1" applyFont="1" applyBorder="1" applyAlignment="1">
      <alignment horizontal="center" vertical="center" shrinkToFit="1"/>
    </xf>
    <xf numFmtId="176" fontId="17" fillId="0" borderId="13" xfId="5" applyNumberFormat="1" applyFont="1" applyBorder="1" applyAlignment="1">
      <alignment horizontal="center" vertical="center" shrinkToFit="1"/>
    </xf>
    <xf numFmtId="176" fontId="17" fillId="0" borderId="5" xfId="5" applyNumberFormat="1" applyFont="1" applyBorder="1" applyAlignment="1">
      <alignment horizontal="center" vertical="center" shrinkToFit="1"/>
    </xf>
    <xf numFmtId="176" fontId="17" fillId="0" borderId="6" xfId="5" applyNumberFormat="1" applyFont="1" applyBorder="1" applyAlignment="1">
      <alignment horizontal="center" vertical="center" shrinkToFit="1"/>
    </xf>
    <xf numFmtId="176" fontId="17" fillId="0" borderId="15" xfId="5" applyNumberFormat="1" applyFont="1" applyBorder="1" applyAlignment="1">
      <alignment horizontal="center" vertical="center" shrinkToFit="1"/>
    </xf>
    <xf numFmtId="0" fontId="17" fillId="0" borderId="11" xfId="5" applyNumberFormat="1" applyFont="1" applyBorder="1" applyAlignment="1">
      <alignment horizontal="center" vertical="center" shrinkToFit="1"/>
    </xf>
    <xf numFmtId="0" fontId="21" fillId="0" borderId="12" xfId="5" applyNumberFormat="1" applyFont="1" applyBorder="1" applyAlignment="1">
      <alignment horizontal="center" vertical="center" shrinkToFit="1"/>
    </xf>
    <xf numFmtId="0" fontId="21" fillId="0" borderId="5" xfId="5" applyNumberFormat="1" applyFont="1" applyBorder="1" applyAlignment="1">
      <alignment horizontal="center" vertical="center" shrinkToFit="1"/>
    </xf>
    <xf numFmtId="0" fontId="21" fillId="0" borderId="6" xfId="5" applyNumberFormat="1" applyFont="1" applyBorder="1" applyAlignment="1">
      <alignment horizontal="center" vertical="center" shrinkToFit="1"/>
    </xf>
    <xf numFmtId="0" fontId="17" fillId="0" borderId="0" xfId="5" applyNumberFormat="1" applyFont="1" applyBorder="1" applyAlignment="1">
      <alignment horizontal="center" vertical="center" shrinkToFit="1"/>
    </xf>
    <xf numFmtId="0" fontId="21" fillId="0" borderId="0" xfId="5" applyNumberFormat="1" applyFont="1" applyAlignment="1">
      <alignment horizontal="center" vertical="center" shrinkToFit="1"/>
    </xf>
    <xf numFmtId="0" fontId="18" fillId="0" borderId="0" xfId="5" applyFont="1" applyBorder="1" applyAlignment="1">
      <alignment horizontal="center" vertical="center"/>
    </xf>
    <xf numFmtId="178" fontId="17" fillId="0" borderId="0" xfId="6" applyNumberFormat="1" applyFont="1" applyBorder="1" applyAlignment="1">
      <alignment horizontal="right" vertical="center" shrinkToFit="1"/>
    </xf>
    <xf numFmtId="178" fontId="21" fillId="0" borderId="0" xfId="5" applyNumberFormat="1" applyFont="1" applyAlignment="1">
      <alignment vertical="center" shrinkToFit="1"/>
    </xf>
    <xf numFmtId="178" fontId="21" fillId="0" borderId="6" xfId="5" applyNumberFormat="1" applyFont="1" applyBorder="1" applyAlignment="1">
      <alignment vertical="center" shrinkToFit="1"/>
    </xf>
    <xf numFmtId="0" fontId="18" fillId="0" borderId="12" xfId="5" applyFont="1" applyBorder="1" applyAlignment="1">
      <alignment horizontal="center"/>
    </xf>
    <xf numFmtId="0" fontId="18" fillId="0" borderId="73" xfId="5" applyFont="1" applyBorder="1" applyAlignment="1">
      <alignment horizontal="center" vertical="center"/>
    </xf>
    <xf numFmtId="0" fontId="21" fillId="0" borderId="66" xfId="5" applyFont="1" applyBorder="1">
      <alignment vertical="center"/>
    </xf>
    <xf numFmtId="0" fontId="21" fillId="0" borderId="74" xfId="5" applyFont="1" applyBorder="1">
      <alignment vertical="center"/>
    </xf>
    <xf numFmtId="0" fontId="21" fillId="0" borderId="75" xfId="5" applyFont="1" applyBorder="1">
      <alignment vertical="center"/>
    </xf>
    <xf numFmtId="0" fontId="21" fillId="0" borderId="67" xfId="5" applyFont="1" applyBorder="1">
      <alignment vertical="center"/>
    </xf>
    <xf numFmtId="0" fontId="21" fillId="0" borderId="76" xfId="5" applyFont="1" applyBorder="1">
      <alignment vertical="center"/>
    </xf>
    <xf numFmtId="0" fontId="18" fillId="0" borderId="7" xfId="5" applyFont="1" applyBorder="1" applyAlignment="1">
      <alignment horizontal="left" vertical="center"/>
    </xf>
    <xf numFmtId="0" fontId="21" fillId="0" borderId="0" xfId="5" applyFont="1">
      <alignment vertical="center"/>
    </xf>
    <xf numFmtId="0" fontId="21" fillId="0" borderId="14" xfId="5" applyFont="1" applyBorder="1">
      <alignment vertical="center"/>
    </xf>
    <xf numFmtId="0" fontId="21" fillId="0" borderId="7" xfId="5" applyFont="1" applyBorder="1">
      <alignment vertical="center"/>
    </xf>
    <xf numFmtId="0" fontId="18" fillId="0" borderId="11" xfId="5" applyFont="1" applyBorder="1" applyAlignment="1">
      <alignment horizontal="left" vertical="center"/>
    </xf>
    <xf numFmtId="0" fontId="21" fillId="0" borderId="0" xfId="5" applyFont="1" applyBorder="1">
      <alignment vertical="center"/>
    </xf>
    <xf numFmtId="0" fontId="32" fillId="0" borderId="77" xfId="5" applyFont="1" applyBorder="1" applyAlignment="1">
      <alignment horizontal="center" vertical="center"/>
    </xf>
    <xf numFmtId="0" fontId="33" fillId="0" borderId="69" xfId="5" applyFont="1" applyBorder="1">
      <alignment vertical="center"/>
    </xf>
    <xf numFmtId="0" fontId="33" fillId="0" borderId="79" xfId="5" applyFont="1" applyBorder="1">
      <alignment vertical="center"/>
    </xf>
    <xf numFmtId="0" fontId="33" fillId="0" borderId="68" xfId="5" applyFont="1" applyBorder="1">
      <alignment vertical="center"/>
    </xf>
    <xf numFmtId="0" fontId="32" fillId="0" borderId="69" xfId="5" applyFont="1" applyBorder="1" applyAlignment="1">
      <alignment horizontal="center" vertical="center"/>
    </xf>
    <xf numFmtId="0" fontId="32" fillId="0" borderId="78" xfId="5" applyFont="1" applyBorder="1" applyAlignment="1">
      <alignment horizontal="center" vertical="center"/>
    </xf>
    <xf numFmtId="0" fontId="32" fillId="0" borderId="68" xfId="5" applyFont="1" applyBorder="1" applyAlignment="1">
      <alignment horizontal="center" vertical="center"/>
    </xf>
    <xf numFmtId="0" fontId="32" fillId="0" borderId="80" xfId="5" applyFont="1" applyBorder="1" applyAlignment="1">
      <alignment horizontal="center" vertical="center"/>
    </xf>
    <xf numFmtId="180" fontId="18" fillId="0" borderId="12" xfId="5" applyNumberFormat="1" applyFont="1" applyBorder="1" applyAlignment="1">
      <alignment horizontal="left" vertical="center"/>
    </xf>
    <xf numFmtId="0" fontId="2" fillId="0" borderId="12" xfId="5" applyFont="1" applyBorder="1">
      <alignment vertical="center"/>
    </xf>
    <xf numFmtId="0" fontId="2" fillId="0" borderId="13" xfId="5" applyFont="1" applyBorder="1">
      <alignment vertical="center"/>
    </xf>
    <xf numFmtId="0" fontId="2" fillId="0" borderId="0" xfId="5" applyFont="1" applyBorder="1">
      <alignment vertical="center"/>
    </xf>
    <xf numFmtId="0" fontId="2" fillId="0" borderId="14" xfId="5" applyFont="1" applyBorder="1">
      <alignment vertical="center"/>
    </xf>
    <xf numFmtId="0" fontId="18" fillId="0" borderId="70" xfId="5" applyFont="1" applyBorder="1" applyAlignment="1">
      <alignment horizontal="left" vertical="center"/>
    </xf>
    <xf numFmtId="0" fontId="21" fillId="0" borderId="71" xfId="5" applyFont="1" applyBorder="1">
      <alignment vertical="center"/>
    </xf>
    <xf numFmtId="0" fontId="21" fillId="0" borderId="70" xfId="5" applyFont="1" applyBorder="1">
      <alignment vertical="center"/>
    </xf>
    <xf numFmtId="0" fontId="32" fillId="0" borderId="81" xfId="5" applyFont="1" applyBorder="1" applyAlignment="1">
      <alignment horizontal="center" vertical="center"/>
    </xf>
    <xf numFmtId="0" fontId="32" fillId="0" borderId="71" xfId="5" applyFont="1" applyBorder="1" applyAlignment="1">
      <alignment horizontal="center" vertical="center"/>
    </xf>
    <xf numFmtId="0" fontId="32" fillId="0" borderId="82" xfId="5" applyFont="1" applyBorder="1" applyAlignment="1">
      <alignment horizontal="center" vertical="center"/>
    </xf>
    <xf numFmtId="180" fontId="18" fillId="0" borderId="71" xfId="5" applyNumberFormat="1" applyFont="1" applyBorder="1" applyAlignment="1">
      <alignment horizontal="left" vertical="center"/>
    </xf>
    <xf numFmtId="180" fontId="18" fillId="0" borderId="72" xfId="5" applyNumberFormat="1" applyFont="1" applyBorder="1" applyAlignment="1">
      <alignment horizontal="left" vertical="center"/>
    </xf>
    <xf numFmtId="0" fontId="18" fillId="0" borderId="7" xfId="5" applyFont="1" applyBorder="1" applyAlignment="1">
      <alignment horizontal="distributed" vertical="center" wrapText="1"/>
    </xf>
    <xf numFmtId="0" fontId="18" fillId="0" borderId="11" xfId="5" applyFont="1" applyBorder="1" applyAlignment="1">
      <alignment horizontal="left" vertical="center" wrapText="1"/>
    </xf>
    <xf numFmtId="0" fontId="18" fillId="0" borderId="12" xfId="5" applyFont="1" applyBorder="1" applyAlignment="1">
      <alignment horizontal="left" vertical="center"/>
    </xf>
    <xf numFmtId="0" fontId="21" fillId="0" borderId="32" xfId="5" applyFont="1" applyBorder="1">
      <alignment vertical="center"/>
    </xf>
    <xf numFmtId="0" fontId="17" fillId="0" borderId="12" xfId="5" applyFont="1" applyBorder="1" applyAlignment="1">
      <alignment horizontal="center" vertical="center"/>
    </xf>
    <xf numFmtId="0" fontId="18" fillId="0" borderId="28" xfId="5" applyFont="1" applyBorder="1" applyAlignment="1">
      <alignment horizontal="center" vertical="center"/>
    </xf>
    <xf numFmtId="0" fontId="18" fillId="0" borderId="25" xfId="5" applyFont="1" applyBorder="1" applyAlignment="1">
      <alignment horizontal="left" vertical="center"/>
    </xf>
    <xf numFmtId="0" fontId="21" fillId="0" borderId="25" xfId="5" applyFont="1" applyBorder="1">
      <alignment vertical="center"/>
    </xf>
    <xf numFmtId="0" fontId="21" fillId="0" borderId="27" xfId="5" applyFont="1" applyBorder="1">
      <alignment vertical="center"/>
    </xf>
    <xf numFmtId="0" fontId="17" fillId="0" borderId="25" xfId="5" applyFont="1" applyBorder="1" applyAlignment="1">
      <alignment horizontal="center" vertical="center"/>
    </xf>
    <xf numFmtId="0" fontId="18" fillId="0" borderId="25" xfId="5" applyFont="1" applyBorder="1" applyAlignment="1">
      <alignment horizontal="center" vertical="center"/>
    </xf>
    <xf numFmtId="0" fontId="17" fillId="0" borderId="25" xfId="5" applyFont="1" applyFill="1" applyBorder="1" applyAlignment="1">
      <alignment horizontal="center" vertical="center"/>
    </xf>
    <xf numFmtId="0" fontId="18" fillId="0" borderId="25" xfId="5" applyFont="1" applyFill="1" applyBorder="1" applyAlignment="1">
      <alignment horizontal="center" vertical="center"/>
    </xf>
    <xf numFmtId="0" fontId="18" fillId="0" borderId="28" xfId="5" applyFont="1" applyBorder="1" applyAlignment="1">
      <alignment horizontal="left" vertical="center"/>
    </xf>
    <xf numFmtId="0" fontId="32" fillId="0" borderId="75" xfId="5" applyFont="1" applyBorder="1" applyAlignment="1">
      <alignment horizontal="center" vertical="center"/>
    </xf>
    <xf numFmtId="0" fontId="32" fillId="0" borderId="67" xfId="5" applyFont="1" applyBorder="1" applyAlignment="1">
      <alignment horizontal="center" vertical="center"/>
    </xf>
    <xf numFmtId="0" fontId="32" fillId="0" borderId="76" xfId="5" applyFont="1" applyBorder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18" fillId="0" borderId="14" xfId="5" applyFont="1" applyBorder="1" applyAlignment="1">
      <alignment horizontal="left" vertical="center"/>
    </xf>
    <xf numFmtId="0" fontId="18" fillId="0" borderId="6" xfId="5" applyFont="1" applyBorder="1" applyAlignment="1">
      <alignment horizontal="left" vertical="center"/>
    </xf>
    <xf numFmtId="0" fontId="18" fillId="0" borderId="15" xfId="5" applyFont="1" applyBorder="1" applyAlignment="1">
      <alignment horizontal="left" vertical="center"/>
    </xf>
    <xf numFmtId="0" fontId="18" fillId="0" borderId="0" xfId="5" applyFont="1" applyBorder="1" applyAlignment="1">
      <alignment vertical="center"/>
    </xf>
    <xf numFmtId="0" fontId="2" fillId="0" borderId="6" xfId="5" applyFont="1" applyBorder="1" applyAlignment="1">
      <alignment vertical="center"/>
    </xf>
    <xf numFmtId="0" fontId="32" fillId="0" borderId="0" xfId="5" applyFont="1" applyBorder="1" applyAlignment="1">
      <alignment horizontal="center" vertical="center"/>
    </xf>
    <xf numFmtId="0" fontId="33" fillId="0" borderId="0" xfId="5" applyFont="1">
      <alignment vertical="center"/>
    </xf>
    <xf numFmtId="0" fontId="33" fillId="0" borderId="6" xfId="5" applyFont="1" applyBorder="1">
      <alignment vertical="center"/>
    </xf>
    <xf numFmtId="0" fontId="33" fillId="0" borderId="0" xfId="5" applyFont="1" applyBorder="1">
      <alignment vertical="center"/>
    </xf>
    <xf numFmtId="0" fontId="18" fillId="0" borderId="25" xfId="5" applyFont="1" applyBorder="1" applyAlignment="1">
      <alignment horizontal="left" vertical="center" wrapText="1"/>
    </xf>
    <xf numFmtId="0" fontId="17" fillId="0" borderId="0" xfId="5" applyFont="1" applyBorder="1" applyAlignment="1">
      <alignment horizontal="right" vertical="center" shrinkToFit="1"/>
    </xf>
    <xf numFmtId="0" fontId="17" fillId="0" borderId="6" xfId="5" applyFont="1" applyBorder="1" applyAlignment="1">
      <alignment horizontal="right" vertical="center" shrinkToFit="1"/>
    </xf>
    <xf numFmtId="0" fontId="40" fillId="0" borderId="0" xfId="5" applyFont="1" applyAlignment="1">
      <alignment vertical="center"/>
    </xf>
    <xf numFmtId="179" fontId="17" fillId="0" borderId="0" xfId="5" applyNumberFormat="1" applyFont="1" applyBorder="1" applyAlignment="1">
      <alignment horizontal="center"/>
    </xf>
    <xf numFmtId="0" fontId="31" fillId="0" borderId="0" xfId="5" applyFont="1" applyBorder="1" applyAlignment="1">
      <alignment horizontal="center" vertical="center"/>
    </xf>
    <xf numFmtId="0" fontId="17" fillId="0" borderId="7" xfId="5" applyFont="1" applyBorder="1" applyAlignment="1">
      <alignment horizontal="center" vertical="center"/>
    </xf>
    <xf numFmtId="0" fontId="17" fillId="0" borderId="0" xfId="5" applyFont="1" applyBorder="1" applyAlignment="1">
      <alignment horizontal="center" vertical="center"/>
    </xf>
    <xf numFmtId="0" fontId="17" fillId="0" borderId="14" xfId="5" applyFont="1" applyBorder="1" applyAlignment="1">
      <alignment horizontal="center" vertical="center"/>
    </xf>
    <xf numFmtId="0" fontId="17" fillId="0" borderId="5" xfId="5" applyFont="1" applyBorder="1" applyAlignment="1">
      <alignment horizontal="center" vertical="center"/>
    </xf>
    <xf numFmtId="0" fontId="17" fillId="0" borderId="6" xfId="5" applyFont="1" applyBorder="1" applyAlignment="1">
      <alignment horizontal="center" vertical="center"/>
    </xf>
    <xf numFmtId="0" fontId="21" fillId="0" borderId="0" xfId="5" applyFont="1" applyAlignment="1">
      <alignment horizontal="center" vertical="center" shrinkToFit="1"/>
    </xf>
    <xf numFmtId="0" fontId="21" fillId="0" borderId="21" xfId="5" applyFont="1" applyBorder="1">
      <alignment vertical="center"/>
    </xf>
    <xf numFmtId="0" fontId="18" fillId="0" borderId="22" xfId="5" applyFont="1" applyBorder="1" applyAlignment="1">
      <alignment horizontal="center" vertical="center"/>
    </xf>
    <xf numFmtId="0" fontId="21" fillId="0" borderId="20" xfId="5" applyFont="1" applyBorder="1">
      <alignment vertical="center"/>
    </xf>
    <xf numFmtId="0" fontId="38" fillId="0" borderId="2" xfId="0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shrinkToFit="1"/>
    </xf>
    <xf numFmtId="3" fontId="38" fillId="0" borderId="1" xfId="0" applyNumberFormat="1" applyFont="1" applyFill="1" applyBorder="1" applyAlignment="1">
      <alignment horizontal="right" vertical="center" shrinkToFit="1"/>
    </xf>
    <xf numFmtId="3" fontId="38" fillId="0" borderId="2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distributed" vertical="center"/>
    </xf>
    <xf numFmtId="0" fontId="38" fillId="0" borderId="11" xfId="0" applyFont="1" applyFill="1" applyBorder="1" applyAlignment="1">
      <alignment horizontal="justify" vertical="top" wrapText="1"/>
    </xf>
    <xf numFmtId="0" fontId="38" fillId="0" borderId="12" xfId="0" applyFont="1" applyFill="1" applyBorder="1" applyAlignment="1">
      <alignment horizontal="justify" vertical="top" wrapText="1"/>
    </xf>
    <xf numFmtId="0" fontId="38" fillId="0" borderId="13" xfId="0" applyFont="1" applyFill="1" applyBorder="1" applyAlignment="1">
      <alignment horizontal="justify" vertical="top" wrapText="1"/>
    </xf>
    <xf numFmtId="0" fontId="38" fillId="0" borderId="7" xfId="0" applyFont="1" applyFill="1" applyBorder="1" applyAlignment="1">
      <alignment horizontal="justify" vertical="top" wrapText="1"/>
    </xf>
    <xf numFmtId="0" fontId="38" fillId="0" borderId="0" xfId="0" applyFont="1" applyFill="1" applyBorder="1" applyAlignment="1">
      <alignment horizontal="justify" vertical="top" wrapText="1"/>
    </xf>
    <xf numFmtId="0" fontId="38" fillId="0" borderId="14" xfId="0" applyFont="1" applyFill="1" applyBorder="1" applyAlignment="1">
      <alignment horizontal="justify" vertical="top" wrapText="1"/>
    </xf>
    <xf numFmtId="0" fontId="38" fillId="0" borderId="5" xfId="0" applyFont="1" applyFill="1" applyBorder="1" applyAlignment="1">
      <alignment horizontal="justify" vertical="top" wrapText="1"/>
    </xf>
    <xf numFmtId="0" fontId="38" fillId="0" borderId="6" xfId="0" applyFont="1" applyFill="1" applyBorder="1" applyAlignment="1">
      <alignment horizontal="justify" vertical="top" wrapText="1"/>
    </xf>
    <xf numFmtId="0" fontId="38" fillId="0" borderId="15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distributed" vertical="center"/>
    </xf>
    <xf numFmtId="177" fontId="2" fillId="0" borderId="0" xfId="0" quotePrefix="1" applyNumberFormat="1" applyFont="1" applyFill="1" applyBorder="1" applyAlignment="1">
      <alignment horizontal="distributed" vertical="center"/>
    </xf>
    <xf numFmtId="177" fontId="2" fillId="0" borderId="0" xfId="0" applyNumberFormat="1" applyFont="1" applyFill="1" applyBorder="1" applyAlignment="1">
      <alignment horizontal="distributed" vertical="center"/>
    </xf>
    <xf numFmtId="0" fontId="2" fillId="0" borderId="0" xfId="0" applyFont="1" applyFill="1" applyAlignment="1">
      <alignment horizontal="center" vertical="center"/>
    </xf>
    <xf numFmtId="177" fontId="38" fillId="0" borderId="1" xfId="0" applyNumberFormat="1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2" fillId="0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255"/>
    </xf>
    <xf numFmtId="0" fontId="2" fillId="0" borderId="8" xfId="0" applyFont="1" applyFill="1" applyBorder="1" applyAlignment="1">
      <alignment horizontal="center" vertical="center"/>
    </xf>
    <xf numFmtId="3" fontId="38" fillId="0" borderId="3" xfId="0" applyNumberFormat="1" applyFont="1" applyFill="1" applyBorder="1" applyAlignment="1">
      <alignment horizontal="right" vertical="center" shrinkToFit="1"/>
    </xf>
    <xf numFmtId="179" fontId="2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distributed" vertical="center"/>
    </xf>
    <xf numFmtId="177" fontId="38" fillId="0" borderId="16" xfId="0" applyNumberFormat="1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distributed" vertical="center"/>
    </xf>
    <xf numFmtId="0" fontId="2" fillId="0" borderId="0" xfId="0" applyNumberFormat="1" applyFont="1" applyFill="1" applyAlignment="1">
      <alignment horizontal="left" vertical="center" shrinkToFit="1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6" fontId="38" fillId="0" borderId="2" xfId="0" applyNumberFormat="1" applyFont="1" applyFill="1" applyBorder="1" applyAlignment="1">
      <alignment horizontal="center" vertical="center"/>
    </xf>
    <xf numFmtId="176" fontId="38" fillId="0" borderId="3" xfId="0" applyNumberFormat="1" applyFont="1" applyFill="1" applyBorder="1" applyAlignment="1">
      <alignment horizontal="center" vertical="center"/>
    </xf>
    <xf numFmtId="176" fontId="38" fillId="0" borderId="4" xfId="0" applyNumberFormat="1" applyFont="1" applyFill="1" applyBorder="1" applyAlignment="1">
      <alignment horizontal="center" vertical="center"/>
    </xf>
    <xf numFmtId="0" fontId="46" fillId="0" borderId="0" xfId="8" applyFont="1" applyFill="1" applyBorder="1" applyAlignment="1">
      <alignment horizontal="right" vertical="center" shrinkToFit="1"/>
    </xf>
    <xf numFmtId="0" fontId="42" fillId="0" borderId="0" xfId="8" applyFont="1" applyFill="1" applyBorder="1" applyAlignment="1">
      <alignment vertical="center" shrinkToFit="1"/>
    </xf>
    <xf numFmtId="183" fontId="46" fillId="0" borderId="0" xfId="8" applyNumberFormat="1" applyFont="1" applyFill="1" applyBorder="1" applyAlignment="1">
      <alignment horizontal="left" vertical="center" shrinkToFit="1"/>
    </xf>
    <xf numFmtId="0" fontId="47" fillId="0" borderId="0" xfId="8" applyFont="1" applyFill="1" applyBorder="1" applyAlignment="1">
      <alignment horizontal="left" vertical="center" shrinkToFit="1"/>
    </xf>
    <xf numFmtId="0" fontId="46" fillId="0" borderId="0" xfId="8" applyNumberFormat="1" applyFont="1" applyFill="1" applyBorder="1" applyAlignment="1">
      <alignment horizontal="left" vertical="center" shrinkToFit="1"/>
    </xf>
    <xf numFmtId="0" fontId="27" fillId="2" borderId="1" xfId="0" applyFont="1" applyFill="1" applyBorder="1" applyAlignment="1">
      <alignment horizontal="center" vertical="center" shrinkToFit="1"/>
    </xf>
    <xf numFmtId="0" fontId="27" fillId="3" borderId="1" xfId="0" applyFont="1" applyFill="1" applyBorder="1" applyAlignment="1">
      <alignment horizontal="center" vertical="center" shrinkToFit="1"/>
    </xf>
    <xf numFmtId="0" fontId="27" fillId="4" borderId="1" xfId="0" applyFont="1" applyFill="1" applyBorder="1" applyAlignment="1">
      <alignment horizontal="center" vertical="center" shrinkToFit="1"/>
    </xf>
    <xf numFmtId="0" fontId="27" fillId="6" borderId="1" xfId="0" applyFont="1" applyFill="1" applyBorder="1" applyAlignment="1">
      <alignment horizontal="center" vertical="center" shrinkToFit="1"/>
    </xf>
  </cellXfs>
  <cellStyles count="9">
    <cellStyle name="桁区切り" xfId="7" builtinId="6"/>
    <cellStyle name="桁区切り 2" xfId="4"/>
    <cellStyle name="桁区切り 3" xfId="6"/>
    <cellStyle name="標準" xfId="0" builtinId="0"/>
    <cellStyle name="標準 2" xfId="1"/>
    <cellStyle name="標準 3" xfId="3"/>
    <cellStyle name="標準 4" xfId="5"/>
    <cellStyle name="標準 5" xfId="8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Drop" dropLines="30" dropStyle="combo" dx="16" fmlaLink="$G$5" fmlaRange="市町村一覧" sel="8" val="0"/>
</file>

<file path=xl/ctrlProps/ctrlProp10.xml><?xml version="1.0" encoding="utf-8"?>
<formControlPr xmlns="http://schemas.microsoft.com/office/spreadsheetml/2009/9/main" objectType="Drop" dropLines="30" dropStyle="combo" dx="16" fmlaLink="$J$12" fmlaRange="市町村一覧" val="10"/>
</file>

<file path=xl/ctrlProps/ctrlProp100.xml><?xml version="1.0" encoding="utf-8"?>
<formControlPr xmlns="http://schemas.microsoft.com/office/spreadsheetml/2009/9/main" objectType="CheckBox" fmlaLink="$E$55" lockText="1"/>
</file>

<file path=xl/ctrlProps/ctrlProp101.xml><?xml version="1.0" encoding="utf-8"?>
<formControlPr xmlns="http://schemas.microsoft.com/office/spreadsheetml/2009/9/main" objectType="CheckBox" fmlaLink="$E$56" lockText="1"/>
</file>

<file path=xl/ctrlProps/ctrlProp102.xml><?xml version="1.0" encoding="utf-8"?>
<formControlPr xmlns="http://schemas.microsoft.com/office/spreadsheetml/2009/9/main" objectType="CheckBox" fmlaLink="$E$57" lockText="1"/>
</file>

<file path=xl/ctrlProps/ctrlProp103.xml><?xml version="1.0" encoding="utf-8"?>
<formControlPr xmlns="http://schemas.microsoft.com/office/spreadsheetml/2009/9/main" objectType="CheckBox" fmlaLink="$E$58" lockText="1"/>
</file>

<file path=xl/ctrlProps/ctrlProp104.xml><?xml version="1.0" encoding="utf-8"?>
<formControlPr xmlns="http://schemas.microsoft.com/office/spreadsheetml/2009/9/main" objectType="CheckBox" fmlaLink="$E$59" lockText="1"/>
</file>

<file path=xl/ctrlProps/ctrlProp105.xml><?xml version="1.0" encoding="utf-8"?>
<formControlPr xmlns="http://schemas.microsoft.com/office/spreadsheetml/2009/9/main" objectType="CheckBox" fmlaLink="$E$61" lockText="1"/>
</file>

<file path=xl/ctrlProps/ctrlProp106.xml><?xml version="1.0" encoding="utf-8"?>
<formControlPr xmlns="http://schemas.microsoft.com/office/spreadsheetml/2009/9/main" objectType="CheckBox" fmlaLink="$E$62" lockText="1"/>
</file>

<file path=xl/ctrlProps/ctrlProp107.xml><?xml version="1.0" encoding="utf-8"?>
<formControlPr xmlns="http://schemas.microsoft.com/office/spreadsheetml/2009/9/main" objectType="CheckBox" fmlaLink="$E$63" lockText="1"/>
</file>

<file path=xl/ctrlProps/ctrlProp108.xml><?xml version="1.0" encoding="utf-8"?>
<formControlPr xmlns="http://schemas.microsoft.com/office/spreadsheetml/2009/9/main" objectType="CheckBox" fmlaLink="$E$64" lockText="1"/>
</file>

<file path=xl/ctrlProps/ctrlProp109.xml><?xml version="1.0" encoding="utf-8"?>
<formControlPr xmlns="http://schemas.microsoft.com/office/spreadsheetml/2009/9/main" objectType="CheckBox" fmlaLink="$E$65" lockText="1"/>
</file>

<file path=xl/ctrlProps/ctrlProp11.xml><?xml version="1.0" encoding="utf-8"?>
<formControlPr xmlns="http://schemas.microsoft.com/office/spreadsheetml/2009/9/main" objectType="Drop" dropLines="30" dropStyle="combo" dx="16" fmlaLink="$J$13" fmlaRange="市町村一覧" val="9"/>
</file>

<file path=xl/ctrlProps/ctrlProp110.xml><?xml version="1.0" encoding="utf-8"?>
<formControlPr xmlns="http://schemas.microsoft.com/office/spreadsheetml/2009/9/main" objectType="CheckBox" fmlaLink="$E$66" lockText="1"/>
</file>

<file path=xl/ctrlProps/ctrlProp111.xml><?xml version="1.0" encoding="utf-8"?>
<formControlPr xmlns="http://schemas.microsoft.com/office/spreadsheetml/2009/9/main" objectType="CheckBox" fmlaLink="$E$67" lockText="1"/>
</file>

<file path=xl/ctrlProps/ctrlProp112.xml><?xml version="1.0" encoding="utf-8"?>
<formControlPr xmlns="http://schemas.microsoft.com/office/spreadsheetml/2009/9/main" objectType="CheckBox" fmlaLink="$E$69" lockText="1"/>
</file>

<file path=xl/ctrlProps/ctrlProp113.xml><?xml version="1.0" encoding="utf-8"?>
<formControlPr xmlns="http://schemas.microsoft.com/office/spreadsheetml/2009/9/main" objectType="CheckBox" fmlaLink="$E$70" lockText="1"/>
</file>

<file path=xl/ctrlProps/ctrlProp114.xml><?xml version="1.0" encoding="utf-8"?>
<formControlPr xmlns="http://schemas.microsoft.com/office/spreadsheetml/2009/9/main" objectType="CheckBox" fmlaLink="$E$71" lockText="1"/>
</file>

<file path=xl/ctrlProps/ctrlProp115.xml><?xml version="1.0" encoding="utf-8"?>
<formControlPr xmlns="http://schemas.microsoft.com/office/spreadsheetml/2009/9/main" objectType="CheckBox" fmlaLink="$E$72" lockText="1"/>
</file>

<file path=xl/ctrlProps/ctrlProp116.xml><?xml version="1.0" encoding="utf-8"?>
<formControlPr xmlns="http://schemas.microsoft.com/office/spreadsheetml/2009/9/main" objectType="CheckBox" fmlaLink="$E$73" lockText="1"/>
</file>

<file path=xl/ctrlProps/ctrlProp117.xml><?xml version="1.0" encoding="utf-8"?>
<formControlPr xmlns="http://schemas.microsoft.com/office/spreadsheetml/2009/9/main" objectType="CheckBox" fmlaLink="$E$74" lockText="1"/>
</file>

<file path=xl/ctrlProps/ctrlProp118.xml><?xml version="1.0" encoding="utf-8"?>
<formControlPr xmlns="http://schemas.microsoft.com/office/spreadsheetml/2009/9/main" objectType="CheckBox" fmlaLink="$E$75" lockText="1"/>
</file>

<file path=xl/ctrlProps/ctrlProp119.xml><?xml version="1.0" encoding="utf-8"?>
<formControlPr xmlns="http://schemas.microsoft.com/office/spreadsheetml/2009/9/main" objectType="CheckBox" fmlaLink="$E$77" lockText="1"/>
</file>

<file path=xl/ctrlProps/ctrlProp12.xml><?xml version="1.0" encoding="utf-8"?>
<formControlPr xmlns="http://schemas.microsoft.com/office/spreadsheetml/2009/9/main" objectType="Drop" dropLines="30" dropStyle="combo" dx="16" fmlaLink="$J$14" fmlaRange="市町村一覧" val="9"/>
</file>

<file path=xl/ctrlProps/ctrlProp120.xml><?xml version="1.0" encoding="utf-8"?>
<formControlPr xmlns="http://schemas.microsoft.com/office/spreadsheetml/2009/9/main" objectType="CheckBox" fmlaLink="$E$78" lockText="1"/>
</file>

<file path=xl/ctrlProps/ctrlProp121.xml><?xml version="1.0" encoding="utf-8"?>
<formControlPr xmlns="http://schemas.microsoft.com/office/spreadsheetml/2009/9/main" objectType="CheckBox" fmlaLink="$E$79" lockText="1"/>
</file>

<file path=xl/ctrlProps/ctrlProp122.xml><?xml version="1.0" encoding="utf-8"?>
<formControlPr xmlns="http://schemas.microsoft.com/office/spreadsheetml/2009/9/main" objectType="CheckBox" fmlaLink="$E$80" lockText="1"/>
</file>

<file path=xl/ctrlProps/ctrlProp123.xml><?xml version="1.0" encoding="utf-8"?>
<formControlPr xmlns="http://schemas.microsoft.com/office/spreadsheetml/2009/9/main" objectType="CheckBox" fmlaLink="$E$81" lockText="1"/>
</file>

<file path=xl/ctrlProps/ctrlProp124.xml><?xml version="1.0" encoding="utf-8"?>
<formControlPr xmlns="http://schemas.microsoft.com/office/spreadsheetml/2009/9/main" objectType="CheckBox" fmlaLink="$E$82" lockText="1"/>
</file>

<file path=xl/ctrlProps/ctrlProp125.xml><?xml version="1.0" encoding="utf-8"?>
<formControlPr xmlns="http://schemas.microsoft.com/office/spreadsheetml/2009/9/main" objectType="CheckBox" fmlaLink="$E$83" lockText="1"/>
</file>

<file path=xl/ctrlProps/ctrlProp126.xml><?xml version="1.0" encoding="utf-8"?>
<formControlPr xmlns="http://schemas.microsoft.com/office/spreadsheetml/2009/9/main" objectType="CheckBox" fmlaLink="$E$85" lockText="1"/>
</file>

<file path=xl/ctrlProps/ctrlProp127.xml><?xml version="1.0" encoding="utf-8"?>
<formControlPr xmlns="http://schemas.microsoft.com/office/spreadsheetml/2009/9/main" objectType="CheckBox" fmlaLink="$E$86" lockText="1"/>
</file>

<file path=xl/ctrlProps/ctrlProp128.xml><?xml version="1.0" encoding="utf-8"?>
<formControlPr xmlns="http://schemas.microsoft.com/office/spreadsheetml/2009/9/main" objectType="CheckBox" fmlaLink="$E$87" lockText="1"/>
</file>

<file path=xl/ctrlProps/ctrlProp129.xml><?xml version="1.0" encoding="utf-8"?>
<formControlPr xmlns="http://schemas.microsoft.com/office/spreadsheetml/2009/9/main" objectType="CheckBox" fmlaLink="$E$88" lockText="1"/>
</file>

<file path=xl/ctrlProps/ctrlProp13.xml><?xml version="1.0" encoding="utf-8"?>
<formControlPr xmlns="http://schemas.microsoft.com/office/spreadsheetml/2009/9/main" objectType="Drop" dropLines="30" dropStyle="combo" dx="16" fmlaLink="$J$15" fmlaRange="市町村一覧" val="9"/>
</file>

<file path=xl/ctrlProps/ctrlProp130.xml><?xml version="1.0" encoding="utf-8"?>
<formControlPr xmlns="http://schemas.microsoft.com/office/spreadsheetml/2009/9/main" objectType="CheckBox" fmlaLink="$E$89" lockText="1"/>
</file>

<file path=xl/ctrlProps/ctrlProp131.xml><?xml version="1.0" encoding="utf-8"?>
<formControlPr xmlns="http://schemas.microsoft.com/office/spreadsheetml/2009/9/main" objectType="CheckBox" fmlaLink="$E$90" lockText="1"/>
</file>

<file path=xl/ctrlProps/ctrlProp132.xml><?xml version="1.0" encoding="utf-8"?>
<formControlPr xmlns="http://schemas.microsoft.com/office/spreadsheetml/2009/9/main" objectType="CheckBox" fmlaLink="$E$91" lockText="1"/>
</file>

<file path=xl/ctrlProps/ctrlProp133.xml><?xml version="1.0" encoding="utf-8"?>
<formControlPr xmlns="http://schemas.microsoft.com/office/spreadsheetml/2009/9/main" objectType="CheckBox" fmlaLink="$E$93" lockText="1"/>
</file>

<file path=xl/ctrlProps/ctrlProp134.xml><?xml version="1.0" encoding="utf-8"?>
<formControlPr xmlns="http://schemas.microsoft.com/office/spreadsheetml/2009/9/main" objectType="CheckBox" fmlaLink="$E$94" lockText="1"/>
</file>

<file path=xl/ctrlProps/ctrlProp135.xml><?xml version="1.0" encoding="utf-8"?>
<formControlPr xmlns="http://schemas.microsoft.com/office/spreadsheetml/2009/9/main" objectType="CheckBox" fmlaLink="$E$95" lockText="1"/>
</file>

<file path=xl/ctrlProps/ctrlProp136.xml><?xml version="1.0" encoding="utf-8"?>
<formControlPr xmlns="http://schemas.microsoft.com/office/spreadsheetml/2009/9/main" objectType="CheckBox" fmlaLink="$E$96" lockText="1"/>
</file>

<file path=xl/ctrlProps/ctrlProp137.xml><?xml version="1.0" encoding="utf-8"?>
<formControlPr xmlns="http://schemas.microsoft.com/office/spreadsheetml/2009/9/main" objectType="CheckBox" fmlaLink="$E$97" lockText="1"/>
</file>

<file path=xl/ctrlProps/ctrlProp138.xml><?xml version="1.0" encoding="utf-8"?>
<formControlPr xmlns="http://schemas.microsoft.com/office/spreadsheetml/2009/9/main" objectType="CheckBox" fmlaLink="$E$98" lockText="1"/>
</file>

<file path=xl/ctrlProps/ctrlProp139.xml><?xml version="1.0" encoding="utf-8"?>
<formControlPr xmlns="http://schemas.microsoft.com/office/spreadsheetml/2009/9/main" objectType="CheckBox" fmlaLink="$E$99" lockText="1"/>
</file>

<file path=xl/ctrlProps/ctrlProp14.xml><?xml version="1.0" encoding="utf-8"?>
<formControlPr xmlns="http://schemas.microsoft.com/office/spreadsheetml/2009/9/main" objectType="Drop" dropLines="30" dropStyle="combo" dx="16" fmlaLink="$J$16" fmlaRange="市町村一覧" val="9"/>
</file>

<file path=xl/ctrlProps/ctrlProp140.xml><?xml version="1.0" encoding="utf-8"?>
<formControlPr xmlns="http://schemas.microsoft.com/office/spreadsheetml/2009/9/main" objectType="CheckBox" fmlaLink="$E$101" lockText="1"/>
</file>

<file path=xl/ctrlProps/ctrlProp141.xml><?xml version="1.0" encoding="utf-8"?>
<formControlPr xmlns="http://schemas.microsoft.com/office/spreadsheetml/2009/9/main" objectType="CheckBox" fmlaLink="$E$102" lockText="1"/>
</file>

<file path=xl/ctrlProps/ctrlProp142.xml><?xml version="1.0" encoding="utf-8"?>
<formControlPr xmlns="http://schemas.microsoft.com/office/spreadsheetml/2009/9/main" objectType="CheckBox" fmlaLink="$E$103" lockText="1"/>
</file>

<file path=xl/ctrlProps/ctrlProp143.xml><?xml version="1.0" encoding="utf-8"?>
<formControlPr xmlns="http://schemas.microsoft.com/office/spreadsheetml/2009/9/main" objectType="CheckBox" fmlaLink="$E$104" lockText="1"/>
</file>

<file path=xl/ctrlProps/ctrlProp144.xml><?xml version="1.0" encoding="utf-8"?>
<formControlPr xmlns="http://schemas.microsoft.com/office/spreadsheetml/2009/9/main" objectType="CheckBox" fmlaLink="$E$105" lockText="1"/>
</file>

<file path=xl/ctrlProps/ctrlProp145.xml><?xml version="1.0" encoding="utf-8"?>
<formControlPr xmlns="http://schemas.microsoft.com/office/spreadsheetml/2009/9/main" objectType="CheckBox" fmlaLink="$E$106" lockText="1"/>
</file>

<file path=xl/ctrlProps/ctrlProp146.xml><?xml version="1.0" encoding="utf-8"?>
<formControlPr xmlns="http://schemas.microsoft.com/office/spreadsheetml/2009/9/main" objectType="CheckBox" fmlaLink="$E$107" lockText="1"/>
</file>

<file path=xl/ctrlProps/ctrlProp147.xml><?xml version="1.0" encoding="utf-8"?>
<formControlPr xmlns="http://schemas.microsoft.com/office/spreadsheetml/2009/9/main" objectType="CheckBox" fmlaLink="$E$109" lockText="1"/>
</file>

<file path=xl/ctrlProps/ctrlProp148.xml><?xml version="1.0" encoding="utf-8"?>
<formControlPr xmlns="http://schemas.microsoft.com/office/spreadsheetml/2009/9/main" objectType="CheckBox" fmlaLink="$E$110" lockText="1"/>
</file>

<file path=xl/ctrlProps/ctrlProp149.xml><?xml version="1.0" encoding="utf-8"?>
<formControlPr xmlns="http://schemas.microsoft.com/office/spreadsheetml/2009/9/main" objectType="CheckBox" fmlaLink="$E$111" lockText="1"/>
</file>

<file path=xl/ctrlProps/ctrlProp15.xml><?xml version="1.0" encoding="utf-8"?>
<formControlPr xmlns="http://schemas.microsoft.com/office/spreadsheetml/2009/9/main" objectType="Drop" dropLines="30" dropStyle="combo" dx="16" fmlaLink="$J$17" fmlaRange="市町村一覧" val="9"/>
</file>

<file path=xl/ctrlProps/ctrlProp150.xml><?xml version="1.0" encoding="utf-8"?>
<formControlPr xmlns="http://schemas.microsoft.com/office/spreadsheetml/2009/9/main" objectType="CheckBox" fmlaLink="$E$112" lockText="1"/>
</file>

<file path=xl/ctrlProps/ctrlProp151.xml><?xml version="1.0" encoding="utf-8"?>
<formControlPr xmlns="http://schemas.microsoft.com/office/spreadsheetml/2009/9/main" objectType="CheckBox" fmlaLink="$E$113" lockText="1"/>
</file>

<file path=xl/ctrlProps/ctrlProp152.xml><?xml version="1.0" encoding="utf-8"?>
<formControlPr xmlns="http://schemas.microsoft.com/office/spreadsheetml/2009/9/main" objectType="CheckBox" fmlaLink="$E$114" lockText="1"/>
</file>

<file path=xl/ctrlProps/ctrlProp153.xml><?xml version="1.0" encoding="utf-8"?>
<formControlPr xmlns="http://schemas.microsoft.com/office/spreadsheetml/2009/9/main" objectType="CheckBox" fmlaLink="$E$115" lockText="1"/>
</file>

<file path=xl/ctrlProps/ctrlProp154.xml><?xml version="1.0" encoding="utf-8"?>
<formControlPr xmlns="http://schemas.microsoft.com/office/spreadsheetml/2009/9/main" objectType="CheckBox" fmlaLink="$E$37" lockText="1"/>
</file>

<file path=xl/ctrlProps/ctrlProp155.xml><?xml version="1.0" encoding="utf-8"?>
<formControlPr xmlns="http://schemas.microsoft.com/office/spreadsheetml/2009/9/main" objectType="CheckBox" fmlaLink="$E$38" lockText="1"/>
</file>

<file path=xl/ctrlProps/ctrlProp156.xml><?xml version="1.0" encoding="utf-8"?>
<formControlPr xmlns="http://schemas.microsoft.com/office/spreadsheetml/2009/9/main" objectType="CheckBox" fmlaLink="$E$39" lockText="1"/>
</file>

<file path=xl/ctrlProps/ctrlProp157.xml><?xml version="1.0" encoding="utf-8"?>
<formControlPr xmlns="http://schemas.microsoft.com/office/spreadsheetml/2009/9/main" objectType="CheckBox" fmlaLink="$E$40" lockText="1"/>
</file>

<file path=xl/ctrlProps/ctrlProp158.xml><?xml version="1.0" encoding="utf-8"?>
<formControlPr xmlns="http://schemas.microsoft.com/office/spreadsheetml/2009/9/main" objectType="CheckBox" fmlaLink="$E$41" lockText="1"/>
</file>

<file path=xl/ctrlProps/ctrlProp159.xml><?xml version="1.0" encoding="utf-8"?>
<formControlPr xmlns="http://schemas.microsoft.com/office/spreadsheetml/2009/9/main" objectType="CheckBox" fmlaLink="$E$42" lockText="1"/>
</file>

<file path=xl/ctrlProps/ctrlProp16.xml><?xml version="1.0" encoding="utf-8"?>
<formControlPr xmlns="http://schemas.microsoft.com/office/spreadsheetml/2009/9/main" objectType="Drop" dropLines="30" dropStyle="combo" dx="16" fmlaLink="$J$18" fmlaRange="市町村一覧" val="10"/>
</file>

<file path=xl/ctrlProps/ctrlProp160.xml><?xml version="1.0" encoding="utf-8"?>
<formControlPr xmlns="http://schemas.microsoft.com/office/spreadsheetml/2009/9/main" objectType="CheckBox" fmlaLink="$E$43" lockText="1"/>
</file>

<file path=xl/ctrlProps/ctrlProp161.xml><?xml version="1.0" encoding="utf-8"?>
<formControlPr xmlns="http://schemas.microsoft.com/office/spreadsheetml/2009/9/main" objectType="CheckBox" fmlaLink="$E$125" lockText="1"/>
</file>

<file path=xl/ctrlProps/ctrlProp162.xml><?xml version="1.0" encoding="utf-8"?>
<formControlPr xmlns="http://schemas.microsoft.com/office/spreadsheetml/2009/9/main" objectType="CheckBox" fmlaLink="$E$126" lockText="1"/>
</file>

<file path=xl/ctrlProps/ctrlProp163.xml><?xml version="1.0" encoding="utf-8"?>
<formControlPr xmlns="http://schemas.microsoft.com/office/spreadsheetml/2009/9/main" objectType="CheckBox" fmlaLink="$E$127" lockText="1"/>
</file>

<file path=xl/ctrlProps/ctrlProp164.xml><?xml version="1.0" encoding="utf-8"?>
<formControlPr xmlns="http://schemas.microsoft.com/office/spreadsheetml/2009/9/main" objectType="CheckBox" fmlaLink="$E$128" lockText="1"/>
</file>

<file path=xl/ctrlProps/ctrlProp165.xml><?xml version="1.0" encoding="utf-8"?>
<formControlPr xmlns="http://schemas.microsoft.com/office/spreadsheetml/2009/9/main" objectType="CheckBox" fmlaLink="$E$129" lockText="1"/>
</file>

<file path=xl/ctrlProps/ctrlProp166.xml><?xml version="1.0" encoding="utf-8"?>
<formControlPr xmlns="http://schemas.microsoft.com/office/spreadsheetml/2009/9/main" objectType="CheckBox" fmlaLink="$E$130" lockText="1"/>
</file>

<file path=xl/ctrlProps/ctrlProp167.xml><?xml version="1.0" encoding="utf-8"?>
<formControlPr xmlns="http://schemas.microsoft.com/office/spreadsheetml/2009/9/main" objectType="CheckBox" fmlaLink="$E$131" lockText="1"/>
</file>

<file path=xl/ctrlProps/ctrlProp168.xml><?xml version="1.0" encoding="utf-8"?>
<formControlPr xmlns="http://schemas.microsoft.com/office/spreadsheetml/2009/9/main" objectType="CheckBox" fmlaLink="$E$133" lockText="1"/>
</file>

<file path=xl/ctrlProps/ctrlProp169.xml><?xml version="1.0" encoding="utf-8"?>
<formControlPr xmlns="http://schemas.microsoft.com/office/spreadsheetml/2009/9/main" objectType="CheckBox" fmlaLink="$E$134" lockText="1"/>
</file>

<file path=xl/ctrlProps/ctrlProp17.xml><?xml version="1.0" encoding="utf-8"?>
<formControlPr xmlns="http://schemas.microsoft.com/office/spreadsheetml/2009/9/main" objectType="Drop" dropLines="30" dropStyle="combo" dx="16" fmlaLink="$J$19" fmlaRange="市町村一覧" val="9"/>
</file>

<file path=xl/ctrlProps/ctrlProp170.xml><?xml version="1.0" encoding="utf-8"?>
<formControlPr xmlns="http://schemas.microsoft.com/office/spreadsheetml/2009/9/main" objectType="CheckBox" fmlaLink="$E$135" lockText="1"/>
</file>

<file path=xl/ctrlProps/ctrlProp171.xml><?xml version="1.0" encoding="utf-8"?>
<formControlPr xmlns="http://schemas.microsoft.com/office/spreadsheetml/2009/9/main" objectType="CheckBox" fmlaLink="$E$136" lockText="1"/>
</file>

<file path=xl/ctrlProps/ctrlProp172.xml><?xml version="1.0" encoding="utf-8"?>
<formControlPr xmlns="http://schemas.microsoft.com/office/spreadsheetml/2009/9/main" objectType="CheckBox" fmlaLink="$E$137" lockText="1"/>
</file>

<file path=xl/ctrlProps/ctrlProp173.xml><?xml version="1.0" encoding="utf-8"?>
<formControlPr xmlns="http://schemas.microsoft.com/office/spreadsheetml/2009/9/main" objectType="CheckBox" fmlaLink="$E$138" lockText="1"/>
</file>

<file path=xl/ctrlProps/ctrlProp174.xml><?xml version="1.0" encoding="utf-8"?>
<formControlPr xmlns="http://schemas.microsoft.com/office/spreadsheetml/2009/9/main" objectType="CheckBox" fmlaLink="$E$139" lockText="1"/>
</file>

<file path=xl/ctrlProps/ctrlProp175.xml><?xml version="1.0" encoding="utf-8"?>
<formControlPr xmlns="http://schemas.microsoft.com/office/spreadsheetml/2009/9/main" objectType="CheckBox" fmlaLink="$E$141" lockText="1"/>
</file>

<file path=xl/ctrlProps/ctrlProp176.xml><?xml version="1.0" encoding="utf-8"?>
<formControlPr xmlns="http://schemas.microsoft.com/office/spreadsheetml/2009/9/main" objectType="CheckBox" fmlaLink="$E$142" lockText="1"/>
</file>

<file path=xl/ctrlProps/ctrlProp177.xml><?xml version="1.0" encoding="utf-8"?>
<formControlPr xmlns="http://schemas.microsoft.com/office/spreadsheetml/2009/9/main" objectType="CheckBox" fmlaLink="$E$143" lockText="1"/>
</file>

<file path=xl/ctrlProps/ctrlProp178.xml><?xml version="1.0" encoding="utf-8"?>
<formControlPr xmlns="http://schemas.microsoft.com/office/spreadsheetml/2009/9/main" objectType="CheckBox" fmlaLink="$E$144" lockText="1"/>
</file>

<file path=xl/ctrlProps/ctrlProp179.xml><?xml version="1.0" encoding="utf-8"?>
<formControlPr xmlns="http://schemas.microsoft.com/office/spreadsheetml/2009/9/main" objectType="CheckBox" fmlaLink="$E$145" lockText="1"/>
</file>

<file path=xl/ctrlProps/ctrlProp18.xml><?xml version="1.0" encoding="utf-8"?>
<formControlPr xmlns="http://schemas.microsoft.com/office/spreadsheetml/2009/9/main" objectType="Drop" dropLines="30" dropStyle="combo" dx="16" fmlaLink="$J$20" fmlaRange="市町村一覧" val="9"/>
</file>

<file path=xl/ctrlProps/ctrlProp180.xml><?xml version="1.0" encoding="utf-8"?>
<formControlPr xmlns="http://schemas.microsoft.com/office/spreadsheetml/2009/9/main" objectType="CheckBox" fmlaLink="$E$146" lockText="1"/>
</file>

<file path=xl/ctrlProps/ctrlProp181.xml><?xml version="1.0" encoding="utf-8"?>
<formControlPr xmlns="http://schemas.microsoft.com/office/spreadsheetml/2009/9/main" objectType="CheckBox" fmlaLink="$E$147" lockText="1"/>
</file>

<file path=xl/ctrlProps/ctrlProp182.xml><?xml version="1.0" encoding="utf-8"?>
<formControlPr xmlns="http://schemas.microsoft.com/office/spreadsheetml/2009/9/main" objectType="CheckBox" fmlaLink="$E$149" lockText="1"/>
</file>

<file path=xl/ctrlProps/ctrlProp183.xml><?xml version="1.0" encoding="utf-8"?>
<formControlPr xmlns="http://schemas.microsoft.com/office/spreadsheetml/2009/9/main" objectType="CheckBox" fmlaLink="$E$150" lockText="1"/>
</file>

<file path=xl/ctrlProps/ctrlProp184.xml><?xml version="1.0" encoding="utf-8"?>
<formControlPr xmlns="http://schemas.microsoft.com/office/spreadsheetml/2009/9/main" objectType="CheckBox" fmlaLink="$E$151" lockText="1"/>
</file>

<file path=xl/ctrlProps/ctrlProp185.xml><?xml version="1.0" encoding="utf-8"?>
<formControlPr xmlns="http://schemas.microsoft.com/office/spreadsheetml/2009/9/main" objectType="CheckBox" fmlaLink="$E$152" lockText="1"/>
</file>

<file path=xl/ctrlProps/ctrlProp186.xml><?xml version="1.0" encoding="utf-8"?>
<formControlPr xmlns="http://schemas.microsoft.com/office/spreadsheetml/2009/9/main" objectType="CheckBox" fmlaLink="$E$153" lockText="1"/>
</file>

<file path=xl/ctrlProps/ctrlProp187.xml><?xml version="1.0" encoding="utf-8"?>
<formControlPr xmlns="http://schemas.microsoft.com/office/spreadsheetml/2009/9/main" objectType="CheckBox" fmlaLink="$E$154" lockText="1"/>
</file>

<file path=xl/ctrlProps/ctrlProp188.xml><?xml version="1.0" encoding="utf-8"?>
<formControlPr xmlns="http://schemas.microsoft.com/office/spreadsheetml/2009/9/main" objectType="CheckBox" fmlaLink="$E$155" lockText="1"/>
</file>

<file path=xl/ctrlProps/ctrlProp189.xml><?xml version="1.0" encoding="utf-8"?>
<formControlPr xmlns="http://schemas.microsoft.com/office/spreadsheetml/2009/9/main" objectType="CheckBox" fmlaLink="$E$157" lockText="1"/>
</file>

<file path=xl/ctrlProps/ctrlProp19.xml><?xml version="1.0" encoding="utf-8"?>
<formControlPr xmlns="http://schemas.microsoft.com/office/spreadsheetml/2009/9/main" objectType="Drop" dropLines="30" dropStyle="combo" dx="16" fmlaLink="$J$21" fmlaRange="市町村一覧" val="9"/>
</file>

<file path=xl/ctrlProps/ctrlProp190.xml><?xml version="1.0" encoding="utf-8"?>
<formControlPr xmlns="http://schemas.microsoft.com/office/spreadsheetml/2009/9/main" objectType="CheckBox" fmlaLink="$E$158" lockText="1"/>
</file>

<file path=xl/ctrlProps/ctrlProp191.xml><?xml version="1.0" encoding="utf-8"?>
<formControlPr xmlns="http://schemas.microsoft.com/office/spreadsheetml/2009/9/main" objectType="CheckBox" fmlaLink="$E$159" lockText="1"/>
</file>

<file path=xl/ctrlProps/ctrlProp192.xml><?xml version="1.0" encoding="utf-8"?>
<formControlPr xmlns="http://schemas.microsoft.com/office/spreadsheetml/2009/9/main" objectType="CheckBox" fmlaLink="$E$160" lockText="1"/>
</file>

<file path=xl/ctrlProps/ctrlProp193.xml><?xml version="1.0" encoding="utf-8"?>
<formControlPr xmlns="http://schemas.microsoft.com/office/spreadsheetml/2009/9/main" objectType="CheckBox" fmlaLink="$E$161" lockText="1"/>
</file>

<file path=xl/ctrlProps/ctrlProp194.xml><?xml version="1.0" encoding="utf-8"?>
<formControlPr xmlns="http://schemas.microsoft.com/office/spreadsheetml/2009/9/main" objectType="CheckBox" fmlaLink="$E$162" lockText="1"/>
</file>

<file path=xl/ctrlProps/ctrlProp195.xml><?xml version="1.0" encoding="utf-8"?>
<formControlPr xmlns="http://schemas.microsoft.com/office/spreadsheetml/2009/9/main" objectType="CheckBox" fmlaLink="$E$163" lockText="1"/>
</file>

<file path=xl/ctrlProps/ctrlProp196.xml><?xml version="1.0" encoding="utf-8"?>
<formControlPr xmlns="http://schemas.microsoft.com/office/spreadsheetml/2009/9/main" objectType="CheckBox" checked="Checked" fmlaLink="$D$6" lockText="1"/>
</file>

<file path=xl/ctrlProps/ctrlProp197.xml><?xml version="1.0" encoding="utf-8"?>
<formControlPr xmlns="http://schemas.microsoft.com/office/spreadsheetml/2009/9/main" objectType="CheckBox" checked="Checked" fmlaLink="$E$6" lockText="1"/>
</file>

<file path=xl/ctrlProps/ctrlProp198.xml><?xml version="1.0" encoding="utf-8"?>
<formControlPr xmlns="http://schemas.microsoft.com/office/spreadsheetml/2009/9/main" objectType="CheckBox" checked="Checked" fmlaLink="$F$6" lockText="1"/>
</file>

<file path=xl/ctrlProps/ctrlProp199.xml><?xml version="1.0" encoding="utf-8"?>
<formControlPr xmlns="http://schemas.microsoft.com/office/spreadsheetml/2009/9/main" objectType="CheckBox" checked="Checked" fmlaLink="$G$6" lockText="1"/>
</file>

<file path=xl/ctrlProps/ctrlProp2.xml><?xml version="1.0" encoding="utf-8"?>
<formControlPr xmlns="http://schemas.microsoft.com/office/spreadsheetml/2009/9/main" objectType="Drop" dropLines="50" dropStyle="combo" dx="16" fmlaLink="$G$6" fmlaRange="学校リスト" val="0"/>
</file>

<file path=xl/ctrlProps/ctrlProp20.xml><?xml version="1.0" encoding="utf-8"?>
<formControlPr xmlns="http://schemas.microsoft.com/office/spreadsheetml/2009/9/main" objectType="Drop" dropLines="30" dropStyle="combo" dx="16" fmlaLink="$J$22" fmlaRange="市町村一覧" val="9"/>
</file>

<file path=xl/ctrlProps/ctrlProp200.xml><?xml version="1.0" encoding="utf-8"?>
<formControlPr xmlns="http://schemas.microsoft.com/office/spreadsheetml/2009/9/main" objectType="CheckBox" checked="Checked" fmlaLink="$H$6" lockText="1"/>
</file>

<file path=xl/ctrlProps/ctrlProp201.xml><?xml version="1.0" encoding="utf-8"?>
<formControlPr xmlns="http://schemas.microsoft.com/office/spreadsheetml/2009/9/main" objectType="CheckBox" checked="Checked" fmlaLink="$I$6" lockText="1"/>
</file>

<file path=xl/ctrlProps/ctrlProp202.xml><?xml version="1.0" encoding="utf-8"?>
<formControlPr xmlns="http://schemas.microsoft.com/office/spreadsheetml/2009/9/main" objectType="CheckBox" checked="Checked" fmlaLink="$J$6" lockText="1"/>
</file>

<file path=xl/ctrlProps/ctrlProp203.xml><?xml version="1.0" encoding="utf-8"?>
<formControlPr xmlns="http://schemas.microsoft.com/office/spreadsheetml/2009/9/main" objectType="CheckBox" checked="Checked" fmlaLink="$K$6" lockText="1"/>
</file>

<file path=xl/ctrlProps/ctrlProp204.xml><?xml version="1.0" encoding="utf-8"?>
<formControlPr xmlns="http://schemas.microsoft.com/office/spreadsheetml/2009/9/main" objectType="CheckBox" checked="Checked" fmlaLink="$L$6" lockText="1"/>
</file>

<file path=xl/ctrlProps/ctrlProp205.xml><?xml version="1.0" encoding="utf-8"?>
<formControlPr xmlns="http://schemas.microsoft.com/office/spreadsheetml/2009/9/main" objectType="CheckBox" fmlaLink="$M$6" lockText="1"/>
</file>

<file path=xl/ctrlProps/ctrlProp206.xml><?xml version="1.0" encoding="utf-8"?>
<formControlPr xmlns="http://schemas.microsoft.com/office/spreadsheetml/2009/9/main" objectType="CheckBox" fmlaLink="$N$6" lockText="1"/>
</file>

<file path=xl/ctrlProps/ctrlProp207.xml><?xml version="1.0" encoding="utf-8"?>
<formControlPr xmlns="http://schemas.microsoft.com/office/spreadsheetml/2009/9/main" objectType="CheckBox" fmlaLink="$Q$6" lockText="1"/>
</file>

<file path=xl/ctrlProps/ctrlProp208.xml><?xml version="1.0" encoding="utf-8"?>
<formControlPr xmlns="http://schemas.microsoft.com/office/spreadsheetml/2009/9/main" objectType="CheckBox" checked="Checked" fmlaLink="$R$6" lockText="1"/>
</file>

<file path=xl/ctrlProps/ctrlProp209.xml><?xml version="1.0" encoding="utf-8"?>
<formControlPr xmlns="http://schemas.microsoft.com/office/spreadsheetml/2009/9/main" objectType="CheckBox" checked="Checked" fmlaLink="$S$6" lockText="1"/>
</file>

<file path=xl/ctrlProps/ctrlProp21.xml><?xml version="1.0" encoding="utf-8"?>
<formControlPr xmlns="http://schemas.microsoft.com/office/spreadsheetml/2009/9/main" objectType="Drop" dropLines="30" dropStyle="combo" dx="16" fmlaLink="$J$23" fmlaRange="市町村一覧" val="9"/>
</file>

<file path=xl/ctrlProps/ctrlProp210.xml><?xml version="1.0" encoding="utf-8"?>
<formControlPr xmlns="http://schemas.microsoft.com/office/spreadsheetml/2009/9/main" objectType="CheckBox" fmlaLink="$T$6" lockText="1"/>
</file>

<file path=xl/ctrlProps/ctrlProp211.xml><?xml version="1.0" encoding="utf-8"?>
<formControlPr xmlns="http://schemas.microsoft.com/office/spreadsheetml/2009/9/main" objectType="CheckBox" checked="Checked" fmlaLink="$D$7" lockText="1"/>
</file>

<file path=xl/ctrlProps/ctrlProp212.xml><?xml version="1.0" encoding="utf-8"?>
<formControlPr xmlns="http://schemas.microsoft.com/office/spreadsheetml/2009/9/main" objectType="CheckBox" fmlaLink="$D$8" lockText="1"/>
</file>

<file path=xl/ctrlProps/ctrlProp213.xml><?xml version="1.0" encoding="utf-8"?>
<formControlPr xmlns="http://schemas.microsoft.com/office/spreadsheetml/2009/9/main" objectType="CheckBox" lockText="1"/>
</file>

<file path=xl/ctrlProps/ctrlProp214.xml><?xml version="1.0" encoding="utf-8"?>
<formControlPr xmlns="http://schemas.microsoft.com/office/spreadsheetml/2009/9/main" objectType="CheckBox" fmlaLink="$D$9" lockText="1"/>
</file>

<file path=xl/ctrlProps/ctrlProp215.xml><?xml version="1.0" encoding="utf-8"?>
<formControlPr xmlns="http://schemas.microsoft.com/office/spreadsheetml/2009/9/main" objectType="CheckBox" lockText="1"/>
</file>

<file path=xl/ctrlProps/ctrlProp216.xml><?xml version="1.0" encoding="utf-8"?>
<formControlPr xmlns="http://schemas.microsoft.com/office/spreadsheetml/2009/9/main" objectType="CheckBox" fmlaLink="$D$10" lockText="1"/>
</file>

<file path=xl/ctrlProps/ctrlProp217.xml><?xml version="1.0" encoding="utf-8"?>
<formControlPr xmlns="http://schemas.microsoft.com/office/spreadsheetml/2009/9/main" objectType="CheckBox" lockText="1"/>
</file>

<file path=xl/ctrlProps/ctrlProp218.xml><?xml version="1.0" encoding="utf-8"?>
<formControlPr xmlns="http://schemas.microsoft.com/office/spreadsheetml/2009/9/main" objectType="CheckBox" fmlaLink="$D$11" lockText="1"/>
</file>

<file path=xl/ctrlProps/ctrlProp219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Drop" dropLines="30" dropStyle="combo" dx="16" fmlaLink="$J$24" fmlaRange="市町村一覧" val="9"/>
</file>

<file path=xl/ctrlProps/ctrlProp220.xml><?xml version="1.0" encoding="utf-8"?>
<formControlPr xmlns="http://schemas.microsoft.com/office/spreadsheetml/2009/9/main" objectType="CheckBox" fmlaLink="$D$12" lockText="1"/>
</file>

<file path=xl/ctrlProps/ctrlProp221.xml><?xml version="1.0" encoding="utf-8"?>
<formControlPr xmlns="http://schemas.microsoft.com/office/spreadsheetml/2009/9/main" objectType="CheckBox" lockText="1"/>
</file>

<file path=xl/ctrlProps/ctrlProp222.xml><?xml version="1.0" encoding="utf-8"?>
<formControlPr xmlns="http://schemas.microsoft.com/office/spreadsheetml/2009/9/main" objectType="CheckBox" fmlaLink="$D$13" lockText="1"/>
</file>

<file path=xl/ctrlProps/ctrlProp223.xml><?xml version="1.0" encoding="utf-8"?>
<formControlPr xmlns="http://schemas.microsoft.com/office/spreadsheetml/2009/9/main" objectType="CheckBox" lockText="1"/>
</file>

<file path=xl/ctrlProps/ctrlProp224.xml><?xml version="1.0" encoding="utf-8"?>
<formControlPr xmlns="http://schemas.microsoft.com/office/spreadsheetml/2009/9/main" objectType="CheckBox" fmlaLink="$D$14" lockText="1"/>
</file>

<file path=xl/ctrlProps/ctrlProp225.xml><?xml version="1.0" encoding="utf-8"?>
<formControlPr xmlns="http://schemas.microsoft.com/office/spreadsheetml/2009/9/main" objectType="CheckBox" lockText="1"/>
</file>

<file path=xl/ctrlProps/ctrlProp226.xml><?xml version="1.0" encoding="utf-8"?>
<formControlPr xmlns="http://schemas.microsoft.com/office/spreadsheetml/2009/9/main" objectType="CheckBox" fmlaLink="$D$15" lockText="1"/>
</file>

<file path=xl/ctrlProps/ctrlProp227.xml><?xml version="1.0" encoding="utf-8"?>
<formControlPr xmlns="http://schemas.microsoft.com/office/spreadsheetml/2009/9/main" objectType="CheckBox" lockText="1"/>
</file>

<file path=xl/ctrlProps/ctrlProp228.xml><?xml version="1.0" encoding="utf-8"?>
<formControlPr xmlns="http://schemas.microsoft.com/office/spreadsheetml/2009/9/main" objectType="CheckBox" fmlaLink="$D$16" lockText="1"/>
</file>

<file path=xl/ctrlProps/ctrlProp229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Drop" dropLines="50" dropStyle="combo" dx="16" fmlaLink="$L$5" fmlaRange="学校リスト02" sel="22" val="0"/>
</file>

<file path=xl/ctrlProps/ctrlProp230.xml><?xml version="1.0" encoding="utf-8"?>
<formControlPr xmlns="http://schemas.microsoft.com/office/spreadsheetml/2009/9/main" objectType="CheckBox" fmlaLink="$D$17" lockText="1"/>
</file>

<file path=xl/ctrlProps/ctrlProp231.xml><?xml version="1.0" encoding="utf-8"?>
<formControlPr xmlns="http://schemas.microsoft.com/office/spreadsheetml/2009/9/main" objectType="CheckBox" lockText="1"/>
</file>

<file path=xl/ctrlProps/ctrlProp232.xml><?xml version="1.0" encoding="utf-8"?>
<formControlPr xmlns="http://schemas.microsoft.com/office/spreadsheetml/2009/9/main" objectType="CheckBox" fmlaLink="$D$18" lockText="1"/>
</file>

<file path=xl/ctrlProps/ctrlProp233.xml><?xml version="1.0" encoding="utf-8"?>
<formControlPr xmlns="http://schemas.microsoft.com/office/spreadsheetml/2009/9/main" objectType="CheckBox" lockText="1"/>
</file>

<file path=xl/ctrlProps/ctrlProp234.xml><?xml version="1.0" encoding="utf-8"?>
<formControlPr xmlns="http://schemas.microsoft.com/office/spreadsheetml/2009/9/main" objectType="CheckBox" fmlaLink="$D$19" lockText="1"/>
</file>

<file path=xl/ctrlProps/ctrlProp235.xml><?xml version="1.0" encoding="utf-8"?>
<formControlPr xmlns="http://schemas.microsoft.com/office/spreadsheetml/2009/9/main" objectType="CheckBox" lockText="1"/>
</file>

<file path=xl/ctrlProps/ctrlProp236.xml><?xml version="1.0" encoding="utf-8"?>
<formControlPr xmlns="http://schemas.microsoft.com/office/spreadsheetml/2009/9/main" objectType="CheckBox" fmlaLink="$D$20" lockText="1"/>
</file>

<file path=xl/ctrlProps/ctrlProp237.xml><?xml version="1.0" encoding="utf-8"?>
<formControlPr xmlns="http://schemas.microsoft.com/office/spreadsheetml/2009/9/main" objectType="CheckBox" lockText="1"/>
</file>

<file path=xl/ctrlProps/ctrlProp238.xml><?xml version="1.0" encoding="utf-8"?>
<formControlPr xmlns="http://schemas.microsoft.com/office/spreadsheetml/2009/9/main" objectType="CheckBox" fmlaLink="$D$21" lockText="1"/>
</file>

<file path=xl/ctrlProps/ctrlProp239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Drop" dropLines="50" dropStyle="combo" dx="16" fmlaLink="$L$6" fmlaRange="学校リスト03" sel="5" val="0"/>
</file>

<file path=xl/ctrlProps/ctrlProp240.xml><?xml version="1.0" encoding="utf-8"?>
<formControlPr xmlns="http://schemas.microsoft.com/office/spreadsheetml/2009/9/main" objectType="CheckBox" fmlaLink="$D$22" lockText="1"/>
</file>

<file path=xl/ctrlProps/ctrlProp241.xml><?xml version="1.0" encoding="utf-8"?>
<formControlPr xmlns="http://schemas.microsoft.com/office/spreadsheetml/2009/9/main" objectType="CheckBox" lockText="1"/>
</file>

<file path=xl/ctrlProps/ctrlProp242.xml><?xml version="1.0" encoding="utf-8"?>
<formControlPr xmlns="http://schemas.microsoft.com/office/spreadsheetml/2009/9/main" objectType="CheckBox" fmlaLink="$D$23" lockText="1"/>
</file>

<file path=xl/ctrlProps/ctrlProp243.xml><?xml version="1.0" encoding="utf-8"?>
<formControlPr xmlns="http://schemas.microsoft.com/office/spreadsheetml/2009/9/main" objectType="CheckBox" lockText="1"/>
</file>

<file path=xl/ctrlProps/ctrlProp244.xml><?xml version="1.0" encoding="utf-8"?>
<formControlPr xmlns="http://schemas.microsoft.com/office/spreadsheetml/2009/9/main" objectType="CheckBox" fmlaLink="$D$24" lockText="1"/>
</file>

<file path=xl/ctrlProps/ctrlProp245.xml><?xml version="1.0" encoding="utf-8"?>
<formControlPr xmlns="http://schemas.microsoft.com/office/spreadsheetml/2009/9/main" objectType="CheckBox" lockText="1"/>
</file>

<file path=xl/ctrlProps/ctrlProp246.xml><?xml version="1.0" encoding="utf-8"?>
<formControlPr xmlns="http://schemas.microsoft.com/office/spreadsheetml/2009/9/main" objectType="CheckBox" fmlaLink="$D$25" lockText="1"/>
</file>

<file path=xl/ctrlProps/ctrlProp247.xml><?xml version="1.0" encoding="utf-8"?>
<formControlPr xmlns="http://schemas.microsoft.com/office/spreadsheetml/2009/9/main" objectType="CheckBox" checked="Checked" fmlaLink="$E$7" lockText="1"/>
</file>

<file path=xl/ctrlProps/ctrlProp248.xml><?xml version="1.0" encoding="utf-8"?>
<formControlPr xmlns="http://schemas.microsoft.com/office/spreadsheetml/2009/9/main" objectType="CheckBox" fmlaLink="$E$8" lockText="1"/>
</file>

<file path=xl/ctrlProps/ctrlProp249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Drop" dropLines="50" dropStyle="combo" dx="16" fmlaLink="$L$7" fmlaRange="学校リスト04" sel="119" val="73"/>
</file>

<file path=xl/ctrlProps/ctrlProp250.xml><?xml version="1.0" encoding="utf-8"?>
<formControlPr xmlns="http://schemas.microsoft.com/office/spreadsheetml/2009/9/main" objectType="CheckBox" fmlaLink="$E$9" lockText="1"/>
</file>

<file path=xl/ctrlProps/ctrlProp251.xml><?xml version="1.0" encoding="utf-8"?>
<formControlPr xmlns="http://schemas.microsoft.com/office/spreadsheetml/2009/9/main" objectType="CheckBox" lockText="1"/>
</file>

<file path=xl/ctrlProps/ctrlProp252.xml><?xml version="1.0" encoding="utf-8"?>
<formControlPr xmlns="http://schemas.microsoft.com/office/spreadsheetml/2009/9/main" objectType="CheckBox" fmlaLink="$E$10" lockText="1"/>
</file>

<file path=xl/ctrlProps/ctrlProp253.xml><?xml version="1.0" encoding="utf-8"?>
<formControlPr xmlns="http://schemas.microsoft.com/office/spreadsheetml/2009/9/main" objectType="CheckBox" lockText="1"/>
</file>

<file path=xl/ctrlProps/ctrlProp254.xml><?xml version="1.0" encoding="utf-8"?>
<formControlPr xmlns="http://schemas.microsoft.com/office/spreadsheetml/2009/9/main" objectType="CheckBox" fmlaLink="$E$11" lockText="1"/>
</file>

<file path=xl/ctrlProps/ctrlProp255.xml><?xml version="1.0" encoding="utf-8"?>
<formControlPr xmlns="http://schemas.microsoft.com/office/spreadsheetml/2009/9/main" objectType="CheckBox" lockText="1"/>
</file>

<file path=xl/ctrlProps/ctrlProp256.xml><?xml version="1.0" encoding="utf-8"?>
<formControlPr xmlns="http://schemas.microsoft.com/office/spreadsheetml/2009/9/main" objectType="CheckBox" fmlaLink="$E$12" lockText="1"/>
</file>

<file path=xl/ctrlProps/ctrlProp257.xml><?xml version="1.0" encoding="utf-8"?>
<formControlPr xmlns="http://schemas.microsoft.com/office/spreadsheetml/2009/9/main" objectType="CheckBox" lockText="1"/>
</file>

<file path=xl/ctrlProps/ctrlProp258.xml><?xml version="1.0" encoding="utf-8"?>
<formControlPr xmlns="http://schemas.microsoft.com/office/spreadsheetml/2009/9/main" objectType="CheckBox" fmlaLink="$E$13" lockText="1"/>
</file>

<file path=xl/ctrlProps/ctrlProp259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Drop" dropLines="50" dropStyle="combo" dx="16" fmlaLink="$L$8" fmlaRange="学校リスト05" sel="118" val="76"/>
</file>

<file path=xl/ctrlProps/ctrlProp260.xml><?xml version="1.0" encoding="utf-8"?>
<formControlPr xmlns="http://schemas.microsoft.com/office/spreadsheetml/2009/9/main" objectType="CheckBox" fmlaLink="$E$14" lockText="1"/>
</file>

<file path=xl/ctrlProps/ctrlProp261.xml><?xml version="1.0" encoding="utf-8"?>
<formControlPr xmlns="http://schemas.microsoft.com/office/spreadsheetml/2009/9/main" objectType="CheckBox" lockText="1"/>
</file>

<file path=xl/ctrlProps/ctrlProp262.xml><?xml version="1.0" encoding="utf-8"?>
<formControlPr xmlns="http://schemas.microsoft.com/office/spreadsheetml/2009/9/main" objectType="CheckBox" fmlaLink="$E$15" lockText="1"/>
</file>

<file path=xl/ctrlProps/ctrlProp263.xml><?xml version="1.0" encoding="utf-8"?>
<formControlPr xmlns="http://schemas.microsoft.com/office/spreadsheetml/2009/9/main" objectType="CheckBox" lockText="1"/>
</file>

<file path=xl/ctrlProps/ctrlProp264.xml><?xml version="1.0" encoding="utf-8"?>
<formControlPr xmlns="http://schemas.microsoft.com/office/spreadsheetml/2009/9/main" objectType="CheckBox" fmlaLink="$E$16" lockText="1"/>
</file>

<file path=xl/ctrlProps/ctrlProp265.xml><?xml version="1.0" encoding="utf-8"?>
<formControlPr xmlns="http://schemas.microsoft.com/office/spreadsheetml/2009/9/main" objectType="CheckBox" lockText="1"/>
</file>

<file path=xl/ctrlProps/ctrlProp266.xml><?xml version="1.0" encoding="utf-8"?>
<formControlPr xmlns="http://schemas.microsoft.com/office/spreadsheetml/2009/9/main" objectType="CheckBox" fmlaLink="$E$17" lockText="1"/>
</file>

<file path=xl/ctrlProps/ctrlProp267.xml><?xml version="1.0" encoding="utf-8"?>
<formControlPr xmlns="http://schemas.microsoft.com/office/spreadsheetml/2009/9/main" objectType="CheckBox" lockText="1"/>
</file>

<file path=xl/ctrlProps/ctrlProp268.xml><?xml version="1.0" encoding="utf-8"?>
<formControlPr xmlns="http://schemas.microsoft.com/office/spreadsheetml/2009/9/main" objectType="CheckBox" fmlaLink="$E$18" lockText="1"/>
</file>

<file path=xl/ctrlProps/ctrlProp269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Drop" dropLines="50" dropStyle="combo" dx="16" fmlaLink="$L$9" fmlaRange="学校リスト06" sel="118" val="79"/>
</file>

<file path=xl/ctrlProps/ctrlProp270.xml><?xml version="1.0" encoding="utf-8"?>
<formControlPr xmlns="http://schemas.microsoft.com/office/spreadsheetml/2009/9/main" objectType="CheckBox" fmlaLink="$E$19" lockText="1"/>
</file>

<file path=xl/ctrlProps/ctrlProp271.xml><?xml version="1.0" encoding="utf-8"?>
<formControlPr xmlns="http://schemas.microsoft.com/office/spreadsheetml/2009/9/main" objectType="CheckBox" lockText="1"/>
</file>

<file path=xl/ctrlProps/ctrlProp272.xml><?xml version="1.0" encoding="utf-8"?>
<formControlPr xmlns="http://schemas.microsoft.com/office/spreadsheetml/2009/9/main" objectType="CheckBox" fmlaLink="$E$20" lockText="1"/>
</file>

<file path=xl/ctrlProps/ctrlProp273.xml><?xml version="1.0" encoding="utf-8"?>
<formControlPr xmlns="http://schemas.microsoft.com/office/spreadsheetml/2009/9/main" objectType="CheckBox" lockText="1"/>
</file>

<file path=xl/ctrlProps/ctrlProp274.xml><?xml version="1.0" encoding="utf-8"?>
<formControlPr xmlns="http://schemas.microsoft.com/office/spreadsheetml/2009/9/main" objectType="CheckBox" fmlaLink="$E$21" lockText="1"/>
</file>

<file path=xl/ctrlProps/ctrlProp275.xml><?xml version="1.0" encoding="utf-8"?>
<formControlPr xmlns="http://schemas.microsoft.com/office/spreadsheetml/2009/9/main" objectType="CheckBox" lockText="1"/>
</file>

<file path=xl/ctrlProps/ctrlProp276.xml><?xml version="1.0" encoding="utf-8"?>
<formControlPr xmlns="http://schemas.microsoft.com/office/spreadsheetml/2009/9/main" objectType="CheckBox" fmlaLink="$E$22" lockText="1"/>
</file>

<file path=xl/ctrlProps/ctrlProp277.xml><?xml version="1.0" encoding="utf-8"?>
<formControlPr xmlns="http://schemas.microsoft.com/office/spreadsheetml/2009/9/main" objectType="CheckBox" lockText="1"/>
</file>

<file path=xl/ctrlProps/ctrlProp278.xml><?xml version="1.0" encoding="utf-8"?>
<formControlPr xmlns="http://schemas.microsoft.com/office/spreadsheetml/2009/9/main" objectType="CheckBox" fmlaLink="$E$23" lockText="1"/>
</file>

<file path=xl/ctrlProps/ctrlProp279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Drop" dropLines="50" dropStyle="combo" dx="16" fmlaLink="$L$10" fmlaRange="学校リスト07" sel="118" val="78"/>
</file>

<file path=xl/ctrlProps/ctrlProp280.xml><?xml version="1.0" encoding="utf-8"?>
<formControlPr xmlns="http://schemas.microsoft.com/office/spreadsheetml/2009/9/main" objectType="CheckBox" fmlaLink="$E$24" lockText="1"/>
</file>

<file path=xl/ctrlProps/ctrlProp281.xml><?xml version="1.0" encoding="utf-8"?>
<formControlPr xmlns="http://schemas.microsoft.com/office/spreadsheetml/2009/9/main" objectType="CheckBox" lockText="1"/>
</file>

<file path=xl/ctrlProps/ctrlProp282.xml><?xml version="1.0" encoding="utf-8"?>
<formControlPr xmlns="http://schemas.microsoft.com/office/spreadsheetml/2009/9/main" objectType="CheckBox" fmlaLink="$E$25" lockText="1"/>
</file>

<file path=xl/ctrlProps/ctrlProp283.xml><?xml version="1.0" encoding="utf-8"?>
<formControlPr xmlns="http://schemas.microsoft.com/office/spreadsheetml/2009/9/main" objectType="CheckBox" checked="Checked" fmlaLink="$F$7" lockText="1"/>
</file>

<file path=xl/ctrlProps/ctrlProp284.xml><?xml version="1.0" encoding="utf-8"?>
<formControlPr xmlns="http://schemas.microsoft.com/office/spreadsheetml/2009/9/main" objectType="CheckBox" fmlaLink="$F$8" lockText="1"/>
</file>

<file path=xl/ctrlProps/ctrlProp285.xml><?xml version="1.0" encoding="utf-8"?>
<formControlPr xmlns="http://schemas.microsoft.com/office/spreadsheetml/2009/9/main" objectType="CheckBox" lockText="1"/>
</file>

<file path=xl/ctrlProps/ctrlProp286.xml><?xml version="1.0" encoding="utf-8"?>
<formControlPr xmlns="http://schemas.microsoft.com/office/spreadsheetml/2009/9/main" objectType="CheckBox" fmlaLink="$F$9" lockText="1"/>
</file>

<file path=xl/ctrlProps/ctrlProp287.xml><?xml version="1.0" encoding="utf-8"?>
<formControlPr xmlns="http://schemas.microsoft.com/office/spreadsheetml/2009/9/main" objectType="CheckBox" lockText="1"/>
</file>

<file path=xl/ctrlProps/ctrlProp288.xml><?xml version="1.0" encoding="utf-8"?>
<formControlPr xmlns="http://schemas.microsoft.com/office/spreadsheetml/2009/9/main" objectType="CheckBox" fmlaLink="$F$10" lockText="1"/>
</file>

<file path=xl/ctrlProps/ctrlProp289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Drop" dropLines="30" dropStyle="combo" dx="16" fmlaLink="$J12" fmlaRange="市町村一覧" val="0"/>
</file>

<file path=xl/ctrlProps/ctrlProp290.xml><?xml version="1.0" encoding="utf-8"?>
<formControlPr xmlns="http://schemas.microsoft.com/office/spreadsheetml/2009/9/main" objectType="CheckBox" fmlaLink="$F$11" lockText="1"/>
</file>

<file path=xl/ctrlProps/ctrlProp291.xml><?xml version="1.0" encoding="utf-8"?>
<formControlPr xmlns="http://schemas.microsoft.com/office/spreadsheetml/2009/9/main" objectType="CheckBox" lockText="1"/>
</file>

<file path=xl/ctrlProps/ctrlProp292.xml><?xml version="1.0" encoding="utf-8"?>
<formControlPr xmlns="http://schemas.microsoft.com/office/spreadsheetml/2009/9/main" objectType="CheckBox" fmlaLink="$F$12" lockText="1"/>
</file>

<file path=xl/ctrlProps/ctrlProp293.xml><?xml version="1.0" encoding="utf-8"?>
<formControlPr xmlns="http://schemas.microsoft.com/office/spreadsheetml/2009/9/main" objectType="CheckBox" lockText="1"/>
</file>

<file path=xl/ctrlProps/ctrlProp294.xml><?xml version="1.0" encoding="utf-8"?>
<formControlPr xmlns="http://schemas.microsoft.com/office/spreadsheetml/2009/9/main" objectType="CheckBox" fmlaLink="$F$13" lockText="1"/>
</file>

<file path=xl/ctrlProps/ctrlProp295.xml><?xml version="1.0" encoding="utf-8"?>
<formControlPr xmlns="http://schemas.microsoft.com/office/spreadsheetml/2009/9/main" objectType="CheckBox" lockText="1"/>
</file>

<file path=xl/ctrlProps/ctrlProp296.xml><?xml version="1.0" encoding="utf-8"?>
<formControlPr xmlns="http://schemas.microsoft.com/office/spreadsheetml/2009/9/main" objectType="CheckBox" fmlaLink="$F$14" lockText="1"/>
</file>

<file path=xl/ctrlProps/ctrlProp297.xml><?xml version="1.0" encoding="utf-8"?>
<formControlPr xmlns="http://schemas.microsoft.com/office/spreadsheetml/2009/9/main" objectType="CheckBox" lockText="1"/>
</file>

<file path=xl/ctrlProps/ctrlProp298.xml><?xml version="1.0" encoding="utf-8"?>
<formControlPr xmlns="http://schemas.microsoft.com/office/spreadsheetml/2009/9/main" objectType="CheckBox" fmlaLink="$F$15" lockText="1"/>
</file>

<file path=xl/ctrlProps/ctrlProp29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Drop" dropLines="30" dropStyle="combo" dx="16" fmlaLink="$J$5" fmlaRange="市町村一覧" sel="13" val="10"/>
</file>

<file path=xl/ctrlProps/ctrlProp30.xml><?xml version="1.0" encoding="utf-8"?>
<formControlPr xmlns="http://schemas.microsoft.com/office/spreadsheetml/2009/9/main" objectType="Drop" dropLines="30" dropStyle="combo" dx="16" fmlaLink="$J13" fmlaRange="市町村一覧" val="0"/>
</file>

<file path=xl/ctrlProps/ctrlProp300.xml><?xml version="1.0" encoding="utf-8"?>
<formControlPr xmlns="http://schemas.microsoft.com/office/spreadsheetml/2009/9/main" objectType="CheckBox" fmlaLink="$F$16" lockText="1"/>
</file>

<file path=xl/ctrlProps/ctrlProp301.xml><?xml version="1.0" encoding="utf-8"?>
<formControlPr xmlns="http://schemas.microsoft.com/office/spreadsheetml/2009/9/main" objectType="CheckBox" lockText="1"/>
</file>

<file path=xl/ctrlProps/ctrlProp302.xml><?xml version="1.0" encoding="utf-8"?>
<formControlPr xmlns="http://schemas.microsoft.com/office/spreadsheetml/2009/9/main" objectType="CheckBox" fmlaLink="$F$17" lockText="1"/>
</file>

<file path=xl/ctrlProps/ctrlProp303.xml><?xml version="1.0" encoding="utf-8"?>
<formControlPr xmlns="http://schemas.microsoft.com/office/spreadsheetml/2009/9/main" objectType="CheckBox" lockText="1"/>
</file>

<file path=xl/ctrlProps/ctrlProp304.xml><?xml version="1.0" encoding="utf-8"?>
<formControlPr xmlns="http://schemas.microsoft.com/office/spreadsheetml/2009/9/main" objectType="CheckBox" fmlaLink="$F$18" lockText="1"/>
</file>

<file path=xl/ctrlProps/ctrlProp305.xml><?xml version="1.0" encoding="utf-8"?>
<formControlPr xmlns="http://schemas.microsoft.com/office/spreadsheetml/2009/9/main" objectType="CheckBox" lockText="1"/>
</file>

<file path=xl/ctrlProps/ctrlProp306.xml><?xml version="1.0" encoding="utf-8"?>
<formControlPr xmlns="http://schemas.microsoft.com/office/spreadsheetml/2009/9/main" objectType="CheckBox" fmlaLink="$F$19" lockText="1"/>
</file>

<file path=xl/ctrlProps/ctrlProp307.xml><?xml version="1.0" encoding="utf-8"?>
<formControlPr xmlns="http://schemas.microsoft.com/office/spreadsheetml/2009/9/main" objectType="CheckBox" lockText="1"/>
</file>

<file path=xl/ctrlProps/ctrlProp308.xml><?xml version="1.0" encoding="utf-8"?>
<formControlPr xmlns="http://schemas.microsoft.com/office/spreadsheetml/2009/9/main" objectType="CheckBox" fmlaLink="$F$20" lockText="1"/>
</file>

<file path=xl/ctrlProps/ctrlProp309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Drop" dropLines="30" dropStyle="combo" dx="16" fmlaLink="$J14" fmlaRange="市町村一覧" val="0"/>
</file>

<file path=xl/ctrlProps/ctrlProp310.xml><?xml version="1.0" encoding="utf-8"?>
<formControlPr xmlns="http://schemas.microsoft.com/office/spreadsheetml/2009/9/main" objectType="CheckBox" fmlaLink="$F$21" lockText="1"/>
</file>

<file path=xl/ctrlProps/ctrlProp311.xml><?xml version="1.0" encoding="utf-8"?>
<formControlPr xmlns="http://schemas.microsoft.com/office/spreadsheetml/2009/9/main" objectType="CheckBox" lockText="1"/>
</file>

<file path=xl/ctrlProps/ctrlProp312.xml><?xml version="1.0" encoding="utf-8"?>
<formControlPr xmlns="http://schemas.microsoft.com/office/spreadsheetml/2009/9/main" objectType="CheckBox" fmlaLink="$F$22" lockText="1"/>
</file>

<file path=xl/ctrlProps/ctrlProp313.xml><?xml version="1.0" encoding="utf-8"?>
<formControlPr xmlns="http://schemas.microsoft.com/office/spreadsheetml/2009/9/main" objectType="CheckBox" lockText="1"/>
</file>

<file path=xl/ctrlProps/ctrlProp314.xml><?xml version="1.0" encoding="utf-8"?>
<formControlPr xmlns="http://schemas.microsoft.com/office/spreadsheetml/2009/9/main" objectType="CheckBox" fmlaLink="$F$23" lockText="1"/>
</file>

<file path=xl/ctrlProps/ctrlProp315.xml><?xml version="1.0" encoding="utf-8"?>
<formControlPr xmlns="http://schemas.microsoft.com/office/spreadsheetml/2009/9/main" objectType="CheckBox" lockText="1"/>
</file>

<file path=xl/ctrlProps/ctrlProp316.xml><?xml version="1.0" encoding="utf-8"?>
<formControlPr xmlns="http://schemas.microsoft.com/office/spreadsheetml/2009/9/main" objectType="CheckBox" fmlaLink="$F$24" lockText="1"/>
</file>

<file path=xl/ctrlProps/ctrlProp317.xml><?xml version="1.0" encoding="utf-8"?>
<formControlPr xmlns="http://schemas.microsoft.com/office/spreadsheetml/2009/9/main" objectType="CheckBox" lockText="1"/>
</file>

<file path=xl/ctrlProps/ctrlProp318.xml><?xml version="1.0" encoding="utf-8"?>
<formControlPr xmlns="http://schemas.microsoft.com/office/spreadsheetml/2009/9/main" objectType="CheckBox" fmlaLink="$F$25" lockText="1"/>
</file>

<file path=xl/ctrlProps/ctrlProp319.xml><?xml version="1.0" encoding="utf-8"?>
<formControlPr xmlns="http://schemas.microsoft.com/office/spreadsheetml/2009/9/main" objectType="CheckBox" checked="Checked" fmlaLink="$G$7" lockText="1"/>
</file>

<file path=xl/ctrlProps/ctrlProp32.xml><?xml version="1.0" encoding="utf-8"?>
<formControlPr xmlns="http://schemas.microsoft.com/office/spreadsheetml/2009/9/main" objectType="Drop" dropLines="30" dropStyle="combo" dx="16" fmlaLink="$J15" fmlaRange="市町村一覧" val="0"/>
</file>

<file path=xl/ctrlProps/ctrlProp320.xml><?xml version="1.0" encoding="utf-8"?>
<formControlPr xmlns="http://schemas.microsoft.com/office/spreadsheetml/2009/9/main" objectType="CheckBox" fmlaLink="$G$8" lockText="1"/>
</file>

<file path=xl/ctrlProps/ctrlProp321.xml><?xml version="1.0" encoding="utf-8"?>
<formControlPr xmlns="http://schemas.microsoft.com/office/spreadsheetml/2009/9/main" objectType="CheckBox" lockText="1"/>
</file>

<file path=xl/ctrlProps/ctrlProp322.xml><?xml version="1.0" encoding="utf-8"?>
<formControlPr xmlns="http://schemas.microsoft.com/office/spreadsheetml/2009/9/main" objectType="CheckBox" fmlaLink="$G$9" lockText="1"/>
</file>

<file path=xl/ctrlProps/ctrlProp323.xml><?xml version="1.0" encoding="utf-8"?>
<formControlPr xmlns="http://schemas.microsoft.com/office/spreadsheetml/2009/9/main" objectType="CheckBox" lockText="1"/>
</file>

<file path=xl/ctrlProps/ctrlProp324.xml><?xml version="1.0" encoding="utf-8"?>
<formControlPr xmlns="http://schemas.microsoft.com/office/spreadsheetml/2009/9/main" objectType="CheckBox" fmlaLink="$G$10" lockText="1"/>
</file>

<file path=xl/ctrlProps/ctrlProp325.xml><?xml version="1.0" encoding="utf-8"?>
<formControlPr xmlns="http://schemas.microsoft.com/office/spreadsheetml/2009/9/main" objectType="CheckBox" lockText="1"/>
</file>

<file path=xl/ctrlProps/ctrlProp326.xml><?xml version="1.0" encoding="utf-8"?>
<formControlPr xmlns="http://schemas.microsoft.com/office/spreadsheetml/2009/9/main" objectType="CheckBox" fmlaLink="$G$11" lockText="1"/>
</file>

<file path=xl/ctrlProps/ctrlProp327.xml><?xml version="1.0" encoding="utf-8"?>
<formControlPr xmlns="http://schemas.microsoft.com/office/spreadsheetml/2009/9/main" objectType="CheckBox" lockText="1"/>
</file>

<file path=xl/ctrlProps/ctrlProp328.xml><?xml version="1.0" encoding="utf-8"?>
<formControlPr xmlns="http://schemas.microsoft.com/office/spreadsheetml/2009/9/main" objectType="CheckBox" fmlaLink="$G$12" lockText="1"/>
</file>

<file path=xl/ctrlProps/ctrlProp329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Drop" dropLines="30" dropStyle="combo" dx="16" fmlaLink="$J16" fmlaRange="市町村一覧" val="0"/>
</file>

<file path=xl/ctrlProps/ctrlProp330.xml><?xml version="1.0" encoding="utf-8"?>
<formControlPr xmlns="http://schemas.microsoft.com/office/spreadsheetml/2009/9/main" objectType="CheckBox" fmlaLink="$G$13" lockText="1"/>
</file>

<file path=xl/ctrlProps/ctrlProp331.xml><?xml version="1.0" encoding="utf-8"?>
<formControlPr xmlns="http://schemas.microsoft.com/office/spreadsheetml/2009/9/main" objectType="CheckBox" lockText="1"/>
</file>

<file path=xl/ctrlProps/ctrlProp332.xml><?xml version="1.0" encoding="utf-8"?>
<formControlPr xmlns="http://schemas.microsoft.com/office/spreadsheetml/2009/9/main" objectType="CheckBox" fmlaLink="$G$14" lockText="1"/>
</file>

<file path=xl/ctrlProps/ctrlProp333.xml><?xml version="1.0" encoding="utf-8"?>
<formControlPr xmlns="http://schemas.microsoft.com/office/spreadsheetml/2009/9/main" objectType="CheckBox" lockText="1"/>
</file>

<file path=xl/ctrlProps/ctrlProp334.xml><?xml version="1.0" encoding="utf-8"?>
<formControlPr xmlns="http://schemas.microsoft.com/office/spreadsheetml/2009/9/main" objectType="CheckBox" fmlaLink="$G$15" lockText="1"/>
</file>

<file path=xl/ctrlProps/ctrlProp335.xml><?xml version="1.0" encoding="utf-8"?>
<formControlPr xmlns="http://schemas.microsoft.com/office/spreadsheetml/2009/9/main" objectType="CheckBox" lockText="1"/>
</file>

<file path=xl/ctrlProps/ctrlProp336.xml><?xml version="1.0" encoding="utf-8"?>
<formControlPr xmlns="http://schemas.microsoft.com/office/spreadsheetml/2009/9/main" objectType="CheckBox" fmlaLink="$G$16" lockText="1"/>
</file>

<file path=xl/ctrlProps/ctrlProp337.xml><?xml version="1.0" encoding="utf-8"?>
<formControlPr xmlns="http://schemas.microsoft.com/office/spreadsheetml/2009/9/main" objectType="CheckBox" lockText="1"/>
</file>

<file path=xl/ctrlProps/ctrlProp338.xml><?xml version="1.0" encoding="utf-8"?>
<formControlPr xmlns="http://schemas.microsoft.com/office/spreadsheetml/2009/9/main" objectType="CheckBox" fmlaLink="$G$17" lockText="1"/>
</file>

<file path=xl/ctrlProps/ctrlProp339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Drop" dropLines="30" dropStyle="combo" dx="16" fmlaLink="$J17" fmlaRange="市町村一覧" val="0"/>
</file>

<file path=xl/ctrlProps/ctrlProp340.xml><?xml version="1.0" encoding="utf-8"?>
<formControlPr xmlns="http://schemas.microsoft.com/office/spreadsheetml/2009/9/main" objectType="CheckBox" fmlaLink="$G$18" lockText="1"/>
</file>

<file path=xl/ctrlProps/ctrlProp341.xml><?xml version="1.0" encoding="utf-8"?>
<formControlPr xmlns="http://schemas.microsoft.com/office/spreadsheetml/2009/9/main" objectType="CheckBox" lockText="1"/>
</file>

<file path=xl/ctrlProps/ctrlProp342.xml><?xml version="1.0" encoding="utf-8"?>
<formControlPr xmlns="http://schemas.microsoft.com/office/spreadsheetml/2009/9/main" objectType="CheckBox" fmlaLink="$G$19" lockText="1"/>
</file>

<file path=xl/ctrlProps/ctrlProp343.xml><?xml version="1.0" encoding="utf-8"?>
<formControlPr xmlns="http://schemas.microsoft.com/office/spreadsheetml/2009/9/main" objectType="CheckBox" lockText="1"/>
</file>

<file path=xl/ctrlProps/ctrlProp344.xml><?xml version="1.0" encoding="utf-8"?>
<formControlPr xmlns="http://schemas.microsoft.com/office/spreadsheetml/2009/9/main" objectType="CheckBox" fmlaLink="$G$20" lockText="1"/>
</file>

<file path=xl/ctrlProps/ctrlProp345.xml><?xml version="1.0" encoding="utf-8"?>
<formControlPr xmlns="http://schemas.microsoft.com/office/spreadsheetml/2009/9/main" objectType="CheckBox" fmlaLink="$G$21" lockText="1"/>
</file>

<file path=xl/ctrlProps/ctrlProp346.xml><?xml version="1.0" encoding="utf-8"?>
<formControlPr xmlns="http://schemas.microsoft.com/office/spreadsheetml/2009/9/main" objectType="CheckBox" lockText="1"/>
</file>

<file path=xl/ctrlProps/ctrlProp347.xml><?xml version="1.0" encoding="utf-8"?>
<formControlPr xmlns="http://schemas.microsoft.com/office/spreadsheetml/2009/9/main" objectType="CheckBox" fmlaLink="$G$22" lockText="1"/>
</file>

<file path=xl/ctrlProps/ctrlProp348.xml><?xml version="1.0" encoding="utf-8"?>
<formControlPr xmlns="http://schemas.microsoft.com/office/spreadsheetml/2009/9/main" objectType="CheckBox" lockText="1"/>
</file>

<file path=xl/ctrlProps/ctrlProp349.xml><?xml version="1.0" encoding="utf-8"?>
<formControlPr xmlns="http://schemas.microsoft.com/office/spreadsheetml/2009/9/main" objectType="CheckBox" fmlaLink="$G$23" lockText="1"/>
</file>

<file path=xl/ctrlProps/ctrlProp35.xml><?xml version="1.0" encoding="utf-8"?>
<formControlPr xmlns="http://schemas.microsoft.com/office/spreadsheetml/2009/9/main" objectType="Drop" dropLines="30" dropStyle="combo" dx="16" fmlaLink="$J18" fmlaRange="市町村一覧" val="0"/>
</file>

<file path=xl/ctrlProps/ctrlProp350.xml><?xml version="1.0" encoding="utf-8"?>
<formControlPr xmlns="http://schemas.microsoft.com/office/spreadsheetml/2009/9/main" objectType="CheckBox" lockText="1"/>
</file>

<file path=xl/ctrlProps/ctrlProp351.xml><?xml version="1.0" encoding="utf-8"?>
<formControlPr xmlns="http://schemas.microsoft.com/office/spreadsheetml/2009/9/main" objectType="CheckBox" fmlaLink="$G$24" lockText="1"/>
</file>

<file path=xl/ctrlProps/ctrlProp352.xml><?xml version="1.0" encoding="utf-8"?>
<formControlPr xmlns="http://schemas.microsoft.com/office/spreadsheetml/2009/9/main" objectType="CheckBox" lockText="1"/>
</file>

<file path=xl/ctrlProps/ctrlProp353.xml><?xml version="1.0" encoding="utf-8"?>
<formControlPr xmlns="http://schemas.microsoft.com/office/spreadsheetml/2009/9/main" objectType="CheckBox" fmlaLink="$G$25" lockText="1"/>
</file>

<file path=xl/ctrlProps/ctrlProp354.xml><?xml version="1.0" encoding="utf-8"?>
<formControlPr xmlns="http://schemas.microsoft.com/office/spreadsheetml/2009/9/main" objectType="CheckBox" checked="Checked" fmlaLink="$H$7" lockText="1"/>
</file>

<file path=xl/ctrlProps/ctrlProp355.xml><?xml version="1.0" encoding="utf-8"?>
<formControlPr xmlns="http://schemas.microsoft.com/office/spreadsheetml/2009/9/main" objectType="CheckBox" fmlaLink="$H$8" lockText="1"/>
</file>

<file path=xl/ctrlProps/ctrlProp356.xml><?xml version="1.0" encoding="utf-8"?>
<formControlPr xmlns="http://schemas.microsoft.com/office/spreadsheetml/2009/9/main" objectType="CheckBox" lockText="1"/>
</file>

<file path=xl/ctrlProps/ctrlProp357.xml><?xml version="1.0" encoding="utf-8"?>
<formControlPr xmlns="http://schemas.microsoft.com/office/spreadsheetml/2009/9/main" objectType="CheckBox" fmlaLink="$H$9" lockText="1"/>
</file>

<file path=xl/ctrlProps/ctrlProp358.xml><?xml version="1.0" encoding="utf-8"?>
<formControlPr xmlns="http://schemas.microsoft.com/office/spreadsheetml/2009/9/main" objectType="CheckBox" lockText="1"/>
</file>

<file path=xl/ctrlProps/ctrlProp359.xml><?xml version="1.0" encoding="utf-8"?>
<formControlPr xmlns="http://schemas.microsoft.com/office/spreadsheetml/2009/9/main" objectType="CheckBox" fmlaLink="$H$10" lockText="1"/>
</file>

<file path=xl/ctrlProps/ctrlProp36.xml><?xml version="1.0" encoding="utf-8"?>
<formControlPr xmlns="http://schemas.microsoft.com/office/spreadsheetml/2009/9/main" objectType="Drop" dropLines="30" dropStyle="combo" dx="16" fmlaLink="$J19" fmlaRange="市町村一覧" val="0"/>
</file>

<file path=xl/ctrlProps/ctrlProp360.xml><?xml version="1.0" encoding="utf-8"?>
<formControlPr xmlns="http://schemas.microsoft.com/office/spreadsheetml/2009/9/main" objectType="CheckBox" lockText="1"/>
</file>

<file path=xl/ctrlProps/ctrlProp361.xml><?xml version="1.0" encoding="utf-8"?>
<formControlPr xmlns="http://schemas.microsoft.com/office/spreadsheetml/2009/9/main" objectType="CheckBox" fmlaLink="$H$11" lockText="1"/>
</file>

<file path=xl/ctrlProps/ctrlProp362.xml><?xml version="1.0" encoding="utf-8"?>
<formControlPr xmlns="http://schemas.microsoft.com/office/spreadsheetml/2009/9/main" objectType="CheckBox" lockText="1"/>
</file>

<file path=xl/ctrlProps/ctrlProp363.xml><?xml version="1.0" encoding="utf-8"?>
<formControlPr xmlns="http://schemas.microsoft.com/office/spreadsheetml/2009/9/main" objectType="CheckBox" fmlaLink="$H$12" lockText="1"/>
</file>

<file path=xl/ctrlProps/ctrlProp364.xml><?xml version="1.0" encoding="utf-8"?>
<formControlPr xmlns="http://schemas.microsoft.com/office/spreadsheetml/2009/9/main" objectType="CheckBox" lockText="1"/>
</file>

<file path=xl/ctrlProps/ctrlProp365.xml><?xml version="1.0" encoding="utf-8"?>
<formControlPr xmlns="http://schemas.microsoft.com/office/spreadsheetml/2009/9/main" objectType="CheckBox" fmlaLink="$H$13" lockText="1"/>
</file>

<file path=xl/ctrlProps/ctrlProp366.xml><?xml version="1.0" encoding="utf-8"?>
<formControlPr xmlns="http://schemas.microsoft.com/office/spreadsheetml/2009/9/main" objectType="CheckBox" lockText="1"/>
</file>

<file path=xl/ctrlProps/ctrlProp367.xml><?xml version="1.0" encoding="utf-8"?>
<formControlPr xmlns="http://schemas.microsoft.com/office/spreadsheetml/2009/9/main" objectType="CheckBox" fmlaLink="$H$14" lockText="1"/>
</file>

<file path=xl/ctrlProps/ctrlProp368.xml><?xml version="1.0" encoding="utf-8"?>
<formControlPr xmlns="http://schemas.microsoft.com/office/spreadsheetml/2009/9/main" objectType="CheckBox" lockText="1"/>
</file>

<file path=xl/ctrlProps/ctrlProp369.xml><?xml version="1.0" encoding="utf-8"?>
<formControlPr xmlns="http://schemas.microsoft.com/office/spreadsheetml/2009/9/main" objectType="CheckBox" fmlaLink="$H$15" lockText="1"/>
</file>

<file path=xl/ctrlProps/ctrlProp37.xml><?xml version="1.0" encoding="utf-8"?>
<formControlPr xmlns="http://schemas.microsoft.com/office/spreadsheetml/2009/9/main" objectType="Drop" dropLines="30" dropStyle="combo" dx="16" fmlaLink="$J20" fmlaRange="市町村一覧" val="0"/>
</file>

<file path=xl/ctrlProps/ctrlProp370.xml><?xml version="1.0" encoding="utf-8"?>
<formControlPr xmlns="http://schemas.microsoft.com/office/spreadsheetml/2009/9/main" objectType="CheckBox" lockText="1"/>
</file>

<file path=xl/ctrlProps/ctrlProp371.xml><?xml version="1.0" encoding="utf-8"?>
<formControlPr xmlns="http://schemas.microsoft.com/office/spreadsheetml/2009/9/main" objectType="CheckBox" fmlaLink="$H$16" lockText="1"/>
</file>

<file path=xl/ctrlProps/ctrlProp372.xml><?xml version="1.0" encoding="utf-8"?>
<formControlPr xmlns="http://schemas.microsoft.com/office/spreadsheetml/2009/9/main" objectType="CheckBox" lockText="1"/>
</file>

<file path=xl/ctrlProps/ctrlProp373.xml><?xml version="1.0" encoding="utf-8"?>
<formControlPr xmlns="http://schemas.microsoft.com/office/spreadsheetml/2009/9/main" objectType="CheckBox" fmlaLink="$H$17" lockText="1"/>
</file>

<file path=xl/ctrlProps/ctrlProp374.xml><?xml version="1.0" encoding="utf-8"?>
<formControlPr xmlns="http://schemas.microsoft.com/office/spreadsheetml/2009/9/main" objectType="CheckBox" lockText="1"/>
</file>

<file path=xl/ctrlProps/ctrlProp375.xml><?xml version="1.0" encoding="utf-8"?>
<formControlPr xmlns="http://schemas.microsoft.com/office/spreadsheetml/2009/9/main" objectType="CheckBox" fmlaLink="$H$18" lockText="1"/>
</file>

<file path=xl/ctrlProps/ctrlProp376.xml><?xml version="1.0" encoding="utf-8"?>
<formControlPr xmlns="http://schemas.microsoft.com/office/spreadsheetml/2009/9/main" objectType="CheckBox" lockText="1"/>
</file>

<file path=xl/ctrlProps/ctrlProp377.xml><?xml version="1.0" encoding="utf-8"?>
<formControlPr xmlns="http://schemas.microsoft.com/office/spreadsheetml/2009/9/main" objectType="CheckBox" fmlaLink="$H$19" lockText="1"/>
</file>

<file path=xl/ctrlProps/ctrlProp378.xml><?xml version="1.0" encoding="utf-8"?>
<formControlPr xmlns="http://schemas.microsoft.com/office/spreadsheetml/2009/9/main" objectType="CheckBox" lockText="1"/>
</file>

<file path=xl/ctrlProps/ctrlProp379.xml><?xml version="1.0" encoding="utf-8"?>
<formControlPr xmlns="http://schemas.microsoft.com/office/spreadsheetml/2009/9/main" objectType="CheckBox" fmlaLink="$H$20" lockText="1"/>
</file>

<file path=xl/ctrlProps/ctrlProp38.xml><?xml version="1.0" encoding="utf-8"?>
<formControlPr xmlns="http://schemas.microsoft.com/office/spreadsheetml/2009/9/main" objectType="Drop" dropLines="30" dropStyle="combo" dx="16" fmlaLink="$J21" fmlaRange="市町村一覧" val="0"/>
</file>

<file path=xl/ctrlProps/ctrlProp380.xml><?xml version="1.0" encoding="utf-8"?>
<formControlPr xmlns="http://schemas.microsoft.com/office/spreadsheetml/2009/9/main" objectType="CheckBox" lockText="1"/>
</file>

<file path=xl/ctrlProps/ctrlProp381.xml><?xml version="1.0" encoding="utf-8"?>
<formControlPr xmlns="http://schemas.microsoft.com/office/spreadsheetml/2009/9/main" objectType="CheckBox" fmlaLink="$H$21" lockText="1"/>
</file>

<file path=xl/ctrlProps/ctrlProp382.xml><?xml version="1.0" encoding="utf-8"?>
<formControlPr xmlns="http://schemas.microsoft.com/office/spreadsheetml/2009/9/main" objectType="CheckBox" lockText="1"/>
</file>

<file path=xl/ctrlProps/ctrlProp383.xml><?xml version="1.0" encoding="utf-8"?>
<formControlPr xmlns="http://schemas.microsoft.com/office/spreadsheetml/2009/9/main" objectType="CheckBox" fmlaLink="$H$22" lockText="1"/>
</file>

<file path=xl/ctrlProps/ctrlProp384.xml><?xml version="1.0" encoding="utf-8"?>
<formControlPr xmlns="http://schemas.microsoft.com/office/spreadsheetml/2009/9/main" objectType="CheckBox" lockText="1"/>
</file>

<file path=xl/ctrlProps/ctrlProp385.xml><?xml version="1.0" encoding="utf-8"?>
<formControlPr xmlns="http://schemas.microsoft.com/office/spreadsheetml/2009/9/main" objectType="CheckBox" fmlaLink="$H$23" lockText="1"/>
</file>

<file path=xl/ctrlProps/ctrlProp386.xml><?xml version="1.0" encoding="utf-8"?>
<formControlPr xmlns="http://schemas.microsoft.com/office/spreadsheetml/2009/9/main" objectType="CheckBox" lockText="1"/>
</file>

<file path=xl/ctrlProps/ctrlProp387.xml><?xml version="1.0" encoding="utf-8"?>
<formControlPr xmlns="http://schemas.microsoft.com/office/spreadsheetml/2009/9/main" objectType="CheckBox" fmlaLink="$H$24" lockText="1"/>
</file>

<file path=xl/ctrlProps/ctrlProp388.xml><?xml version="1.0" encoding="utf-8"?>
<formControlPr xmlns="http://schemas.microsoft.com/office/spreadsheetml/2009/9/main" objectType="CheckBox" lockText="1"/>
</file>

<file path=xl/ctrlProps/ctrlProp389.xml><?xml version="1.0" encoding="utf-8"?>
<formControlPr xmlns="http://schemas.microsoft.com/office/spreadsheetml/2009/9/main" objectType="CheckBox" fmlaLink="$H$25" lockText="1"/>
</file>

<file path=xl/ctrlProps/ctrlProp39.xml><?xml version="1.0" encoding="utf-8"?>
<formControlPr xmlns="http://schemas.microsoft.com/office/spreadsheetml/2009/9/main" objectType="Drop" dropLines="30" dropStyle="combo" dx="16" fmlaLink="$J22" fmlaRange="市町村一覧" val="0"/>
</file>

<file path=xl/ctrlProps/ctrlProp390.xml><?xml version="1.0" encoding="utf-8"?>
<formControlPr xmlns="http://schemas.microsoft.com/office/spreadsheetml/2009/9/main" objectType="CheckBox" checked="Checked" fmlaLink="$I$7" lockText="1"/>
</file>

<file path=xl/ctrlProps/ctrlProp391.xml><?xml version="1.0" encoding="utf-8"?>
<formControlPr xmlns="http://schemas.microsoft.com/office/spreadsheetml/2009/9/main" objectType="CheckBox" fmlaLink="$I$8" lockText="1"/>
</file>

<file path=xl/ctrlProps/ctrlProp392.xml><?xml version="1.0" encoding="utf-8"?>
<formControlPr xmlns="http://schemas.microsoft.com/office/spreadsheetml/2009/9/main" objectType="CheckBox" lockText="1"/>
</file>

<file path=xl/ctrlProps/ctrlProp393.xml><?xml version="1.0" encoding="utf-8"?>
<formControlPr xmlns="http://schemas.microsoft.com/office/spreadsheetml/2009/9/main" objectType="CheckBox" fmlaLink="$I$9" lockText="1"/>
</file>

<file path=xl/ctrlProps/ctrlProp394.xml><?xml version="1.0" encoding="utf-8"?>
<formControlPr xmlns="http://schemas.microsoft.com/office/spreadsheetml/2009/9/main" objectType="CheckBox" lockText="1"/>
</file>

<file path=xl/ctrlProps/ctrlProp395.xml><?xml version="1.0" encoding="utf-8"?>
<formControlPr xmlns="http://schemas.microsoft.com/office/spreadsheetml/2009/9/main" objectType="CheckBox" fmlaLink="$I$10" lockText="1"/>
</file>

<file path=xl/ctrlProps/ctrlProp396.xml><?xml version="1.0" encoding="utf-8"?>
<formControlPr xmlns="http://schemas.microsoft.com/office/spreadsheetml/2009/9/main" objectType="CheckBox" lockText="1"/>
</file>

<file path=xl/ctrlProps/ctrlProp397.xml><?xml version="1.0" encoding="utf-8"?>
<formControlPr xmlns="http://schemas.microsoft.com/office/spreadsheetml/2009/9/main" objectType="CheckBox" fmlaLink="$I$11" lockText="1"/>
</file>

<file path=xl/ctrlProps/ctrlProp398.xml><?xml version="1.0" encoding="utf-8"?>
<formControlPr xmlns="http://schemas.microsoft.com/office/spreadsheetml/2009/9/main" objectType="CheckBox" lockText="1"/>
</file>

<file path=xl/ctrlProps/ctrlProp399.xml><?xml version="1.0" encoding="utf-8"?>
<formControlPr xmlns="http://schemas.microsoft.com/office/spreadsheetml/2009/9/main" objectType="CheckBox" fmlaLink="$I$12" lockText="1"/>
</file>

<file path=xl/ctrlProps/ctrlProp4.xml><?xml version="1.0" encoding="utf-8"?>
<formControlPr xmlns="http://schemas.microsoft.com/office/spreadsheetml/2009/9/main" objectType="Drop" dropLines="30" dropStyle="combo" dx="16" fmlaLink="$J$6" fmlaRange="市町村一覧" sel="45" val="15"/>
</file>

<file path=xl/ctrlProps/ctrlProp40.xml><?xml version="1.0" encoding="utf-8"?>
<formControlPr xmlns="http://schemas.microsoft.com/office/spreadsheetml/2009/9/main" objectType="Drop" dropLines="30" dropStyle="combo" dx="16" fmlaLink="$J23" fmlaRange="市町村一覧" val="0"/>
</file>

<file path=xl/ctrlProps/ctrlProp400.xml><?xml version="1.0" encoding="utf-8"?>
<formControlPr xmlns="http://schemas.microsoft.com/office/spreadsheetml/2009/9/main" objectType="CheckBox" lockText="1"/>
</file>

<file path=xl/ctrlProps/ctrlProp401.xml><?xml version="1.0" encoding="utf-8"?>
<formControlPr xmlns="http://schemas.microsoft.com/office/spreadsheetml/2009/9/main" objectType="CheckBox" fmlaLink="$I$13" lockText="1"/>
</file>

<file path=xl/ctrlProps/ctrlProp402.xml><?xml version="1.0" encoding="utf-8"?>
<formControlPr xmlns="http://schemas.microsoft.com/office/spreadsheetml/2009/9/main" objectType="CheckBox" lockText="1"/>
</file>

<file path=xl/ctrlProps/ctrlProp403.xml><?xml version="1.0" encoding="utf-8"?>
<formControlPr xmlns="http://schemas.microsoft.com/office/spreadsheetml/2009/9/main" objectType="CheckBox" fmlaLink="$I$14" lockText="1"/>
</file>

<file path=xl/ctrlProps/ctrlProp404.xml><?xml version="1.0" encoding="utf-8"?>
<formControlPr xmlns="http://schemas.microsoft.com/office/spreadsheetml/2009/9/main" objectType="CheckBox" lockText="1"/>
</file>

<file path=xl/ctrlProps/ctrlProp405.xml><?xml version="1.0" encoding="utf-8"?>
<formControlPr xmlns="http://schemas.microsoft.com/office/spreadsheetml/2009/9/main" objectType="CheckBox" fmlaLink="$I$15" lockText="1"/>
</file>

<file path=xl/ctrlProps/ctrlProp406.xml><?xml version="1.0" encoding="utf-8"?>
<formControlPr xmlns="http://schemas.microsoft.com/office/spreadsheetml/2009/9/main" objectType="CheckBox" lockText="1"/>
</file>

<file path=xl/ctrlProps/ctrlProp407.xml><?xml version="1.0" encoding="utf-8"?>
<formControlPr xmlns="http://schemas.microsoft.com/office/spreadsheetml/2009/9/main" objectType="CheckBox" fmlaLink="$I$16" lockText="1"/>
</file>

<file path=xl/ctrlProps/ctrlProp408.xml><?xml version="1.0" encoding="utf-8"?>
<formControlPr xmlns="http://schemas.microsoft.com/office/spreadsheetml/2009/9/main" objectType="CheckBox" lockText="1"/>
</file>

<file path=xl/ctrlProps/ctrlProp409.xml><?xml version="1.0" encoding="utf-8"?>
<formControlPr xmlns="http://schemas.microsoft.com/office/spreadsheetml/2009/9/main" objectType="CheckBox" fmlaLink="$I$17" lockText="1"/>
</file>

<file path=xl/ctrlProps/ctrlProp41.xml><?xml version="1.0" encoding="utf-8"?>
<formControlPr xmlns="http://schemas.microsoft.com/office/spreadsheetml/2009/9/main" objectType="Drop" dropLines="30" dropStyle="combo" dx="16" fmlaLink="$J24" fmlaRange="市町村一覧" val="0"/>
</file>

<file path=xl/ctrlProps/ctrlProp410.xml><?xml version="1.0" encoding="utf-8"?>
<formControlPr xmlns="http://schemas.microsoft.com/office/spreadsheetml/2009/9/main" objectType="CheckBox" lockText="1"/>
</file>

<file path=xl/ctrlProps/ctrlProp411.xml><?xml version="1.0" encoding="utf-8"?>
<formControlPr xmlns="http://schemas.microsoft.com/office/spreadsheetml/2009/9/main" objectType="CheckBox" fmlaLink="$I$18" lockText="1"/>
</file>

<file path=xl/ctrlProps/ctrlProp412.xml><?xml version="1.0" encoding="utf-8"?>
<formControlPr xmlns="http://schemas.microsoft.com/office/spreadsheetml/2009/9/main" objectType="CheckBox" lockText="1"/>
</file>

<file path=xl/ctrlProps/ctrlProp413.xml><?xml version="1.0" encoding="utf-8"?>
<formControlPr xmlns="http://schemas.microsoft.com/office/spreadsheetml/2009/9/main" objectType="CheckBox" fmlaLink="$I$19" lockText="1"/>
</file>

<file path=xl/ctrlProps/ctrlProp414.xml><?xml version="1.0" encoding="utf-8"?>
<formControlPr xmlns="http://schemas.microsoft.com/office/spreadsheetml/2009/9/main" objectType="CheckBox" lockText="1"/>
</file>

<file path=xl/ctrlProps/ctrlProp415.xml><?xml version="1.0" encoding="utf-8"?>
<formControlPr xmlns="http://schemas.microsoft.com/office/spreadsheetml/2009/9/main" objectType="CheckBox" fmlaLink="$I$20" lockText="1"/>
</file>

<file path=xl/ctrlProps/ctrlProp416.xml><?xml version="1.0" encoding="utf-8"?>
<formControlPr xmlns="http://schemas.microsoft.com/office/spreadsheetml/2009/9/main" objectType="CheckBox" lockText="1"/>
</file>

<file path=xl/ctrlProps/ctrlProp417.xml><?xml version="1.0" encoding="utf-8"?>
<formControlPr xmlns="http://schemas.microsoft.com/office/spreadsheetml/2009/9/main" objectType="CheckBox" fmlaLink="$I$21" lockText="1"/>
</file>

<file path=xl/ctrlProps/ctrlProp418.xml><?xml version="1.0" encoding="utf-8"?>
<formControlPr xmlns="http://schemas.microsoft.com/office/spreadsheetml/2009/9/main" objectType="CheckBox" lockText="1"/>
</file>

<file path=xl/ctrlProps/ctrlProp419.xml><?xml version="1.0" encoding="utf-8"?>
<formControlPr xmlns="http://schemas.microsoft.com/office/spreadsheetml/2009/9/main" objectType="CheckBox" fmlaLink="$I$22" lockText="1"/>
</file>

<file path=xl/ctrlProps/ctrlProp42.xml><?xml version="1.0" encoding="utf-8"?>
<formControlPr xmlns="http://schemas.microsoft.com/office/spreadsheetml/2009/9/main" objectType="Drop" dropLines="50" dropStyle="combo" dx="16" fmlaLink="$L$11" fmlaRange="学校リスト08" sel="118" val="74"/>
</file>

<file path=xl/ctrlProps/ctrlProp420.xml><?xml version="1.0" encoding="utf-8"?>
<formControlPr xmlns="http://schemas.microsoft.com/office/spreadsheetml/2009/9/main" objectType="CheckBox" lockText="1"/>
</file>

<file path=xl/ctrlProps/ctrlProp421.xml><?xml version="1.0" encoding="utf-8"?>
<formControlPr xmlns="http://schemas.microsoft.com/office/spreadsheetml/2009/9/main" objectType="CheckBox" fmlaLink="$I$23" lockText="1"/>
</file>

<file path=xl/ctrlProps/ctrlProp422.xml><?xml version="1.0" encoding="utf-8"?>
<formControlPr xmlns="http://schemas.microsoft.com/office/spreadsheetml/2009/9/main" objectType="CheckBox" lockText="1"/>
</file>

<file path=xl/ctrlProps/ctrlProp423.xml><?xml version="1.0" encoding="utf-8"?>
<formControlPr xmlns="http://schemas.microsoft.com/office/spreadsheetml/2009/9/main" objectType="CheckBox" fmlaLink="$I$24" lockText="1"/>
</file>

<file path=xl/ctrlProps/ctrlProp424.xml><?xml version="1.0" encoding="utf-8"?>
<formControlPr xmlns="http://schemas.microsoft.com/office/spreadsheetml/2009/9/main" objectType="CheckBox" lockText="1"/>
</file>

<file path=xl/ctrlProps/ctrlProp425.xml><?xml version="1.0" encoding="utf-8"?>
<formControlPr xmlns="http://schemas.microsoft.com/office/spreadsheetml/2009/9/main" objectType="CheckBox" fmlaLink="$I$25" lockText="1"/>
</file>

<file path=xl/ctrlProps/ctrlProp426.xml><?xml version="1.0" encoding="utf-8"?>
<formControlPr xmlns="http://schemas.microsoft.com/office/spreadsheetml/2009/9/main" objectType="CheckBox" fmlaLink="$J$7" lockText="1"/>
</file>

<file path=xl/ctrlProps/ctrlProp427.xml><?xml version="1.0" encoding="utf-8"?>
<formControlPr xmlns="http://schemas.microsoft.com/office/spreadsheetml/2009/9/main" objectType="CheckBox" fmlaLink="$J$8" lockText="1"/>
</file>

<file path=xl/ctrlProps/ctrlProp428.xml><?xml version="1.0" encoding="utf-8"?>
<formControlPr xmlns="http://schemas.microsoft.com/office/spreadsheetml/2009/9/main" objectType="CheckBox" lockText="1"/>
</file>

<file path=xl/ctrlProps/ctrlProp429.xml><?xml version="1.0" encoding="utf-8"?>
<formControlPr xmlns="http://schemas.microsoft.com/office/spreadsheetml/2009/9/main" objectType="CheckBox" fmlaLink="$J$9" lockText="1"/>
</file>

<file path=xl/ctrlProps/ctrlProp43.xml><?xml version="1.0" encoding="utf-8"?>
<formControlPr xmlns="http://schemas.microsoft.com/office/spreadsheetml/2009/9/main" objectType="Drop" dropLines="50" dropStyle="combo" dx="16" fmlaLink="$L$12" fmlaRange="学校リスト09" sel="118" val="0"/>
</file>

<file path=xl/ctrlProps/ctrlProp430.xml><?xml version="1.0" encoding="utf-8"?>
<formControlPr xmlns="http://schemas.microsoft.com/office/spreadsheetml/2009/9/main" objectType="CheckBox" lockText="1"/>
</file>

<file path=xl/ctrlProps/ctrlProp431.xml><?xml version="1.0" encoding="utf-8"?>
<formControlPr xmlns="http://schemas.microsoft.com/office/spreadsheetml/2009/9/main" objectType="CheckBox" fmlaLink="$J$10" lockText="1"/>
</file>

<file path=xl/ctrlProps/ctrlProp432.xml><?xml version="1.0" encoding="utf-8"?>
<formControlPr xmlns="http://schemas.microsoft.com/office/spreadsheetml/2009/9/main" objectType="CheckBox" lockText="1"/>
</file>

<file path=xl/ctrlProps/ctrlProp433.xml><?xml version="1.0" encoding="utf-8"?>
<formControlPr xmlns="http://schemas.microsoft.com/office/spreadsheetml/2009/9/main" objectType="CheckBox" fmlaLink="$J$11" lockText="1"/>
</file>

<file path=xl/ctrlProps/ctrlProp434.xml><?xml version="1.0" encoding="utf-8"?>
<formControlPr xmlns="http://schemas.microsoft.com/office/spreadsheetml/2009/9/main" objectType="CheckBox" lockText="1"/>
</file>

<file path=xl/ctrlProps/ctrlProp435.xml><?xml version="1.0" encoding="utf-8"?>
<formControlPr xmlns="http://schemas.microsoft.com/office/spreadsheetml/2009/9/main" objectType="CheckBox" fmlaLink="$J$12" lockText="1"/>
</file>

<file path=xl/ctrlProps/ctrlProp436.xml><?xml version="1.0" encoding="utf-8"?>
<formControlPr xmlns="http://schemas.microsoft.com/office/spreadsheetml/2009/9/main" objectType="CheckBox" lockText="1"/>
</file>

<file path=xl/ctrlProps/ctrlProp437.xml><?xml version="1.0" encoding="utf-8"?>
<formControlPr xmlns="http://schemas.microsoft.com/office/spreadsheetml/2009/9/main" objectType="CheckBox" fmlaLink="$J$13" lockText="1"/>
</file>

<file path=xl/ctrlProps/ctrlProp438.xml><?xml version="1.0" encoding="utf-8"?>
<formControlPr xmlns="http://schemas.microsoft.com/office/spreadsheetml/2009/9/main" objectType="CheckBox" lockText="1"/>
</file>

<file path=xl/ctrlProps/ctrlProp439.xml><?xml version="1.0" encoding="utf-8"?>
<formControlPr xmlns="http://schemas.microsoft.com/office/spreadsheetml/2009/9/main" objectType="CheckBox" fmlaLink="$J$14" lockText="1"/>
</file>

<file path=xl/ctrlProps/ctrlProp44.xml><?xml version="1.0" encoding="utf-8"?>
<formControlPr xmlns="http://schemas.microsoft.com/office/spreadsheetml/2009/9/main" objectType="Drop" dropLines="50" dropStyle="combo" dx="16" fmlaLink="$L$13" fmlaRange="学校リスト10" sel="119" val="69"/>
</file>

<file path=xl/ctrlProps/ctrlProp440.xml><?xml version="1.0" encoding="utf-8"?>
<formControlPr xmlns="http://schemas.microsoft.com/office/spreadsheetml/2009/9/main" objectType="CheckBox" lockText="1"/>
</file>

<file path=xl/ctrlProps/ctrlProp441.xml><?xml version="1.0" encoding="utf-8"?>
<formControlPr xmlns="http://schemas.microsoft.com/office/spreadsheetml/2009/9/main" objectType="CheckBox" fmlaLink="$J$15" lockText="1"/>
</file>

<file path=xl/ctrlProps/ctrlProp442.xml><?xml version="1.0" encoding="utf-8"?>
<formControlPr xmlns="http://schemas.microsoft.com/office/spreadsheetml/2009/9/main" objectType="CheckBox" lockText="1"/>
</file>

<file path=xl/ctrlProps/ctrlProp443.xml><?xml version="1.0" encoding="utf-8"?>
<formControlPr xmlns="http://schemas.microsoft.com/office/spreadsheetml/2009/9/main" objectType="CheckBox" fmlaLink="$J$16" lockText="1"/>
</file>

<file path=xl/ctrlProps/ctrlProp444.xml><?xml version="1.0" encoding="utf-8"?>
<formControlPr xmlns="http://schemas.microsoft.com/office/spreadsheetml/2009/9/main" objectType="CheckBox" lockText="1"/>
</file>

<file path=xl/ctrlProps/ctrlProp445.xml><?xml version="1.0" encoding="utf-8"?>
<formControlPr xmlns="http://schemas.microsoft.com/office/spreadsheetml/2009/9/main" objectType="CheckBox" fmlaLink="$J$17" lockText="1"/>
</file>

<file path=xl/ctrlProps/ctrlProp446.xml><?xml version="1.0" encoding="utf-8"?>
<formControlPr xmlns="http://schemas.microsoft.com/office/spreadsheetml/2009/9/main" objectType="CheckBox" lockText="1"/>
</file>

<file path=xl/ctrlProps/ctrlProp447.xml><?xml version="1.0" encoding="utf-8"?>
<formControlPr xmlns="http://schemas.microsoft.com/office/spreadsheetml/2009/9/main" objectType="CheckBox" fmlaLink="$J$18" lockText="1"/>
</file>

<file path=xl/ctrlProps/ctrlProp448.xml><?xml version="1.0" encoding="utf-8"?>
<formControlPr xmlns="http://schemas.microsoft.com/office/spreadsheetml/2009/9/main" objectType="CheckBox" lockText="1"/>
</file>

<file path=xl/ctrlProps/ctrlProp449.xml><?xml version="1.0" encoding="utf-8"?>
<formControlPr xmlns="http://schemas.microsoft.com/office/spreadsheetml/2009/9/main" objectType="CheckBox" fmlaLink="$J$19" lockText="1"/>
</file>

<file path=xl/ctrlProps/ctrlProp45.xml><?xml version="1.0" encoding="utf-8"?>
<formControlPr xmlns="http://schemas.microsoft.com/office/spreadsheetml/2009/9/main" objectType="Drop" dropLines="50" dropStyle="combo" dx="16" fmlaLink="$L$14" fmlaRange="学校リスト11" sel="118" val="69"/>
</file>

<file path=xl/ctrlProps/ctrlProp450.xml><?xml version="1.0" encoding="utf-8"?>
<formControlPr xmlns="http://schemas.microsoft.com/office/spreadsheetml/2009/9/main" objectType="CheckBox" lockText="1"/>
</file>

<file path=xl/ctrlProps/ctrlProp451.xml><?xml version="1.0" encoding="utf-8"?>
<formControlPr xmlns="http://schemas.microsoft.com/office/spreadsheetml/2009/9/main" objectType="CheckBox" fmlaLink="$J$20" lockText="1"/>
</file>

<file path=xl/ctrlProps/ctrlProp452.xml><?xml version="1.0" encoding="utf-8"?>
<formControlPr xmlns="http://schemas.microsoft.com/office/spreadsheetml/2009/9/main" objectType="CheckBox" lockText="1"/>
</file>

<file path=xl/ctrlProps/ctrlProp453.xml><?xml version="1.0" encoding="utf-8"?>
<formControlPr xmlns="http://schemas.microsoft.com/office/spreadsheetml/2009/9/main" objectType="CheckBox" fmlaLink="$J$21" lockText="1"/>
</file>

<file path=xl/ctrlProps/ctrlProp454.xml><?xml version="1.0" encoding="utf-8"?>
<formControlPr xmlns="http://schemas.microsoft.com/office/spreadsheetml/2009/9/main" objectType="CheckBox" lockText="1"/>
</file>

<file path=xl/ctrlProps/ctrlProp455.xml><?xml version="1.0" encoding="utf-8"?>
<formControlPr xmlns="http://schemas.microsoft.com/office/spreadsheetml/2009/9/main" objectType="CheckBox" fmlaLink="$J$22" lockText="1"/>
</file>

<file path=xl/ctrlProps/ctrlProp456.xml><?xml version="1.0" encoding="utf-8"?>
<formControlPr xmlns="http://schemas.microsoft.com/office/spreadsheetml/2009/9/main" objectType="CheckBox" lockText="1"/>
</file>

<file path=xl/ctrlProps/ctrlProp457.xml><?xml version="1.0" encoding="utf-8"?>
<formControlPr xmlns="http://schemas.microsoft.com/office/spreadsheetml/2009/9/main" objectType="CheckBox" fmlaLink="$J$23" lockText="1"/>
</file>

<file path=xl/ctrlProps/ctrlProp458.xml><?xml version="1.0" encoding="utf-8"?>
<formControlPr xmlns="http://schemas.microsoft.com/office/spreadsheetml/2009/9/main" objectType="CheckBox" lockText="1"/>
</file>

<file path=xl/ctrlProps/ctrlProp459.xml><?xml version="1.0" encoding="utf-8"?>
<formControlPr xmlns="http://schemas.microsoft.com/office/spreadsheetml/2009/9/main" objectType="CheckBox" fmlaLink="$J$24" lockText="1"/>
</file>

<file path=xl/ctrlProps/ctrlProp46.xml><?xml version="1.0" encoding="utf-8"?>
<formControlPr xmlns="http://schemas.microsoft.com/office/spreadsheetml/2009/9/main" objectType="Drop" dropLines="50" dropStyle="combo" dx="16" fmlaLink="$L$15" fmlaRange="学校リスト12" sel="118" val="69"/>
</file>

<file path=xl/ctrlProps/ctrlProp460.xml><?xml version="1.0" encoding="utf-8"?>
<formControlPr xmlns="http://schemas.microsoft.com/office/spreadsheetml/2009/9/main" objectType="CheckBox" lockText="1"/>
</file>

<file path=xl/ctrlProps/ctrlProp461.xml><?xml version="1.0" encoding="utf-8"?>
<formControlPr xmlns="http://schemas.microsoft.com/office/spreadsheetml/2009/9/main" objectType="CheckBox" fmlaLink="$J$25" lockText="1"/>
</file>

<file path=xl/ctrlProps/ctrlProp462.xml><?xml version="1.0" encoding="utf-8"?>
<formControlPr xmlns="http://schemas.microsoft.com/office/spreadsheetml/2009/9/main" objectType="CheckBox" checked="Checked" fmlaLink="$K$7" lockText="1"/>
</file>

<file path=xl/ctrlProps/ctrlProp463.xml><?xml version="1.0" encoding="utf-8"?>
<formControlPr xmlns="http://schemas.microsoft.com/office/spreadsheetml/2009/9/main" objectType="CheckBox" fmlaLink="$K$8" lockText="1"/>
</file>

<file path=xl/ctrlProps/ctrlProp464.xml><?xml version="1.0" encoding="utf-8"?>
<formControlPr xmlns="http://schemas.microsoft.com/office/spreadsheetml/2009/9/main" objectType="CheckBox" lockText="1"/>
</file>

<file path=xl/ctrlProps/ctrlProp465.xml><?xml version="1.0" encoding="utf-8"?>
<formControlPr xmlns="http://schemas.microsoft.com/office/spreadsheetml/2009/9/main" objectType="CheckBox" fmlaLink="$K$9" lockText="1"/>
</file>

<file path=xl/ctrlProps/ctrlProp466.xml><?xml version="1.0" encoding="utf-8"?>
<formControlPr xmlns="http://schemas.microsoft.com/office/spreadsheetml/2009/9/main" objectType="CheckBox" lockText="1"/>
</file>

<file path=xl/ctrlProps/ctrlProp467.xml><?xml version="1.0" encoding="utf-8"?>
<formControlPr xmlns="http://schemas.microsoft.com/office/spreadsheetml/2009/9/main" objectType="CheckBox" fmlaLink="$K$10" lockText="1"/>
</file>

<file path=xl/ctrlProps/ctrlProp468.xml><?xml version="1.0" encoding="utf-8"?>
<formControlPr xmlns="http://schemas.microsoft.com/office/spreadsheetml/2009/9/main" objectType="CheckBox" lockText="1"/>
</file>

<file path=xl/ctrlProps/ctrlProp469.xml><?xml version="1.0" encoding="utf-8"?>
<formControlPr xmlns="http://schemas.microsoft.com/office/spreadsheetml/2009/9/main" objectType="CheckBox" fmlaLink="$K$11" lockText="1"/>
</file>

<file path=xl/ctrlProps/ctrlProp47.xml><?xml version="1.0" encoding="utf-8"?>
<formControlPr xmlns="http://schemas.microsoft.com/office/spreadsheetml/2009/9/main" objectType="Drop" dropLines="50" dropStyle="combo" dx="16" fmlaLink="$L$16" fmlaRange="学校リスト13" sel="118" val="78"/>
</file>

<file path=xl/ctrlProps/ctrlProp470.xml><?xml version="1.0" encoding="utf-8"?>
<formControlPr xmlns="http://schemas.microsoft.com/office/spreadsheetml/2009/9/main" objectType="CheckBox" lockText="1"/>
</file>

<file path=xl/ctrlProps/ctrlProp471.xml><?xml version="1.0" encoding="utf-8"?>
<formControlPr xmlns="http://schemas.microsoft.com/office/spreadsheetml/2009/9/main" objectType="CheckBox" fmlaLink="$K$12" lockText="1"/>
</file>

<file path=xl/ctrlProps/ctrlProp472.xml><?xml version="1.0" encoding="utf-8"?>
<formControlPr xmlns="http://schemas.microsoft.com/office/spreadsheetml/2009/9/main" objectType="CheckBox" lockText="1"/>
</file>

<file path=xl/ctrlProps/ctrlProp473.xml><?xml version="1.0" encoding="utf-8"?>
<formControlPr xmlns="http://schemas.microsoft.com/office/spreadsheetml/2009/9/main" objectType="CheckBox" fmlaLink="$K$13" lockText="1"/>
</file>

<file path=xl/ctrlProps/ctrlProp474.xml><?xml version="1.0" encoding="utf-8"?>
<formControlPr xmlns="http://schemas.microsoft.com/office/spreadsheetml/2009/9/main" objectType="CheckBox" lockText="1"/>
</file>

<file path=xl/ctrlProps/ctrlProp475.xml><?xml version="1.0" encoding="utf-8"?>
<formControlPr xmlns="http://schemas.microsoft.com/office/spreadsheetml/2009/9/main" objectType="CheckBox" fmlaLink="$K$14" lockText="1"/>
</file>

<file path=xl/ctrlProps/ctrlProp476.xml><?xml version="1.0" encoding="utf-8"?>
<formControlPr xmlns="http://schemas.microsoft.com/office/spreadsheetml/2009/9/main" objectType="CheckBox" lockText="1"/>
</file>

<file path=xl/ctrlProps/ctrlProp477.xml><?xml version="1.0" encoding="utf-8"?>
<formControlPr xmlns="http://schemas.microsoft.com/office/spreadsheetml/2009/9/main" objectType="CheckBox" fmlaLink="$K$15" lockText="1"/>
</file>

<file path=xl/ctrlProps/ctrlProp478.xml><?xml version="1.0" encoding="utf-8"?>
<formControlPr xmlns="http://schemas.microsoft.com/office/spreadsheetml/2009/9/main" objectType="CheckBox" lockText="1"/>
</file>

<file path=xl/ctrlProps/ctrlProp479.xml><?xml version="1.0" encoding="utf-8"?>
<formControlPr xmlns="http://schemas.microsoft.com/office/spreadsheetml/2009/9/main" objectType="CheckBox" fmlaLink="$K$16" lockText="1"/>
</file>

<file path=xl/ctrlProps/ctrlProp48.xml><?xml version="1.0" encoding="utf-8"?>
<formControlPr xmlns="http://schemas.microsoft.com/office/spreadsheetml/2009/9/main" objectType="Drop" dropLines="50" dropStyle="combo" dx="16" fmlaLink="$L$17" fmlaRange="学校リスト14" sel="118" val="78"/>
</file>

<file path=xl/ctrlProps/ctrlProp480.xml><?xml version="1.0" encoding="utf-8"?>
<formControlPr xmlns="http://schemas.microsoft.com/office/spreadsheetml/2009/9/main" objectType="CheckBox" lockText="1"/>
</file>

<file path=xl/ctrlProps/ctrlProp481.xml><?xml version="1.0" encoding="utf-8"?>
<formControlPr xmlns="http://schemas.microsoft.com/office/spreadsheetml/2009/9/main" objectType="CheckBox" fmlaLink="$K$17" lockText="1"/>
</file>

<file path=xl/ctrlProps/ctrlProp482.xml><?xml version="1.0" encoding="utf-8"?>
<formControlPr xmlns="http://schemas.microsoft.com/office/spreadsheetml/2009/9/main" objectType="CheckBox" lockText="1"/>
</file>

<file path=xl/ctrlProps/ctrlProp483.xml><?xml version="1.0" encoding="utf-8"?>
<formControlPr xmlns="http://schemas.microsoft.com/office/spreadsheetml/2009/9/main" objectType="CheckBox" fmlaLink="$K$18" lockText="1"/>
</file>

<file path=xl/ctrlProps/ctrlProp484.xml><?xml version="1.0" encoding="utf-8"?>
<formControlPr xmlns="http://schemas.microsoft.com/office/spreadsheetml/2009/9/main" objectType="CheckBox" lockText="1"/>
</file>

<file path=xl/ctrlProps/ctrlProp485.xml><?xml version="1.0" encoding="utf-8"?>
<formControlPr xmlns="http://schemas.microsoft.com/office/spreadsheetml/2009/9/main" objectType="CheckBox" fmlaLink="$K$19" lockText="1"/>
</file>

<file path=xl/ctrlProps/ctrlProp486.xml><?xml version="1.0" encoding="utf-8"?>
<formControlPr xmlns="http://schemas.microsoft.com/office/spreadsheetml/2009/9/main" objectType="CheckBox" lockText="1"/>
</file>

<file path=xl/ctrlProps/ctrlProp487.xml><?xml version="1.0" encoding="utf-8"?>
<formControlPr xmlns="http://schemas.microsoft.com/office/spreadsheetml/2009/9/main" objectType="CheckBox" fmlaLink="$K$20" lockText="1"/>
</file>

<file path=xl/ctrlProps/ctrlProp488.xml><?xml version="1.0" encoding="utf-8"?>
<formControlPr xmlns="http://schemas.microsoft.com/office/spreadsheetml/2009/9/main" objectType="CheckBox" lockText="1"/>
</file>

<file path=xl/ctrlProps/ctrlProp489.xml><?xml version="1.0" encoding="utf-8"?>
<formControlPr xmlns="http://schemas.microsoft.com/office/spreadsheetml/2009/9/main" objectType="CheckBox" fmlaLink="$K$21" lockText="1"/>
</file>

<file path=xl/ctrlProps/ctrlProp49.xml><?xml version="1.0" encoding="utf-8"?>
<formControlPr xmlns="http://schemas.microsoft.com/office/spreadsheetml/2009/9/main" objectType="Drop" dropLines="50" dropStyle="combo" dx="16" fmlaLink="$L$18" fmlaRange="学校リスト15" sel="118" val="75"/>
</file>

<file path=xl/ctrlProps/ctrlProp490.xml><?xml version="1.0" encoding="utf-8"?>
<formControlPr xmlns="http://schemas.microsoft.com/office/spreadsheetml/2009/9/main" objectType="CheckBox" lockText="1"/>
</file>

<file path=xl/ctrlProps/ctrlProp491.xml><?xml version="1.0" encoding="utf-8"?>
<formControlPr xmlns="http://schemas.microsoft.com/office/spreadsheetml/2009/9/main" objectType="CheckBox" fmlaLink="$K$22" lockText="1"/>
</file>

<file path=xl/ctrlProps/ctrlProp492.xml><?xml version="1.0" encoding="utf-8"?>
<formControlPr xmlns="http://schemas.microsoft.com/office/spreadsheetml/2009/9/main" objectType="CheckBox" lockText="1"/>
</file>

<file path=xl/ctrlProps/ctrlProp493.xml><?xml version="1.0" encoding="utf-8"?>
<formControlPr xmlns="http://schemas.microsoft.com/office/spreadsheetml/2009/9/main" objectType="CheckBox" fmlaLink="$K$23" lockText="1"/>
</file>

<file path=xl/ctrlProps/ctrlProp494.xml><?xml version="1.0" encoding="utf-8"?>
<formControlPr xmlns="http://schemas.microsoft.com/office/spreadsheetml/2009/9/main" objectType="CheckBox" lockText="1"/>
</file>

<file path=xl/ctrlProps/ctrlProp495.xml><?xml version="1.0" encoding="utf-8"?>
<formControlPr xmlns="http://schemas.microsoft.com/office/spreadsheetml/2009/9/main" objectType="CheckBox" fmlaLink="$K$24" lockText="1"/>
</file>

<file path=xl/ctrlProps/ctrlProp496.xml><?xml version="1.0" encoding="utf-8"?>
<formControlPr xmlns="http://schemas.microsoft.com/office/spreadsheetml/2009/9/main" objectType="CheckBox" lockText="1"/>
</file>

<file path=xl/ctrlProps/ctrlProp497.xml><?xml version="1.0" encoding="utf-8"?>
<formControlPr xmlns="http://schemas.microsoft.com/office/spreadsheetml/2009/9/main" objectType="CheckBox" fmlaLink="$K$25" lockText="1"/>
</file>

<file path=xl/ctrlProps/ctrlProp498.xml><?xml version="1.0" encoding="utf-8"?>
<formControlPr xmlns="http://schemas.microsoft.com/office/spreadsheetml/2009/9/main" objectType="CheckBox" fmlaLink="$L$7" lockText="1"/>
</file>

<file path=xl/ctrlProps/ctrlProp499.xml><?xml version="1.0" encoding="utf-8"?>
<formControlPr xmlns="http://schemas.microsoft.com/office/spreadsheetml/2009/9/main" objectType="CheckBox" fmlaLink="$L$8" lockText="1"/>
</file>

<file path=xl/ctrlProps/ctrlProp5.xml><?xml version="1.0" encoding="utf-8"?>
<formControlPr xmlns="http://schemas.microsoft.com/office/spreadsheetml/2009/9/main" objectType="Drop" dropLines="30" dropStyle="combo" dx="16" fmlaLink="$J$7" fmlaRange="市町村一覧" val="0"/>
</file>

<file path=xl/ctrlProps/ctrlProp50.xml><?xml version="1.0" encoding="utf-8"?>
<formControlPr xmlns="http://schemas.microsoft.com/office/spreadsheetml/2009/9/main" objectType="Drop" dropLines="50" dropStyle="combo" dx="16" fmlaLink="$L$19" fmlaRange="学校リスト16" sel="118" val="69"/>
</file>

<file path=xl/ctrlProps/ctrlProp500.xml><?xml version="1.0" encoding="utf-8"?>
<formControlPr xmlns="http://schemas.microsoft.com/office/spreadsheetml/2009/9/main" objectType="CheckBox" lockText="1"/>
</file>

<file path=xl/ctrlProps/ctrlProp501.xml><?xml version="1.0" encoding="utf-8"?>
<formControlPr xmlns="http://schemas.microsoft.com/office/spreadsheetml/2009/9/main" objectType="CheckBox" fmlaLink="$L$9" lockText="1"/>
</file>

<file path=xl/ctrlProps/ctrlProp502.xml><?xml version="1.0" encoding="utf-8"?>
<formControlPr xmlns="http://schemas.microsoft.com/office/spreadsheetml/2009/9/main" objectType="CheckBox" lockText="1"/>
</file>

<file path=xl/ctrlProps/ctrlProp503.xml><?xml version="1.0" encoding="utf-8"?>
<formControlPr xmlns="http://schemas.microsoft.com/office/spreadsheetml/2009/9/main" objectType="CheckBox" fmlaLink="$L$10" lockText="1"/>
</file>

<file path=xl/ctrlProps/ctrlProp504.xml><?xml version="1.0" encoding="utf-8"?>
<formControlPr xmlns="http://schemas.microsoft.com/office/spreadsheetml/2009/9/main" objectType="CheckBox" lockText="1"/>
</file>

<file path=xl/ctrlProps/ctrlProp505.xml><?xml version="1.0" encoding="utf-8"?>
<formControlPr xmlns="http://schemas.microsoft.com/office/spreadsheetml/2009/9/main" objectType="CheckBox" fmlaLink="$L$11" lockText="1"/>
</file>

<file path=xl/ctrlProps/ctrlProp506.xml><?xml version="1.0" encoding="utf-8"?>
<formControlPr xmlns="http://schemas.microsoft.com/office/spreadsheetml/2009/9/main" objectType="CheckBox" lockText="1"/>
</file>

<file path=xl/ctrlProps/ctrlProp507.xml><?xml version="1.0" encoding="utf-8"?>
<formControlPr xmlns="http://schemas.microsoft.com/office/spreadsheetml/2009/9/main" objectType="CheckBox" fmlaLink="$L$12" lockText="1"/>
</file>

<file path=xl/ctrlProps/ctrlProp508.xml><?xml version="1.0" encoding="utf-8"?>
<formControlPr xmlns="http://schemas.microsoft.com/office/spreadsheetml/2009/9/main" objectType="CheckBox" lockText="1"/>
</file>

<file path=xl/ctrlProps/ctrlProp509.xml><?xml version="1.0" encoding="utf-8"?>
<formControlPr xmlns="http://schemas.microsoft.com/office/spreadsheetml/2009/9/main" objectType="CheckBox" fmlaLink="$L$13" lockText="1"/>
</file>

<file path=xl/ctrlProps/ctrlProp51.xml><?xml version="1.0" encoding="utf-8"?>
<formControlPr xmlns="http://schemas.microsoft.com/office/spreadsheetml/2009/9/main" objectType="Drop" dropLines="50" dropStyle="combo" dx="16" fmlaLink="$L$20" fmlaRange="学校リスト17" sel="118" val="69"/>
</file>

<file path=xl/ctrlProps/ctrlProp510.xml><?xml version="1.0" encoding="utf-8"?>
<formControlPr xmlns="http://schemas.microsoft.com/office/spreadsheetml/2009/9/main" objectType="CheckBox" lockText="1"/>
</file>

<file path=xl/ctrlProps/ctrlProp511.xml><?xml version="1.0" encoding="utf-8"?>
<formControlPr xmlns="http://schemas.microsoft.com/office/spreadsheetml/2009/9/main" objectType="CheckBox" fmlaLink="$L$14" lockText="1"/>
</file>

<file path=xl/ctrlProps/ctrlProp512.xml><?xml version="1.0" encoding="utf-8"?>
<formControlPr xmlns="http://schemas.microsoft.com/office/spreadsheetml/2009/9/main" objectType="CheckBox" lockText="1"/>
</file>

<file path=xl/ctrlProps/ctrlProp513.xml><?xml version="1.0" encoding="utf-8"?>
<formControlPr xmlns="http://schemas.microsoft.com/office/spreadsheetml/2009/9/main" objectType="CheckBox" fmlaLink="$L$15" lockText="1"/>
</file>

<file path=xl/ctrlProps/ctrlProp514.xml><?xml version="1.0" encoding="utf-8"?>
<formControlPr xmlns="http://schemas.microsoft.com/office/spreadsheetml/2009/9/main" objectType="CheckBox" lockText="1"/>
</file>

<file path=xl/ctrlProps/ctrlProp515.xml><?xml version="1.0" encoding="utf-8"?>
<formControlPr xmlns="http://schemas.microsoft.com/office/spreadsheetml/2009/9/main" objectType="CheckBox" fmlaLink="$L$16" lockText="1"/>
</file>

<file path=xl/ctrlProps/ctrlProp516.xml><?xml version="1.0" encoding="utf-8"?>
<formControlPr xmlns="http://schemas.microsoft.com/office/spreadsheetml/2009/9/main" objectType="CheckBox" lockText="1"/>
</file>

<file path=xl/ctrlProps/ctrlProp517.xml><?xml version="1.0" encoding="utf-8"?>
<formControlPr xmlns="http://schemas.microsoft.com/office/spreadsheetml/2009/9/main" objectType="CheckBox" fmlaLink="$L$17" lockText="1"/>
</file>

<file path=xl/ctrlProps/ctrlProp518.xml><?xml version="1.0" encoding="utf-8"?>
<formControlPr xmlns="http://schemas.microsoft.com/office/spreadsheetml/2009/9/main" objectType="CheckBox" lockText="1"/>
</file>

<file path=xl/ctrlProps/ctrlProp519.xml><?xml version="1.0" encoding="utf-8"?>
<formControlPr xmlns="http://schemas.microsoft.com/office/spreadsheetml/2009/9/main" objectType="CheckBox" fmlaLink="$L$18" lockText="1"/>
</file>

<file path=xl/ctrlProps/ctrlProp52.xml><?xml version="1.0" encoding="utf-8"?>
<formControlPr xmlns="http://schemas.microsoft.com/office/spreadsheetml/2009/9/main" objectType="Drop" dropLines="50" dropStyle="combo" dx="16" fmlaLink="$L$21" fmlaRange="学校リスト18" sel="118" val="69"/>
</file>

<file path=xl/ctrlProps/ctrlProp520.xml><?xml version="1.0" encoding="utf-8"?>
<formControlPr xmlns="http://schemas.microsoft.com/office/spreadsheetml/2009/9/main" objectType="CheckBox" lockText="1"/>
</file>

<file path=xl/ctrlProps/ctrlProp521.xml><?xml version="1.0" encoding="utf-8"?>
<formControlPr xmlns="http://schemas.microsoft.com/office/spreadsheetml/2009/9/main" objectType="CheckBox" fmlaLink="$L$19" lockText="1"/>
</file>

<file path=xl/ctrlProps/ctrlProp522.xml><?xml version="1.0" encoding="utf-8"?>
<formControlPr xmlns="http://schemas.microsoft.com/office/spreadsheetml/2009/9/main" objectType="CheckBox" lockText="1"/>
</file>

<file path=xl/ctrlProps/ctrlProp523.xml><?xml version="1.0" encoding="utf-8"?>
<formControlPr xmlns="http://schemas.microsoft.com/office/spreadsheetml/2009/9/main" objectType="CheckBox" fmlaLink="$L$20" lockText="1"/>
</file>

<file path=xl/ctrlProps/ctrlProp524.xml><?xml version="1.0" encoding="utf-8"?>
<formControlPr xmlns="http://schemas.microsoft.com/office/spreadsheetml/2009/9/main" objectType="CheckBox" lockText="1"/>
</file>

<file path=xl/ctrlProps/ctrlProp525.xml><?xml version="1.0" encoding="utf-8"?>
<formControlPr xmlns="http://schemas.microsoft.com/office/spreadsheetml/2009/9/main" objectType="CheckBox" fmlaLink="$L$21" lockText="1"/>
</file>

<file path=xl/ctrlProps/ctrlProp526.xml><?xml version="1.0" encoding="utf-8"?>
<formControlPr xmlns="http://schemas.microsoft.com/office/spreadsheetml/2009/9/main" objectType="CheckBox" lockText="1"/>
</file>

<file path=xl/ctrlProps/ctrlProp527.xml><?xml version="1.0" encoding="utf-8"?>
<formControlPr xmlns="http://schemas.microsoft.com/office/spreadsheetml/2009/9/main" objectType="CheckBox" fmlaLink="$L$22" lockText="1"/>
</file>

<file path=xl/ctrlProps/ctrlProp528.xml><?xml version="1.0" encoding="utf-8"?>
<formControlPr xmlns="http://schemas.microsoft.com/office/spreadsheetml/2009/9/main" objectType="CheckBox" lockText="1"/>
</file>

<file path=xl/ctrlProps/ctrlProp529.xml><?xml version="1.0" encoding="utf-8"?>
<formControlPr xmlns="http://schemas.microsoft.com/office/spreadsheetml/2009/9/main" objectType="CheckBox" fmlaLink="$L$23" lockText="1"/>
</file>

<file path=xl/ctrlProps/ctrlProp53.xml><?xml version="1.0" encoding="utf-8"?>
<formControlPr xmlns="http://schemas.microsoft.com/office/spreadsheetml/2009/9/main" objectType="Drop" dropLines="50" dropStyle="combo" dx="16" fmlaLink="$L$22" fmlaRange="学校リスト19" sel="118" val="69"/>
</file>

<file path=xl/ctrlProps/ctrlProp530.xml><?xml version="1.0" encoding="utf-8"?>
<formControlPr xmlns="http://schemas.microsoft.com/office/spreadsheetml/2009/9/main" objectType="CheckBox" lockText="1"/>
</file>

<file path=xl/ctrlProps/ctrlProp531.xml><?xml version="1.0" encoding="utf-8"?>
<formControlPr xmlns="http://schemas.microsoft.com/office/spreadsheetml/2009/9/main" objectType="CheckBox" fmlaLink="$L$24" lockText="1"/>
</file>

<file path=xl/ctrlProps/ctrlProp532.xml><?xml version="1.0" encoding="utf-8"?>
<formControlPr xmlns="http://schemas.microsoft.com/office/spreadsheetml/2009/9/main" objectType="CheckBox" lockText="1"/>
</file>

<file path=xl/ctrlProps/ctrlProp533.xml><?xml version="1.0" encoding="utf-8"?>
<formControlPr xmlns="http://schemas.microsoft.com/office/spreadsheetml/2009/9/main" objectType="CheckBox" fmlaLink="$L$25" lockText="1"/>
</file>

<file path=xl/ctrlProps/ctrlProp534.xml><?xml version="1.0" encoding="utf-8"?>
<formControlPr xmlns="http://schemas.microsoft.com/office/spreadsheetml/2009/9/main" objectType="CheckBox" checked="Checked" fmlaLink="$M$7" lockText="1"/>
</file>

<file path=xl/ctrlProps/ctrlProp535.xml><?xml version="1.0" encoding="utf-8"?>
<formControlPr xmlns="http://schemas.microsoft.com/office/spreadsheetml/2009/9/main" objectType="CheckBox" fmlaLink="$M$8" lockText="1"/>
</file>

<file path=xl/ctrlProps/ctrlProp536.xml><?xml version="1.0" encoding="utf-8"?>
<formControlPr xmlns="http://schemas.microsoft.com/office/spreadsheetml/2009/9/main" objectType="CheckBox" lockText="1"/>
</file>

<file path=xl/ctrlProps/ctrlProp537.xml><?xml version="1.0" encoding="utf-8"?>
<formControlPr xmlns="http://schemas.microsoft.com/office/spreadsheetml/2009/9/main" objectType="CheckBox" fmlaLink="$M$9" lockText="1"/>
</file>

<file path=xl/ctrlProps/ctrlProp538.xml><?xml version="1.0" encoding="utf-8"?>
<formControlPr xmlns="http://schemas.microsoft.com/office/spreadsheetml/2009/9/main" objectType="CheckBox" lockText="1"/>
</file>

<file path=xl/ctrlProps/ctrlProp539.xml><?xml version="1.0" encoding="utf-8"?>
<formControlPr xmlns="http://schemas.microsoft.com/office/spreadsheetml/2009/9/main" objectType="CheckBox" fmlaLink="$M$10" lockText="1"/>
</file>

<file path=xl/ctrlProps/ctrlProp54.xml><?xml version="1.0" encoding="utf-8"?>
<formControlPr xmlns="http://schemas.microsoft.com/office/spreadsheetml/2009/9/main" objectType="Drop" dropLines="50" dropStyle="combo" dx="16" fmlaLink="$L$23" fmlaRange="学校リスト20" sel="118" val="72"/>
</file>

<file path=xl/ctrlProps/ctrlProp540.xml><?xml version="1.0" encoding="utf-8"?>
<formControlPr xmlns="http://schemas.microsoft.com/office/spreadsheetml/2009/9/main" objectType="CheckBox" lockText="1"/>
</file>

<file path=xl/ctrlProps/ctrlProp541.xml><?xml version="1.0" encoding="utf-8"?>
<formControlPr xmlns="http://schemas.microsoft.com/office/spreadsheetml/2009/9/main" objectType="CheckBox" fmlaLink="$M$11" lockText="1"/>
</file>

<file path=xl/ctrlProps/ctrlProp542.xml><?xml version="1.0" encoding="utf-8"?>
<formControlPr xmlns="http://schemas.microsoft.com/office/spreadsheetml/2009/9/main" objectType="CheckBox" lockText="1"/>
</file>

<file path=xl/ctrlProps/ctrlProp543.xml><?xml version="1.0" encoding="utf-8"?>
<formControlPr xmlns="http://schemas.microsoft.com/office/spreadsheetml/2009/9/main" objectType="CheckBox" fmlaLink="$M$12" lockText="1"/>
</file>

<file path=xl/ctrlProps/ctrlProp544.xml><?xml version="1.0" encoding="utf-8"?>
<formControlPr xmlns="http://schemas.microsoft.com/office/spreadsheetml/2009/9/main" objectType="CheckBox" lockText="1"/>
</file>

<file path=xl/ctrlProps/ctrlProp545.xml><?xml version="1.0" encoding="utf-8"?>
<formControlPr xmlns="http://schemas.microsoft.com/office/spreadsheetml/2009/9/main" objectType="CheckBox" fmlaLink="$M$13" lockText="1"/>
</file>

<file path=xl/ctrlProps/ctrlProp546.xml><?xml version="1.0" encoding="utf-8"?>
<formControlPr xmlns="http://schemas.microsoft.com/office/spreadsheetml/2009/9/main" objectType="CheckBox" lockText="1"/>
</file>

<file path=xl/ctrlProps/ctrlProp547.xml><?xml version="1.0" encoding="utf-8"?>
<formControlPr xmlns="http://schemas.microsoft.com/office/spreadsheetml/2009/9/main" objectType="CheckBox" fmlaLink="$M$14" lockText="1"/>
</file>

<file path=xl/ctrlProps/ctrlProp548.xml><?xml version="1.0" encoding="utf-8"?>
<formControlPr xmlns="http://schemas.microsoft.com/office/spreadsheetml/2009/9/main" objectType="CheckBox" lockText="1"/>
</file>

<file path=xl/ctrlProps/ctrlProp549.xml><?xml version="1.0" encoding="utf-8"?>
<formControlPr xmlns="http://schemas.microsoft.com/office/spreadsheetml/2009/9/main" objectType="CheckBox" fmlaLink="$M$15" lockText="1"/>
</file>

<file path=xl/ctrlProps/ctrlProp55.xml><?xml version="1.0" encoding="utf-8"?>
<formControlPr xmlns="http://schemas.microsoft.com/office/spreadsheetml/2009/9/main" objectType="Drop" dropLines="50" dropStyle="combo" dx="16" fmlaLink="$L$24" fmlaRange="学校リスト21" sel="118" val="75"/>
</file>

<file path=xl/ctrlProps/ctrlProp550.xml><?xml version="1.0" encoding="utf-8"?>
<formControlPr xmlns="http://schemas.microsoft.com/office/spreadsheetml/2009/9/main" objectType="CheckBox" lockText="1"/>
</file>

<file path=xl/ctrlProps/ctrlProp551.xml><?xml version="1.0" encoding="utf-8"?>
<formControlPr xmlns="http://schemas.microsoft.com/office/spreadsheetml/2009/9/main" objectType="CheckBox" fmlaLink="$M$16" lockText="1"/>
</file>

<file path=xl/ctrlProps/ctrlProp552.xml><?xml version="1.0" encoding="utf-8"?>
<formControlPr xmlns="http://schemas.microsoft.com/office/spreadsheetml/2009/9/main" objectType="CheckBox" lockText="1"/>
</file>

<file path=xl/ctrlProps/ctrlProp553.xml><?xml version="1.0" encoding="utf-8"?>
<formControlPr xmlns="http://schemas.microsoft.com/office/spreadsheetml/2009/9/main" objectType="CheckBox" fmlaLink="$M$17" lockText="1"/>
</file>

<file path=xl/ctrlProps/ctrlProp554.xml><?xml version="1.0" encoding="utf-8"?>
<formControlPr xmlns="http://schemas.microsoft.com/office/spreadsheetml/2009/9/main" objectType="CheckBox" lockText="1"/>
</file>

<file path=xl/ctrlProps/ctrlProp555.xml><?xml version="1.0" encoding="utf-8"?>
<formControlPr xmlns="http://schemas.microsoft.com/office/spreadsheetml/2009/9/main" objectType="CheckBox" fmlaLink="$M$18" lockText="1"/>
</file>

<file path=xl/ctrlProps/ctrlProp556.xml><?xml version="1.0" encoding="utf-8"?>
<formControlPr xmlns="http://schemas.microsoft.com/office/spreadsheetml/2009/9/main" objectType="CheckBox" lockText="1"/>
</file>

<file path=xl/ctrlProps/ctrlProp557.xml><?xml version="1.0" encoding="utf-8"?>
<formControlPr xmlns="http://schemas.microsoft.com/office/spreadsheetml/2009/9/main" objectType="CheckBox" fmlaLink="$M$19" lockText="1"/>
</file>

<file path=xl/ctrlProps/ctrlProp558.xml><?xml version="1.0" encoding="utf-8"?>
<formControlPr xmlns="http://schemas.microsoft.com/office/spreadsheetml/2009/9/main" objectType="CheckBox" lockText="1"/>
</file>

<file path=xl/ctrlProps/ctrlProp559.xml><?xml version="1.0" encoding="utf-8"?>
<formControlPr xmlns="http://schemas.microsoft.com/office/spreadsheetml/2009/9/main" objectType="CheckBox" fmlaLink="$M$20" lockText="1"/>
</file>

<file path=xl/ctrlProps/ctrlProp56.xml><?xml version="1.0" encoding="utf-8"?>
<formControlPr xmlns="http://schemas.microsoft.com/office/spreadsheetml/2009/9/main" objectType="CheckBox" checked="Checked" fmlaLink="$E$5" lockText="1"/>
</file>

<file path=xl/ctrlProps/ctrlProp560.xml><?xml version="1.0" encoding="utf-8"?>
<formControlPr xmlns="http://schemas.microsoft.com/office/spreadsheetml/2009/9/main" objectType="CheckBox" lockText="1"/>
</file>

<file path=xl/ctrlProps/ctrlProp561.xml><?xml version="1.0" encoding="utf-8"?>
<formControlPr xmlns="http://schemas.microsoft.com/office/spreadsheetml/2009/9/main" objectType="CheckBox" fmlaLink="$M$21" lockText="1"/>
</file>

<file path=xl/ctrlProps/ctrlProp562.xml><?xml version="1.0" encoding="utf-8"?>
<formControlPr xmlns="http://schemas.microsoft.com/office/spreadsheetml/2009/9/main" objectType="CheckBox" lockText="1"/>
</file>

<file path=xl/ctrlProps/ctrlProp563.xml><?xml version="1.0" encoding="utf-8"?>
<formControlPr xmlns="http://schemas.microsoft.com/office/spreadsheetml/2009/9/main" objectType="CheckBox" fmlaLink="$M$22" lockText="1"/>
</file>

<file path=xl/ctrlProps/ctrlProp564.xml><?xml version="1.0" encoding="utf-8"?>
<formControlPr xmlns="http://schemas.microsoft.com/office/spreadsheetml/2009/9/main" objectType="CheckBox" lockText="1"/>
</file>

<file path=xl/ctrlProps/ctrlProp565.xml><?xml version="1.0" encoding="utf-8"?>
<formControlPr xmlns="http://schemas.microsoft.com/office/spreadsheetml/2009/9/main" objectType="CheckBox" fmlaLink="$M$23" lockText="1"/>
</file>

<file path=xl/ctrlProps/ctrlProp566.xml><?xml version="1.0" encoding="utf-8"?>
<formControlPr xmlns="http://schemas.microsoft.com/office/spreadsheetml/2009/9/main" objectType="CheckBox" lockText="1"/>
</file>

<file path=xl/ctrlProps/ctrlProp567.xml><?xml version="1.0" encoding="utf-8"?>
<formControlPr xmlns="http://schemas.microsoft.com/office/spreadsheetml/2009/9/main" objectType="CheckBox" fmlaLink="$M$24" lockText="1"/>
</file>

<file path=xl/ctrlProps/ctrlProp568.xml><?xml version="1.0" encoding="utf-8"?>
<formControlPr xmlns="http://schemas.microsoft.com/office/spreadsheetml/2009/9/main" objectType="CheckBox" lockText="1"/>
</file>

<file path=xl/ctrlProps/ctrlProp569.xml><?xml version="1.0" encoding="utf-8"?>
<formControlPr xmlns="http://schemas.microsoft.com/office/spreadsheetml/2009/9/main" objectType="CheckBox" fmlaLink="$M$25" lockText="1"/>
</file>

<file path=xl/ctrlProps/ctrlProp57.xml><?xml version="1.0" encoding="utf-8"?>
<formControlPr xmlns="http://schemas.microsoft.com/office/spreadsheetml/2009/9/main" objectType="CheckBox" fmlaLink="$E$6" lockText="1"/>
</file>

<file path=xl/ctrlProps/ctrlProp570.xml><?xml version="1.0" encoding="utf-8"?>
<formControlPr xmlns="http://schemas.microsoft.com/office/spreadsheetml/2009/9/main" objectType="CheckBox" fmlaLink="$N$7" lockText="1"/>
</file>

<file path=xl/ctrlProps/ctrlProp571.xml><?xml version="1.0" encoding="utf-8"?>
<formControlPr xmlns="http://schemas.microsoft.com/office/spreadsheetml/2009/9/main" objectType="CheckBox" fmlaLink="$N$8" lockText="1"/>
</file>

<file path=xl/ctrlProps/ctrlProp572.xml><?xml version="1.0" encoding="utf-8"?>
<formControlPr xmlns="http://schemas.microsoft.com/office/spreadsheetml/2009/9/main" objectType="CheckBox" lockText="1"/>
</file>

<file path=xl/ctrlProps/ctrlProp573.xml><?xml version="1.0" encoding="utf-8"?>
<formControlPr xmlns="http://schemas.microsoft.com/office/spreadsheetml/2009/9/main" objectType="CheckBox" fmlaLink="$N$9" lockText="1"/>
</file>

<file path=xl/ctrlProps/ctrlProp574.xml><?xml version="1.0" encoding="utf-8"?>
<formControlPr xmlns="http://schemas.microsoft.com/office/spreadsheetml/2009/9/main" objectType="CheckBox" lockText="1"/>
</file>

<file path=xl/ctrlProps/ctrlProp575.xml><?xml version="1.0" encoding="utf-8"?>
<formControlPr xmlns="http://schemas.microsoft.com/office/spreadsheetml/2009/9/main" objectType="CheckBox" fmlaLink="$N$10" lockText="1"/>
</file>

<file path=xl/ctrlProps/ctrlProp576.xml><?xml version="1.0" encoding="utf-8"?>
<formControlPr xmlns="http://schemas.microsoft.com/office/spreadsheetml/2009/9/main" objectType="CheckBox" lockText="1"/>
</file>

<file path=xl/ctrlProps/ctrlProp577.xml><?xml version="1.0" encoding="utf-8"?>
<formControlPr xmlns="http://schemas.microsoft.com/office/spreadsheetml/2009/9/main" objectType="CheckBox" fmlaLink="$N$11" lockText="1"/>
</file>

<file path=xl/ctrlProps/ctrlProp578.xml><?xml version="1.0" encoding="utf-8"?>
<formControlPr xmlns="http://schemas.microsoft.com/office/spreadsheetml/2009/9/main" objectType="CheckBox" lockText="1"/>
</file>

<file path=xl/ctrlProps/ctrlProp579.xml><?xml version="1.0" encoding="utf-8"?>
<formControlPr xmlns="http://schemas.microsoft.com/office/spreadsheetml/2009/9/main" objectType="CheckBox" fmlaLink="$N$12" lockText="1"/>
</file>

<file path=xl/ctrlProps/ctrlProp58.xml><?xml version="1.0" encoding="utf-8"?>
<formControlPr xmlns="http://schemas.microsoft.com/office/spreadsheetml/2009/9/main" objectType="CheckBox" checked="Checked" fmlaLink="$E$7" lockText="1"/>
</file>

<file path=xl/ctrlProps/ctrlProp580.xml><?xml version="1.0" encoding="utf-8"?>
<formControlPr xmlns="http://schemas.microsoft.com/office/spreadsheetml/2009/9/main" objectType="CheckBox" lockText="1"/>
</file>

<file path=xl/ctrlProps/ctrlProp581.xml><?xml version="1.0" encoding="utf-8"?>
<formControlPr xmlns="http://schemas.microsoft.com/office/spreadsheetml/2009/9/main" objectType="CheckBox" fmlaLink="$N$13" lockText="1"/>
</file>

<file path=xl/ctrlProps/ctrlProp582.xml><?xml version="1.0" encoding="utf-8"?>
<formControlPr xmlns="http://schemas.microsoft.com/office/spreadsheetml/2009/9/main" objectType="CheckBox" lockText="1"/>
</file>

<file path=xl/ctrlProps/ctrlProp583.xml><?xml version="1.0" encoding="utf-8"?>
<formControlPr xmlns="http://schemas.microsoft.com/office/spreadsheetml/2009/9/main" objectType="CheckBox" fmlaLink="$N$14" lockText="1"/>
</file>

<file path=xl/ctrlProps/ctrlProp584.xml><?xml version="1.0" encoding="utf-8"?>
<formControlPr xmlns="http://schemas.microsoft.com/office/spreadsheetml/2009/9/main" objectType="CheckBox" lockText="1"/>
</file>

<file path=xl/ctrlProps/ctrlProp585.xml><?xml version="1.0" encoding="utf-8"?>
<formControlPr xmlns="http://schemas.microsoft.com/office/spreadsheetml/2009/9/main" objectType="CheckBox" fmlaLink="$N$15" lockText="1"/>
</file>

<file path=xl/ctrlProps/ctrlProp586.xml><?xml version="1.0" encoding="utf-8"?>
<formControlPr xmlns="http://schemas.microsoft.com/office/spreadsheetml/2009/9/main" objectType="CheckBox" lockText="1"/>
</file>

<file path=xl/ctrlProps/ctrlProp587.xml><?xml version="1.0" encoding="utf-8"?>
<formControlPr xmlns="http://schemas.microsoft.com/office/spreadsheetml/2009/9/main" objectType="CheckBox" fmlaLink="$N$16" lockText="1"/>
</file>

<file path=xl/ctrlProps/ctrlProp588.xml><?xml version="1.0" encoding="utf-8"?>
<formControlPr xmlns="http://schemas.microsoft.com/office/spreadsheetml/2009/9/main" objectType="CheckBox" lockText="1"/>
</file>

<file path=xl/ctrlProps/ctrlProp589.xml><?xml version="1.0" encoding="utf-8"?>
<formControlPr xmlns="http://schemas.microsoft.com/office/spreadsheetml/2009/9/main" objectType="CheckBox" fmlaLink="$N$17" lockText="1"/>
</file>

<file path=xl/ctrlProps/ctrlProp59.xml><?xml version="1.0" encoding="utf-8"?>
<formControlPr xmlns="http://schemas.microsoft.com/office/spreadsheetml/2009/9/main" objectType="CheckBox" fmlaLink="$E$8" lockText="1"/>
</file>

<file path=xl/ctrlProps/ctrlProp590.xml><?xml version="1.0" encoding="utf-8"?>
<formControlPr xmlns="http://schemas.microsoft.com/office/spreadsheetml/2009/9/main" objectType="CheckBox" lockText="1"/>
</file>

<file path=xl/ctrlProps/ctrlProp591.xml><?xml version="1.0" encoding="utf-8"?>
<formControlPr xmlns="http://schemas.microsoft.com/office/spreadsheetml/2009/9/main" objectType="CheckBox" fmlaLink="$N$18" lockText="1"/>
</file>

<file path=xl/ctrlProps/ctrlProp592.xml><?xml version="1.0" encoding="utf-8"?>
<formControlPr xmlns="http://schemas.microsoft.com/office/spreadsheetml/2009/9/main" objectType="CheckBox" lockText="1"/>
</file>

<file path=xl/ctrlProps/ctrlProp593.xml><?xml version="1.0" encoding="utf-8"?>
<formControlPr xmlns="http://schemas.microsoft.com/office/spreadsheetml/2009/9/main" objectType="CheckBox" fmlaLink="$N$19" lockText="1"/>
</file>

<file path=xl/ctrlProps/ctrlProp594.xml><?xml version="1.0" encoding="utf-8"?>
<formControlPr xmlns="http://schemas.microsoft.com/office/spreadsheetml/2009/9/main" objectType="CheckBox" lockText="1"/>
</file>

<file path=xl/ctrlProps/ctrlProp595.xml><?xml version="1.0" encoding="utf-8"?>
<formControlPr xmlns="http://schemas.microsoft.com/office/spreadsheetml/2009/9/main" objectType="CheckBox" fmlaLink="$N$20" lockText="1"/>
</file>

<file path=xl/ctrlProps/ctrlProp596.xml><?xml version="1.0" encoding="utf-8"?>
<formControlPr xmlns="http://schemas.microsoft.com/office/spreadsheetml/2009/9/main" objectType="CheckBox" lockText="1"/>
</file>

<file path=xl/ctrlProps/ctrlProp597.xml><?xml version="1.0" encoding="utf-8"?>
<formControlPr xmlns="http://schemas.microsoft.com/office/spreadsheetml/2009/9/main" objectType="CheckBox" fmlaLink="$N$21" lockText="1"/>
</file>

<file path=xl/ctrlProps/ctrlProp598.xml><?xml version="1.0" encoding="utf-8"?>
<formControlPr xmlns="http://schemas.microsoft.com/office/spreadsheetml/2009/9/main" objectType="CheckBox" lockText="1"/>
</file>

<file path=xl/ctrlProps/ctrlProp599.xml><?xml version="1.0" encoding="utf-8"?>
<formControlPr xmlns="http://schemas.microsoft.com/office/spreadsheetml/2009/9/main" objectType="CheckBox" fmlaLink="$N$22" lockText="1"/>
</file>

<file path=xl/ctrlProps/ctrlProp6.xml><?xml version="1.0" encoding="utf-8"?>
<formControlPr xmlns="http://schemas.microsoft.com/office/spreadsheetml/2009/9/main" objectType="Drop" dropLines="30" dropStyle="combo" dx="16" fmlaLink="$J$8" fmlaRange="市町村一覧" val="0"/>
</file>

<file path=xl/ctrlProps/ctrlProp60.xml><?xml version="1.0" encoding="utf-8"?>
<formControlPr xmlns="http://schemas.microsoft.com/office/spreadsheetml/2009/9/main" objectType="CheckBox" fmlaLink="$E$9" lockText="1"/>
</file>

<file path=xl/ctrlProps/ctrlProp600.xml><?xml version="1.0" encoding="utf-8"?>
<formControlPr xmlns="http://schemas.microsoft.com/office/spreadsheetml/2009/9/main" objectType="CheckBox" lockText="1"/>
</file>

<file path=xl/ctrlProps/ctrlProp601.xml><?xml version="1.0" encoding="utf-8"?>
<formControlPr xmlns="http://schemas.microsoft.com/office/spreadsheetml/2009/9/main" objectType="CheckBox" fmlaLink="$N$23" lockText="1"/>
</file>

<file path=xl/ctrlProps/ctrlProp602.xml><?xml version="1.0" encoding="utf-8"?>
<formControlPr xmlns="http://schemas.microsoft.com/office/spreadsheetml/2009/9/main" objectType="CheckBox" lockText="1"/>
</file>

<file path=xl/ctrlProps/ctrlProp603.xml><?xml version="1.0" encoding="utf-8"?>
<formControlPr xmlns="http://schemas.microsoft.com/office/spreadsheetml/2009/9/main" objectType="CheckBox" fmlaLink="$N$24" lockText="1"/>
</file>

<file path=xl/ctrlProps/ctrlProp604.xml><?xml version="1.0" encoding="utf-8"?>
<formControlPr xmlns="http://schemas.microsoft.com/office/spreadsheetml/2009/9/main" objectType="CheckBox" lockText="1"/>
</file>

<file path=xl/ctrlProps/ctrlProp605.xml><?xml version="1.0" encoding="utf-8"?>
<formControlPr xmlns="http://schemas.microsoft.com/office/spreadsheetml/2009/9/main" objectType="CheckBox" fmlaLink="$N$25" lockText="1"/>
</file>

<file path=xl/ctrlProps/ctrlProp606.xml><?xml version="1.0" encoding="utf-8"?>
<formControlPr xmlns="http://schemas.microsoft.com/office/spreadsheetml/2009/9/main" objectType="CheckBox" checked="Checked" fmlaLink="$Q$7" lockText="1"/>
</file>

<file path=xl/ctrlProps/ctrlProp607.xml><?xml version="1.0" encoding="utf-8"?>
<formControlPr xmlns="http://schemas.microsoft.com/office/spreadsheetml/2009/9/main" objectType="CheckBox" fmlaLink="$Q$8" lockText="1"/>
</file>

<file path=xl/ctrlProps/ctrlProp608.xml><?xml version="1.0" encoding="utf-8"?>
<formControlPr xmlns="http://schemas.microsoft.com/office/spreadsheetml/2009/9/main" objectType="CheckBox" lockText="1"/>
</file>

<file path=xl/ctrlProps/ctrlProp609.xml><?xml version="1.0" encoding="utf-8"?>
<formControlPr xmlns="http://schemas.microsoft.com/office/spreadsheetml/2009/9/main" objectType="CheckBox" fmlaLink="$Q$9" lockText="1"/>
</file>

<file path=xl/ctrlProps/ctrlProp61.xml><?xml version="1.0" encoding="utf-8"?>
<formControlPr xmlns="http://schemas.microsoft.com/office/spreadsheetml/2009/9/main" objectType="CheckBox" fmlaLink="$E$10" lockText="1"/>
</file>

<file path=xl/ctrlProps/ctrlProp610.xml><?xml version="1.0" encoding="utf-8"?>
<formControlPr xmlns="http://schemas.microsoft.com/office/spreadsheetml/2009/9/main" objectType="CheckBox" lockText="1"/>
</file>

<file path=xl/ctrlProps/ctrlProp611.xml><?xml version="1.0" encoding="utf-8"?>
<formControlPr xmlns="http://schemas.microsoft.com/office/spreadsheetml/2009/9/main" objectType="CheckBox" fmlaLink="$Q$10" lockText="1"/>
</file>

<file path=xl/ctrlProps/ctrlProp612.xml><?xml version="1.0" encoding="utf-8"?>
<formControlPr xmlns="http://schemas.microsoft.com/office/spreadsheetml/2009/9/main" objectType="CheckBox" lockText="1"/>
</file>

<file path=xl/ctrlProps/ctrlProp613.xml><?xml version="1.0" encoding="utf-8"?>
<formControlPr xmlns="http://schemas.microsoft.com/office/spreadsheetml/2009/9/main" objectType="CheckBox" fmlaLink="$Q$11" lockText="1"/>
</file>

<file path=xl/ctrlProps/ctrlProp614.xml><?xml version="1.0" encoding="utf-8"?>
<formControlPr xmlns="http://schemas.microsoft.com/office/spreadsheetml/2009/9/main" objectType="CheckBox" lockText="1"/>
</file>

<file path=xl/ctrlProps/ctrlProp615.xml><?xml version="1.0" encoding="utf-8"?>
<formControlPr xmlns="http://schemas.microsoft.com/office/spreadsheetml/2009/9/main" objectType="CheckBox" fmlaLink="$Q$12" lockText="1"/>
</file>

<file path=xl/ctrlProps/ctrlProp616.xml><?xml version="1.0" encoding="utf-8"?>
<formControlPr xmlns="http://schemas.microsoft.com/office/spreadsheetml/2009/9/main" objectType="CheckBox" lockText="1"/>
</file>

<file path=xl/ctrlProps/ctrlProp617.xml><?xml version="1.0" encoding="utf-8"?>
<formControlPr xmlns="http://schemas.microsoft.com/office/spreadsheetml/2009/9/main" objectType="CheckBox" fmlaLink="$Q$13" lockText="1"/>
</file>

<file path=xl/ctrlProps/ctrlProp618.xml><?xml version="1.0" encoding="utf-8"?>
<formControlPr xmlns="http://schemas.microsoft.com/office/spreadsheetml/2009/9/main" objectType="CheckBox" lockText="1"/>
</file>

<file path=xl/ctrlProps/ctrlProp619.xml><?xml version="1.0" encoding="utf-8"?>
<formControlPr xmlns="http://schemas.microsoft.com/office/spreadsheetml/2009/9/main" objectType="CheckBox" fmlaLink="$Q$14" lockText="1"/>
</file>

<file path=xl/ctrlProps/ctrlProp62.xml><?xml version="1.0" encoding="utf-8"?>
<formControlPr xmlns="http://schemas.microsoft.com/office/spreadsheetml/2009/9/main" objectType="CheckBox" fmlaLink="$E$11" lockText="1"/>
</file>

<file path=xl/ctrlProps/ctrlProp620.xml><?xml version="1.0" encoding="utf-8"?>
<formControlPr xmlns="http://schemas.microsoft.com/office/spreadsheetml/2009/9/main" objectType="CheckBox" lockText="1"/>
</file>

<file path=xl/ctrlProps/ctrlProp621.xml><?xml version="1.0" encoding="utf-8"?>
<formControlPr xmlns="http://schemas.microsoft.com/office/spreadsheetml/2009/9/main" objectType="CheckBox" fmlaLink="$Q$15" lockText="1"/>
</file>

<file path=xl/ctrlProps/ctrlProp622.xml><?xml version="1.0" encoding="utf-8"?>
<formControlPr xmlns="http://schemas.microsoft.com/office/spreadsheetml/2009/9/main" objectType="CheckBox" lockText="1"/>
</file>

<file path=xl/ctrlProps/ctrlProp623.xml><?xml version="1.0" encoding="utf-8"?>
<formControlPr xmlns="http://schemas.microsoft.com/office/spreadsheetml/2009/9/main" objectType="CheckBox" fmlaLink="$Q$16" lockText="1"/>
</file>

<file path=xl/ctrlProps/ctrlProp624.xml><?xml version="1.0" encoding="utf-8"?>
<formControlPr xmlns="http://schemas.microsoft.com/office/spreadsheetml/2009/9/main" objectType="CheckBox" lockText="1"/>
</file>

<file path=xl/ctrlProps/ctrlProp625.xml><?xml version="1.0" encoding="utf-8"?>
<formControlPr xmlns="http://schemas.microsoft.com/office/spreadsheetml/2009/9/main" objectType="CheckBox" fmlaLink="$Q$17" lockText="1"/>
</file>

<file path=xl/ctrlProps/ctrlProp626.xml><?xml version="1.0" encoding="utf-8"?>
<formControlPr xmlns="http://schemas.microsoft.com/office/spreadsheetml/2009/9/main" objectType="CheckBox" lockText="1"/>
</file>

<file path=xl/ctrlProps/ctrlProp627.xml><?xml version="1.0" encoding="utf-8"?>
<formControlPr xmlns="http://schemas.microsoft.com/office/spreadsheetml/2009/9/main" objectType="CheckBox" fmlaLink="$Q$18" lockText="1"/>
</file>

<file path=xl/ctrlProps/ctrlProp628.xml><?xml version="1.0" encoding="utf-8"?>
<formControlPr xmlns="http://schemas.microsoft.com/office/spreadsheetml/2009/9/main" objectType="CheckBox" lockText="1"/>
</file>

<file path=xl/ctrlProps/ctrlProp629.xml><?xml version="1.0" encoding="utf-8"?>
<formControlPr xmlns="http://schemas.microsoft.com/office/spreadsheetml/2009/9/main" objectType="CheckBox" fmlaLink="$Q$19" lockText="1"/>
</file>

<file path=xl/ctrlProps/ctrlProp63.xml><?xml version="1.0" encoding="utf-8"?>
<formControlPr xmlns="http://schemas.microsoft.com/office/spreadsheetml/2009/9/main" objectType="CheckBox" fmlaLink="$E$13" lockText="1"/>
</file>

<file path=xl/ctrlProps/ctrlProp630.xml><?xml version="1.0" encoding="utf-8"?>
<formControlPr xmlns="http://schemas.microsoft.com/office/spreadsheetml/2009/9/main" objectType="CheckBox" lockText="1"/>
</file>

<file path=xl/ctrlProps/ctrlProp631.xml><?xml version="1.0" encoding="utf-8"?>
<formControlPr xmlns="http://schemas.microsoft.com/office/spreadsheetml/2009/9/main" objectType="CheckBox" fmlaLink="$Q$20" lockText="1"/>
</file>

<file path=xl/ctrlProps/ctrlProp632.xml><?xml version="1.0" encoding="utf-8"?>
<formControlPr xmlns="http://schemas.microsoft.com/office/spreadsheetml/2009/9/main" objectType="CheckBox" lockText="1"/>
</file>

<file path=xl/ctrlProps/ctrlProp633.xml><?xml version="1.0" encoding="utf-8"?>
<formControlPr xmlns="http://schemas.microsoft.com/office/spreadsheetml/2009/9/main" objectType="CheckBox" fmlaLink="$Q$21" lockText="1"/>
</file>

<file path=xl/ctrlProps/ctrlProp634.xml><?xml version="1.0" encoding="utf-8"?>
<formControlPr xmlns="http://schemas.microsoft.com/office/spreadsheetml/2009/9/main" objectType="CheckBox" lockText="1"/>
</file>

<file path=xl/ctrlProps/ctrlProp635.xml><?xml version="1.0" encoding="utf-8"?>
<formControlPr xmlns="http://schemas.microsoft.com/office/spreadsheetml/2009/9/main" objectType="CheckBox" fmlaLink="$Q$22" lockText="1"/>
</file>

<file path=xl/ctrlProps/ctrlProp636.xml><?xml version="1.0" encoding="utf-8"?>
<formControlPr xmlns="http://schemas.microsoft.com/office/spreadsheetml/2009/9/main" objectType="CheckBox" lockText="1"/>
</file>

<file path=xl/ctrlProps/ctrlProp637.xml><?xml version="1.0" encoding="utf-8"?>
<formControlPr xmlns="http://schemas.microsoft.com/office/spreadsheetml/2009/9/main" objectType="CheckBox" fmlaLink="$Q$23" lockText="1"/>
</file>

<file path=xl/ctrlProps/ctrlProp638.xml><?xml version="1.0" encoding="utf-8"?>
<formControlPr xmlns="http://schemas.microsoft.com/office/spreadsheetml/2009/9/main" objectType="CheckBox" lockText="1"/>
</file>

<file path=xl/ctrlProps/ctrlProp639.xml><?xml version="1.0" encoding="utf-8"?>
<formControlPr xmlns="http://schemas.microsoft.com/office/spreadsheetml/2009/9/main" objectType="CheckBox" fmlaLink="$Q$24" lockText="1"/>
</file>

<file path=xl/ctrlProps/ctrlProp64.xml><?xml version="1.0" encoding="utf-8"?>
<formControlPr xmlns="http://schemas.microsoft.com/office/spreadsheetml/2009/9/main" objectType="CheckBox" fmlaLink="$E$14" lockText="1"/>
</file>

<file path=xl/ctrlProps/ctrlProp640.xml><?xml version="1.0" encoding="utf-8"?>
<formControlPr xmlns="http://schemas.microsoft.com/office/spreadsheetml/2009/9/main" objectType="CheckBox" lockText="1"/>
</file>

<file path=xl/ctrlProps/ctrlProp641.xml><?xml version="1.0" encoding="utf-8"?>
<formControlPr xmlns="http://schemas.microsoft.com/office/spreadsheetml/2009/9/main" objectType="CheckBox" fmlaLink="$Q$25" lockText="1"/>
</file>

<file path=xl/ctrlProps/ctrlProp642.xml><?xml version="1.0" encoding="utf-8"?>
<formControlPr xmlns="http://schemas.microsoft.com/office/spreadsheetml/2009/9/main" objectType="CheckBox" checked="Checked" fmlaLink="$R$7" lockText="1"/>
</file>

<file path=xl/ctrlProps/ctrlProp643.xml><?xml version="1.0" encoding="utf-8"?>
<formControlPr xmlns="http://schemas.microsoft.com/office/spreadsheetml/2009/9/main" objectType="CheckBox" fmlaLink="$R$8" lockText="1"/>
</file>

<file path=xl/ctrlProps/ctrlProp644.xml><?xml version="1.0" encoding="utf-8"?>
<formControlPr xmlns="http://schemas.microsoft.com/office/spreadsheetml/2009/9/main" objectType="CheckBox" lockText="1"/>
</file>

<file path=xl/ctrlProps/ctrlProp645.xml><?xml version="1.0" encoding="utf-8"?>
<formControlPr xmlns="http://schemas.microsoft.com/office/spreadsheetml/2009/9/main" objectType="CheckBox" fmlaLink="$R$9" lockText="1"/>
</file>

<file path=xl/ctrlProps/ctrlProp646.xml><?xml version="1.0" encoding="utf-8"?>
<formControlPr xmlns="http://schemas.microsoft.com/office/spreadsheetml/2009/9/main" objectType="CheckBox" lockText="1"/>
</file>

<file path=xl/ctrlProps/ctrlProp647.xml><?xml version="1.0" encoding="utf-8"?>
<formControlPr xmlns="http://schemas.microsoft.com/office/spreadsheetml/2009/9/main" objectType="CheckBox" fmlaLink="$R$10" lockText="1"/>
</file>

<file path=xl/ctrlProps/ctrlProp648.xml><?xml version="1.0" encoding="utf-8"?>
<formControlPr xmlns="http://schemas.microsoft.com/office/spreadsheetml/2009/9/main" objectType="CheckBox" lockText="1"/>
</file>

<file path=xl/ctrlProps/ctrlProp649.xml><?xml version="1.0" encoding="utf-8"?>
<formControlPr xmlns="http://schemas.microsoft.com/office/spreadsheetml/2009/9/main" objectType="CheckBox" checked="Checked" fmlaLink="$R$11" lockText="1"/>
</file>

<file path=xl/ctrlProps/ctrlProp65.xml><?xml version="1.0" encoding="utf-8"?>
<formControlPr xmlns="http://schemas.microsoft.com/office/spreadsheetml/2009/9/main" objectType="CheckBox" fmlaLink="$E$15" lockText="1"/>
</file>

<file path=xl/ctrlProps/ctrlProp650.xml><?xml version="1.0" encoding="utf-8"?>
<formControlPr xmlns="http://schemas.microsoft.com/office/spreadsheetml/2009/9/main" objectType="CheckBox" lockText="1"/>
</file>

<file path=xl/ctrlProps/ctrlProp651.xml><?xml version="1.0" encoding="utf-8"?>
<formControlPr xmlns="http://schemas.microsoft.com/office/spreadsheetml/2009/9/main" objectType="CheckBox" fmlaLink="$R$12" lockText="1"/>
</file>

<file path=xl/ctrlProps/ctrlProp652.xml><?xml version="1.0" encoding="utf-8"?>
<formControlPr xmlns="http://schemas.microsoft.com/office/spreadsheetml/2009/9/main" objectType="CheckBox" lockText="1"/>
</file>

<file path=xl/ctrlProps/ctrlProp653.xml><?xml version="1.0" encoding="utf-8"?>
<formControlPr xmlns="http://schemas.microsoft.com/office/spreadsheetml/2009/9/main" objectType="CheckBox" fmlaLink="$R$13" lockText="1"/>
</file>

<file path=xl/ctrlProps/ctrlProp654.xml><?xml version="1.0" encoding="utf-8"?>
<formControlPr xmlns="http://schemas.microsoft.com/office/spreadsheetml/2009/9/main" objectType="CheckBox" lockText="1"/>
</file>

<file path=xl/ctrlProps/ctrlProp655.xml><?xml version="1.0" encoding="utf-8"?>
<formControlPr xmlns="http://schemas.microsoft.com/office/spreadsheetml/2009/9/main" objectType="CheckBox" fmlaLink="$R$14" lockText="1"/>
</file>

<file path=xl/ctrlProps/ctrlProp656.xml><?xml version="1.0" encoding="utf-8"?>
<formControlPr xmlns="http://schemas.microsoft.com/office/spreadsheetml/2009/9/main" objectType="CheckBox" lockText="1"/>
</file>

<file path=xl/ctrlProps/ctrlProp657.xml><?xml version="1.0" encoding="utf-8"?>
<formControlPr xmlns="http://schemas.microsoft.com/office/spreadsheetml/2009/9/main" objectType="CheckBox" fmlaLink="$R$15" lockText="1"/>
</file>

<file path=xl/ctrlProps/ctrlProp658.xml><?xml version="1.0" encoding="utf-8"?>
<formControlPr xmlns="http://schemas.microsoft.com/office/spreadsheetml/2009/9/main" objectType="CheckBox" lockText="1"/>
</file>

<file path=xl/ctrlProps/ctrlProp659.xml><?xml version="1.0" encoding="utf-8"?>
<formControlPr xmlns="http://schemas.microsoft.com/office/spreadsheetml/2009/9/main" objectType="CheckBox" fmlaLink="$R$16" lockText="1"/>
</file>

<file path=xl/ctrlProps/ctrlProp66.xml><?xml version="1.0" encoding="utf-8"?>
<formControlPr xmlns="http://schemas.microsoft.com/office/spreadsheetml/2009/9/main" objectType="CheckBox" checked="Checked" fmlaLink="$E$16" lockText="1"/>
</file>

<file path=xl/ctrlProps/ctrlProp660.xml><?xml version="1.0" encoding="utf-8"?>
<formControlPr xmlns="http://schemas.microsoft.com/office/spreadsheetml/2009/9/main" objectType="CheckBox" lockText="1"/>
</file>

<file path=xl/ctrlProps/ctrlProp661.xml><?xml version="1.0" encoding="utf-8"?>
<formControlPr xmlns="http://schemas.microsoft.com/office/spreadsheetml/2009/9/main" objectType="CheckBox" fmlaLink="$R$17" lockText="1"/>
</file>

<file path=xl/ctrlProps/ctrlProp662.xml><?xml version="1.0" encoding="utf-8"?>
<formControlPr xmlns="http://schemas.microsoft.com/office/spreadsheetml/2009/9/main" objectType="CheckBox" lockText="1"/>
</file>

<file path=xl/ctrlProps/ctrlProp663.xml><?xml version="1.0" encoding="utf-8"?>
<formControlPr xmlns="http://schemas.microsoft.com/office/spreadsheetml/2009/9/main" objectType="CheckBox" fmlaLink="$R$18" lockText="1"/>
</file>

<file path=xl/ctrlProps/ctrlProp664.xml><?xml version="1.0" encoding="utf-8"?>
<formControlPr xmlns="http://schemas.microsoft.com/office/spreadsheetml/2009/9/main" objectType="CheckBox" lockText="1"/>
</file>

<file path=xl/ctrlProps/ctrlProp665.xml><?xml version="1.0" encoding="utf-8"?>
<formControlPr xmlns="http://schemas.microsoft.com/office/spreadsheetml/2009/9/main" objectType="CheckBox" fmlaLink="$R$19" lockText="1"/>
</file>

<file path=xl/ctrlProps/ctrlProp666.xml><?xml version="1.0" encoding="utf-8"?>
<formControlPr xmlns="http://schemas.microsoft.com/office/spreadsheetml/2009/9/main" objectType="CheckBox" lockText="1"/>
</file>

<file path=xl/ctrlProps/ctrlProp667.xml><?xml version="1.0" encoding="utf-8"?>
<formControlPr xmlns="http://schemas.microsoft.com/office/spreadsheetml/2009/9/main" objectType="CheckBox" fmlaLink="$R$20" lockText="1"/>
</file>

<file path=xl/ctrlProps/ctrlProp668.xml><?xml version="1.0" encoding="utf-8"?>
<formControlPr xmlns="http://schemas.microsoft.com/office/spreadsheetml/2009/9/main" objectType="CheckBox" lockText="1"/>
</file>

<file path=xl/ctrlProps/ctrlProp669.xml><?xml version="1.0" encoding="utf-8"?>
<formControlPr xmlns="http://schemas.microsoft.com/office/spreadsheetml/2009/9/main" objectType="CheckBox" fmlaLink="$R$21" lockText="1"/>
</file>

<file path=xl/ctrlProps/ctrlProp67.xml><?xml version="1.0" encoding="utf-8"?>
<formControlPr xmlns="http://schemas.microsoft.com/office/spreadsheetml/2009/9/main" objectType="CheckBox" fmlaLink="$E$17" lockText="1"/>
</file>

<file path=xl/ctrlProps/ctrlProp670.xml><?xml version="1.0" encoding="utf-8"?>
<formControlPr xmlns="http://schemas.microsoft.com/office/spreadsheetml/2009/9/main" objectType="CheckBox" lockText="1"/>
</file>

<file path=xl/ctrlProps/ctrlProp671.xml><?xml version="1.0" encoding="utf-8"?>
<formControlPr xmlns="http://schemas.microsoft.com/office/spreadsheetml/2009/9/main" objectType="CheckBox" fmlaLink="$R$22" lockText="1"/>
</file>

<file path=xl/ctrlProps/ctrlProp672.xml><?xml version="1.0" encoding="utf-8"?>
<formControlPr xmlns="http://schemas.microsoft.com/office/spreadsheetml/2009/9/main" objectType="CheckBox" lockText="1"/>
</file>

<file path=xl/ctrlProps/ctrlProp673.xml><?xml version="1.0" encoding="utf-8"?>
<formControlPr xmlns="http://schemas.microsoft.com/office/spreadsheetml/2009/9/main" objectType="CheckBox" fmlaLink="$R$23" lockText="1"/>
</file>

<file path=xl/ctrlProps/ctrlProp674.xml><?xml version="1.0" encoding="utf-8"?>
<formControlPr xmlns="http://schemas.microsoft.com/office/spreadsheetml/2009/9/main" objectType="CheckBox" lockText="1"/>
</file>

<file path=xl/ctrlProps/ctrlProp675.xml><?xml version="1.0" encoding="utf-8"?>
<formControlPr xmlns="http://schemas.microsoft.com/office/spreadsheetml/2009/9/main" objectType="CheckBox" fmlaLink="$R$24" lockText="1"/>
</file>

<file path=xl/ctrlProps/ctrlProp676.xml><?xml version="1.0" encoding="utf-8"?>
<formControlPr xmlns="http://schemas.microsoft.com/office/spreadsheetml/2009/9/main" objectType="CheckBox" lockText="1"/>
</file>

<file path=xl/ctrlProps/ctrlProp677.xml><?xml version="1.0" encoding="utf-8"?>
<formControlPr xmlns="http://schemas.microsoft.com/office/spreadsheetml/2009/9/main" objectType="CheckBox" fmlaLink="$R$25" lockText="1"/>
</file>

<file path=xl/ctrlProps/ctrlProp678.xml><?xml version="1.0" encoding="utf-8"?>
<formControlPr xmlns="http://schemas.microsoft.com/office/spreadsheetml/2009/9/main" objectType="CheckBox" checked="Checked" fmlaLink="$S$7" lockText="1"/>
</file>

<file path=xl/ctrlProps/ctrlProp679.xml><?xml version="1.0" encoding="utf-8"?>
<formControlPr xmlns="http://schemas.microsoft.com/office/spreadsheetml/2009/9/main" objectType="CheckBox" fmlaLink="$S$8" lockText="1"/>
</file>

<file path=xl/ctrlProps/ctrlProp68.xml><?xml version="1.0" encoding="utf-8"?>
<formControlPr xmlns="http://schemas.microsoft.com/office/spreadsheetml/2009/9/main" objectType="CheckBox" fmlaLink="$E$18" lockText="1"/>
</file>

<file path=xl/ctrlProps/ctrlProp680.xml><?xml version="1.0" encoding="utf-8"?>
<formControlPr xmlns="http://schemas.microsoft.com/office/spreadsheetml/2009/9/main" objectType="CheckBox" lockText="1"/>
</file>

<file path=xl/ctrlProps/ctrlProp681.xml><?xml version="1.0" encoding="utf-8"?>
<formControlPr xmlns="http://schemas.microsoft.com/office/spreadsheetml/2009/9/main" objectType="CheckBox" fmlaLink="$S$9" lockText="1"/>
</file>

<file path=xl/ctrlProps/ctrlProp682.xml><?xml version="1.0" encoding="utf-8"?>
<formControlPr xmlns="http://schemas.microsoft.com/office/spreadsheetml/2009/9/main" objectType="CheckBox" lockText="1"/>
</file>

<file path=xl/ctrlProps/ctrlProp683.xml><?xml version="1.0" encoding="utf-8"?>
<formControlPr xmlns="http://schemas.microsoft.com/office/spreadsheetml/2009/9/main" objectType="CheckBox" fmlaLink="$S$10" lockText="1"/>
</file>

<file path=xl/ctrlProps/ctrlProp684.xml><?xml version="1.0" encoding="utf-8"?>
<formControlPr xmlns="http://schemas.microsoft.com/office/spreadsheetml/2009/9/main" objectType="CheckBox" lockText="1"/>
</file>

<file path=xl/ctrlProps/ctrlProp685.xml><?xml version="1.0" encoding="utf-8"?>
<formControlPr xmlns="http://schemas.microsoft.com/office/spreadsheetml/2009/9/main" objectType="CheckBox" fmlaLink="$S$11" lockText="1"/>
</file>

<file path=xl/ctrlProps/ctrlProp686.xml><?xml version="1.0" encoding="utf-8"?>
<formControlPr xmlns="http://schemas.microsoft.com/office/spreadsheetml/2009/9/main" objectType="CheckBox" lockText="1"/>
</file>

<file path=xl/ctrlProps/ctrlProp687.xml><?xml version="1.0" encoding="utf-8"?>
<formControlPr xmlns="http://schemas.microsoft.com/office/spreadsheetml/2009/9/main" objectType="CheckBox" fmlaLink="$S$12" lockText="1"/>
</file>

<file path=xl/ctrlProps/ctrlProp688.xml><?xml version="1.0" encoding="utf-8"?>
<formControlPr xmlns="http://schemas.microsoft.com/office/spreadsheetml/2009/9/main" objectType="CheckBox" lockText="1"/>
</file>

<file path=xl/ctrlProps/ctrlProp689.xml><?xml version="1.0" encoding="utf-8"?>
<formControlPr xmlns="http://schemas.microsoft.com/office/spreadsheetml/2009/9/main" objectType="CheckBox" fmlaLink="$S$13" lockText="1"/>
</file>

<file path=xl/ctrlProps/ctrlProp69.xml><?xml version="1.0" encoding="utf-8"?>
<formControlPr xmlns="http://schemas.microsoft.com/office/spreadsheetml/2009/9/main" objectType="CheckBox" fmlaLink="$E$19" lockText="1"/>
</file>

<file path=xl/ctrlProps/ctrlProp690.xml><?xml version="1.0" encoding="utf-8"?>
<formControlPr xmlns="http://schemas.microsoft.com/office/spreadsheetml/2009/9/main" objectType="CheckBox" lockText="1"/>
</file>

<file path=xl/ctrlProps/ctrlProp691.xml><?xml version="1.0" encoding="utf-8"?>
<formControlPr xmlns="http://schemas.microsoft.com/office/spreadsheetml/2009/9/main" objectType="CheckBox" fmlaLink="$S$14" lockText="1"/>
</file>

<file path=xl/ctrlProps/ctrlProp692.xml><?xml version="1.0" encoding="utf-8"?>
<formControlPr xmlns="http://schemas.microsoft.com/office/spreadsheetml/2009/9/main" objectType="CheckBox" lockText="1"/>
</file>

<file path=xl/ctrlProps/ctrlProp693.xml><?xml version="1.0" encoding="utf-8"?>
<formControlPr xmlns="http://schemas.microsoft.com/office/spreadsheetml/2009/9/main" objectType="CheckBox" fmlaLink="$S$15" lockText="1"/>
</file>

<file path=xl/ctrlProps/ctrlProp694.xml><?xml version="1.0" encoding="utf-8"?>
<formControlPr xmlns="http://schemas.microsoft.com/office/spreadsheetml/2009/9/main" objectType="CheckBox" lockText="1"/>
</file>

<file path=xl/ctrlProps/ctrlProp695.xml><?xml version="1.0" encoding="utf-8"?>
<formControlPr xmlns="http://schemas.microsoft.com/office/spreadsheetml/2009/9/main" objectType="CheckBox" fmlaLink="$S$16" lockText="1"/>
</file>

<file path=xl/ctrlProps/ctrlProp696.xml><?xml version="1.0" encoding="utf-8"?>
<formControlPr xmlns="http://schemas.microsoft.com/office/spreadsheetml/2009/9/main" objectType="CheckBox" lockText="1"/>
</file>

<file path=xl/ctrlProps/ctrlProp697.xml><?xml version="1.0" encoding="utf-8"?>
<formControlPr xmlns="http://schemas.microsoft.com/office/spreadsheetml/2009/9/main" objectType="CheckBox" fmlaLink="$S$17" lockText="1"/>
</file>

<file path=xl/ctrlProps/ctrlProp698.xml><?xml version="1.0" encoding="utf-8"?>
<formControlPr xmlns="http://schemas.microsoft.com/office/spreadsheetml/2009/9/main" objectType="CheckBox" lockText="1"/>
</file>

<file path=xl/ctrlProps/ctrlProp699.xml><?xml version="1.0" encoding="utf-8"?>
<formControlPr xmlns="http://schemas.microsoft.com/office/spreadsheetml/2009/9/main" objectType="CheckBox" fmlaLink="$S$18" lockText="1"/>
</file>

<file path=xl/ctrlProps/ctrlProp7.xml><?xml version="1.0" encoding="utf-8"?>
<formControlPr xmlns="http://schemas.microsoft.com/office/spreadsheetml/2009/9/main" objectType="Drop" dropLines="30" dropStyle="combo" dx="16" fmlaLink="$J$9" fmlaRange="市町村一覧" val="0"/>
</file>

<file path=xl/ctrlProps/ctrlProp70.xml><?xml version="1.0" encoding="utf-8"?>
<formControlPr xmlns="http://schemas.microsoft.com/office/spreadsheetml/2009/9/main" objectType="CheckBox" fmlaLink="$E$21" lockText="1"/>
</file>

<file path=xl/ctrlProps/ctrlProp700.xml><?xml version="1.0" encoding="utf-8"?>
<formControlPr xmlns="http://schemas.microsoft.com/office/spreadsheetml/2009/9/main" objectType="CheckBox" lockText="1"/>
</file>

<file path=xl/ctrlProps/ctrlProp701.xml><?xml version="1.0" encoding="utf-8"?>
<formControlPr xmlns="http://schemas.microsoft.com/office/spreadsheetml/2009/9/main" objectType="CheckBox" fmlaLink="$S$19" lockText="1"/>
</file>

<file path=xl/ctrlProps/ctrlProp702.xml><?xml version="1.0" encoding="utf-8"?>
<formControlPr xmlns="http://schemas.microsoft.com/office/spreadsheetml/2009/9/main" objectType="CheckBox" lockText="1"/>
</file>

<file path=xl/ctrlProps/ctrlProp703.xml><?xml version="1.0" encoding="utf-8"?>
<formControlPr xmlns="http://schemas.microsoft.com/office/spreadsheetml/2009/9/main" objectType="CheckBox" fmlaLink="$S$20" lockText="1"/>
</file>

<file path=xl/ctrlProps/ctrlProp704.xml><?xml version="1.0" encoding="utf-8"?>
<formControlPr xmlns="http://schemas.microsoft.com/office/spreadsheetml/2009/9/main" objectType="CheckBox" lockText="1"/>
</file>

<file path=xl/ctrlProps/ctrlProp705.xml><?xml version="1.0" encoding="utf-8"?>
<formControlPr xmlns="http://schemas.microsoft.com/office/spreadsheetml/2009/9/main" objectType="CheckBox" fmlaLink="$S$21" lockText="1"/>
</file>

<file path=xl/ctrlProps/ctrlProp706.xml><?xml version="1.0" encoding="utf-8"?>
<formControlPr xmlns="http://schemas.microsoft.com/office/spreadsheetml/2009/9/main" objectType="CheckBox" lockText="1"/>
</file>

<file path=xl/ctrlProps/ctrlProp707.xml><?xml version="1.0" encoding="utf-8"?>
<formControlPr xmlns="http://schemas.microsoft.com/office/spreadsheetml/2009/9/main" objectType="CheckBox" fmlaLink="$S$22" lockText="1"/>
</file>

<file path=xl/ctrlProps/ctrlProp708.xml><?xml version="1.0" encoding="utf-8"?>
<formControlPr xmlns="http://schemas.microsoft.com/office/spreadsheetml/2009/9/main" objectType="CheckBox" lockText="1"/>
</file>

<file path=xl/ctrlProps/ctrlProp709.xml><?xml version="1.0" encoding="utf-8"?>
<formControlPr xmlns="http://schemas.microsoft.com/office/spreadsheetml/2009/9/main" objectType="CheckBox" fmlaLink="$S$23" lockText="1"/>
</file>

<file path=xl/ctrlProps/ctrlProp71.xml><?xml version="1.0" encoding="utf-8"?>
<formControlPr xmlns="http://schemas.microsoft.com/office/spreadsheetml/2009/9/main" objectType="CheckBox" fmlaLink="$E$22" lockText="1"/>
</file>

<file path=xl/ctrlProps/ctrlProp710.xml><?xml version="1.0" encoding="utf-8"?>
<formControlPr xmlns="http://schemas.microsoft.com/office/spreadsheetml/2009/9/main" objectType="CheckBox" lockText="1"/>
</file>

<file path=xl/ctrlProps/ctrlProp711.xml><?xml version="1.0" encoding="utf-8"?>
<formControlPr xmlns="http://schemas.microsoft.com/office/spreadsheetml/2009/9/main" objectType="CheckBox" fmlaLink="$S$24" lockText="1"/>
</file>

<file path=xl/ctrlProps/ctrlProp712.xml><?xml version="1.0" encoding="utf-8"?>
<formControlPr xmlns="http://schemas.microsoft.com/office/spreadsheetml/2009/9/main" objectType="CheckBox" lockText="1"/>
</file>

<file path=xl/ctrlProps/ctrlProp713.xml><?xml version="1.0" encoding="utf-8"?>
<formControlPr xmlns="http://schemas.microsoft.com/office/spreadsheetml/2009/9/main" objectType="CheckBox" fmlaLink="$S$25" lockText="1"/>
</file>

<file path=xl/ctrlProps/ctrlProp714.xml><?xml version="1.0" encoding="utf-8"?>
<formControlPr xmlns="http://schemas.microsoft.com/office/spreadsheetml/2009/9/main" objectType="CheckBox" checked="Checked" fmlaLink="$T$7" lockText="1"/>
</file>

<file path=xl/ctrlProps/ctrlProp715.xml><?xml version="1.0" encoding="utf-8"?>
<formControlPr xmlns="http://schemas.microsoft.com/office/spreadsheetml/2009/9/main" objectType="CheckBox" fmlaLink="$T$8" lockText="1"/>
</file>

<file path=xl/ctrlProps/ctrlProp716.xml><?xml version="1.0" encoding="utf-8"?>
<formControlPr xmlns="http://schemas.microsoft.com/office/spreadsheetml/2009/9/main" objectType="CheckBox" lockText="1"/>
</file>

<file path=xl/ctrlProps/ctrlProp717.xml><?xml version="1.0" encoding="utf-8"?>
<formControlPr xmlns="http://schemas.microsoft.com/office/spreadsheetml/2009/9/main" objectType="CheckBox" fmlaLink="$T$9" lockText="1"/>
</file>

<file path=xl/ctrlProps/ctrlProp718.xml><?xml version="1.0" encoding="utf-8"?>
<formControlPr xmlns="http://schemas.microsoft.com/office/spreadsheetml/2009/9/main" objectType="CheckBox" lockText="1"/>
</file>

<file path=xl/ctrlProps/ctrlProp719.xml><?xml version="1.0" encoding="utf-8"?>
<formControlPr xmlns="http://schemas.microsoft.com/office/spreadsheetml/2009/9/main" objectType="CheckBox" fmlaLink="$T$10" lockText="1"/>
</file>

<file path=xl/ctrlProps/ctrlProp72.xml><?xml version="1.0" encoding="utf-8"?>
<formControlPr xmlns="http://schemas.microsoft.com/office/spreadsheetml/2009/9/main" objectType="CheckBox" fmlaLink="$E$23" lockText="1"/>
</file>

<file path=xl/ctrlProps/ctrlProp720.xml><?xml version="1.0" encoding="utf-8"?>
<formControlPr xmlns="http://schemas.microsoft.com/office/spreadsheetml/2009/9/main" objectType="CheckBox" lockText="1"/>
</file>

<file path=xl/ctrlProps/ctrlProp721.xml><?xml version="1.0" encoding="utf-8"?>
<formControlPr xmlns="http://schemas.microsoft.com/office/spreadsheetml/2009/9/main" objectType="CheckBox" fmlaLink="$T$11" lockText="1"/>
</file>

<file path=xl/ctrlProps/ctrlProp722.xml><?xml version="1.0" encoding="utf-8"?>
<formControlPr xmlns="http://schemas.microsoft.com/office/spreadsheetml/2009/9/main" objectType="CheckBox" lockText="1"/>
</file>

<file path=xl/ctrlProps/ctrlProp723.xml><?xml version="1.0" encoding="utf-8"?>
<formControlPr xmlns="http://schemas.microsoft.com/office/spreadsheetml/2009/9/main" objectType="CheckBox" fmlaLink="$T$12" lockText="1"/>
</file>

<file path=xl/ctrlProps/ctrlProp724.xml><?xml version="1.0" encoding="utf-8"?>
<formControlPr xmlns="http://schemas.microsoft.com/office/spreadsheetml/2009/9/main" objectType="CheckBox" lockText="1"/>
</file>

<file path=xl/ctrlProps/ctrlProp725.xml><?xml version="1.0" encoding="utf-8"?>
<formControlPr xmlns="http://schemas.microsoft.com/office/spreadsheetml/2009/9/main" objectType="CheckBox" fmlaLink="$T$13" lockText="1"/>
</file>

<file path=xl/ctrlProps/ctrlProp726.xml><?xml version="1.0" encoding="utf-8"?>
<formControlPr xmlns="http://schemas.microsoft.com/office/spreadsheetml/2009/9/main" objectType="CheckBox" lockText="1"/>
</file>

<file path=xl/ctrlProps/ctrlProp727.xml><?xml version="1.0" encoding="utf-8"?>
<formControlPr xmlns="http://schemas.microsoft.com/office/spreadsheetml/2009/9/main" objectType="CheckBox" fmlaLink="$T$14" lockText="1"/>
</file>

<file path=xl/ctrlProps/ctrlProp728.xml><?xml version="1.0" encoding="utf-8"?>
<formControlPr xmlns="http://schemas.microsoft.com/office/spreadsheetml/2009/9/main" objectType="CheckBox" lockText="1"/>
</file>

<file path=xl/ctrlProps/ctrlProp729.xml><?xml version="1.0" encoding="utf-8"?>
<formControlPr xmlns="http://schemas.microsoft.com/office/spreadsheetml/2009/9/main" objectType="CheckBox" fmlaLink="$T$15" lockText="1"/>
</file>

<file path=xl/ctrlProps/ctrlProp73.xml><?xml version="1.0" encoding="utf-8"?>
<formControlPr xmlns="http://schemas.microsoft.com/office/spreadsheetml/2009/9/main" objectType="CheckBox" fmlaLink="$E$24" lockText="1"/>
</file>

<file path=xl/ctrlProps/ctrlProp730.xml><?xml version="1.0" encoding="utf-8"?>
<formControlPr xmlns="http://schemas.microsoft.com/office/spreadsheetml/2009/9/main" objectType="CheckBox" lockText="1"/>
</file>

<file path=xl/ctrlProps/ctrlProp731.xml><?xml version="1.0" encoding="utf-8"?>
<formControlPr xmlns="http://schemas.microsoft.com/office/spreadsheetml/2009/9/main" objectType="CheckBox" fmlaLink="$T$16" lockText="1"/>
</file>

<file path=xl/ctrlProps/ctrlProp732.xml><?xml version="1.0" encoding="utf-8"?>
<formControlPr xmlns="http://schemas.microsoft.com/office/spreadsheetml/2009/9/main" objectType="CheckBox" lockText="1"/>
</file>

<file path=xl/ctrlProps/ctrlProp733.xml><?xml version="1.0" encoding="utf-8"?>
<formControlPr xmlns="http://schemas.microsoft.com/office/spreadsheetml/2009/9/main" objectType="CheckBox" fmlaLink="$T$17" lockText="1"/>
</file>

<file path=xl/ctrlProps/ctrlProp734.xml><?xml version="1.0" encoding="utf-8"?>
<formControlPr xmlns="http://schemas.microsoft.com/office/spreadsheetml/2009/9/main" objectType="CheckBox" lockText="1"/>
</file>

<file path=xl/ctrlProps/ctrlProp735.xml><?xml version="1.0" encoding="utf-8"?>
<formControlPr xmlns="http://schemas.microsoft.com/office/spreadsheetml/2009/9/main" objectType="CheckBox" fmlaLink="$T$18" lockText="1"/>
</file>

<file path=xl/ctrlProps/ctrlProp736.xml><?xml version="1.0" encoding="utf-8"?>
<formControlPr xmlns="http://schemas.microsoft.com/office/spreadsheetml/2009/9/main" objectType="CheckBox" lockText="1"/>
</file>

<file path=xl/ctrlProps/ctrlProp737.xml><?xml version="1.0" encoding="utf-8"?>
<formControlPr xmlns="http://schemas.microsoft.com/office/spreadsheetml/2009/9/main" objectType="CheckBox" fmlaLink="$T$19" lockText="1"/>
</file>

<file path=xl/ctrlProps/ctrlProp738.xml><?xml version="1.0" encoding="utf-8"?>
<formControlPr xmlns="http://schemas.microsoft.com/office/spreadsheetml/2009/9/main" objectType="CheckBox" lockText="1"/>
</file>

<file path=xl/ctrlProps/ctrlProp739.xml><?xml version="1.0" encoding="utf-8"?>
<formControlPr xmlns="http://schemas.microsoft.com/office/spreadsheetml/2009/9/main" objectType="CheckBox" fmlaLink="$T$20" lockText="1"/>
</file>

<file path=xl/ctrlProps/ctrlProp74.xml><?xml version="1.0" encoding="utf-8"?>
<formControlPr xmlns="http://schemas.microsoft.com/office/spreadsheetml/2009/9/main" objectType="CheckBox" fmlaLink="$E$25" lockText="1"/>
</file>

<file path=xl/ctrlProps/ctrlProp740.xml><?xml version="1.0" encoding="utf-8"?>
<formControlPr xmlns="http://schemas.microsoft.com/office/spreadsheetml/2009/9/main" objectType="CheckBox" lockText="1"/>
</file>

<file path=xl/ctrlProps/ctrlProp741.xml><?xml version="1.0" encoding="utf-8"?>
<formControlPr xmlns="http://schemas.microsoft.com/office/spreadsheetml/2009/9/main" objectType="CheckBox" fmlaLink="$T$21" lockText="1"/>
</file>

<file path=xl/ctrlProps/ctrlProp742.xml><?xml version="1.0" encoding="utf-8"?>
<formControlPr xmlns="http://schemas.microsoft.com/office/spreadsheetml/2009/9/main" objectType="CheckBox" lockText="1"/>
</file>

<file path=xl/ctrlProps/ctrlProp743.xml><?xml version="1.0" encoding="utf-8"?>
<formControlPr xmlns="http://schemas.microsoft.com/office/spreadsheetml/2009/9/main" objectType="CheckBox" fmlaLink="$T$22" lockText="1"/>
</file>

<file path=xl/ctrlProps/ctrlProp744.xml><?xml version="1.0" encoding="utf-8"?>
<formControlPr xmlns="http://schemas.microsoft.com/office/spreadsheetml/2009/9/main" objectType="CheckBox" lockText="1"/>
</file>

<file path=xl/ctrlProps/ctrlProp745.xml><?xml version="1.0" encoding="utf-8"?>
<formControlPr xmlns="http://schemas.microsoft.com/office/spreadsheetml/2009/9/main" objectType="CheckBox" fmlaLink="$T$23" lockText="1"/>
</file>

<file path=xl/ctrlProps/ctrlProp746.xml><?xml version="1.0" encoding="utf-8"?>
<formControlPr xmlns="http://schemas.microsoft.com/office/spreadsheetml/2009/9/main" objectType="CheckBox" lockText="1"/>
</file>

<file path=xl/ctrlProps/ctrlProp747.xml><?xml version="1.0" encoding="utf-8"?>
<formControlPr xmlns="http://schemas.microsoft.com/office/spreadsheetml/2009/9/main" objectType="CheckBox" fmlaLink="$T$24" lockText="1"/>
</file>

<file path=xl/ctrlProps/ctrlProp748.xml><?xml version="1.0" encoding="utf-8"?>
<formControlPr xmlns="http://schemas.microsoft.com/office/spreadsheetml/2009/9/main" objectType="CheckBox" lockText="1"/>
</file>

<file path=xl/ctrlProps/ctrlProp749.xml><?xml version="1.0" encoding="utf-8"?>
<formControlPr xmlns="http://schemas.microsoft.com/office/spreadsheetml/2009/9/main" objectType="CheckBox" fmlaLink="$T$25" lockText="1"/>
</file>

<file path=xl/ctrlProps/ctrlProp75.xml><?xml version="1.0" encoding="utf-8"?>
<formControlPr xmlns="http://schemas.microsoft.com/office/spreadsheetml/2009/9/main" objectType="CheckBox" fmlaLink="$E$26" lockText="1"/>
</file>

<file path=xl/ctrlProps/ctrlProp750.xml><?xml version="1.0" encoding="utf-8"?>
<formControlPr xmlns="http://schemas.microsoft.com/office/spreadsheetml/2009/9/main" objectType="CheckBox" checked="Checked" fmlaLink="$O$6" lockText="1"/>
</file>

<file path=xl/ctrlProps/ctrlProp751.xml><?xml version="1.0" encoding="utf-8"?>
<formControlPr xmlns="http://schemas.microsoft.com/office/spreadsheetml/2009/9/main" objectType="CheckBox" checked="Checked" fmlaLink="$P$6" lockText="1"/>
</file>

<file path=xl/ctrlProps/ctrlProp752.xml><?xml version="1.0" encoding="utf-8"?>
<formControlPr xmlns="http://schemas.microsoft.com/office/spreadsheetml/2009/9/main" objectType="CheckBox" fmlaLink="$O$7" lockText="1"/>
</file>

<file path=xl/ctrlProps/ctrlProp753.xml><?xml version="1.0" encoding="utf-8"?>
<formControlPr xmlns="http://schemas.microsoft.com/office/spreadsheetml/2009/9/main" objectType="CheckBox" fmlaLink="$P$7" lockText="1"/>
</file>

<file path=xl/ctrlProps/ctrlProp754.xml><?xml version="1.0" encoding="utf-8"?>
<formControlPr xmlns="http://schemas.microsoft.com/office/spreadsheetml/2009/9/main" objectType="CheckBox" fmlaLink="$N$8" lockText="1"/>
</file>

<file path=xl/ctrlProps/ctrlProp755.xml><?xml version="1.0" encoding="utf-8"?>
<formControlPr xmlns="http://schemas.microsoft.com/office/spreadsheetml/2009/9/main" objectType="CheckBox" fmlaLink="$O$8" lockText="1"/>
</file>

<file path=xl/ctrlProps/ctrlProp756.xml><?xml version="1.0" encoding="utf-8"?>
<formControlPr xmlns="http://schemas.microsoft.com/office/spreadsheetml/2009/9/main" objectType="CheckBox" fmlaLink="$P$8" lockText="1"/>
</file>

<file path=xl/ctrlProps/ctrlProp757.xml><?xml version="1.0" encoding="utf-8"?>
<formControlPr xmlns="http://schemas.microsoft.com/office/spreadsheetml/2009/9/main" objectType="CheckBox" fmlaLink="$N$8" lockText="1"/>
</file>

<file path=xl/ctrlProps/ctrlProp758.xml><?xml version="1.0" encoding="utf-8"?>
<formControlPr xmlns="http://schemas.microsoft.com/office/spreadsheetml/2009/9/main" objectType="CheckBox" fmlaLink="$N$9" lockText="1"/>
</file>

<file path=xl/ctrlProps/ctrlProp759.xml><?xml version="1.0" encoding="utf-8"?>
<formControlPr xmlns="http://schemas.microsoft.com/office/spreadsheetml/2009/9/main" objectType="CheckBox" fmlaLink="$O$9" lockText="1"/>
</file>

<file path=xl/ctrlProps/ctrlProp76.xml><?xml version="1.0" encoding="utf-8"?>
<formControlPr xmlns="http://schemas.microsoft.com/office/spreadsheetml/2009/9/main" objectType="CheckBox" fmlaLink="$E$27" lockText="1"/>
</file>

<file path=xl/ctrlProps/ctrlProp760.xml><?xml version="1.0" encoding="utf-8"?>
<formControlPr xmlns="http://schemas.microsoft.com/office/spreadsheetml/2009/9/main" objectType="CheckBox" fmlaLink="$P$9" lockText="1"/>
</file>

<file path=xl/ctrlProps/ctrlProp761.xml><?xml version="1.0" encoding="utf-8"?>
<formControlPr xmlns="http://schemas.microsoft.com/office/spreadsheetml/2009/9/main" objectType="CheckBox" fmlaLink="$N$8" lockText="1"/>
</file>

<file path=xl/ctrlProps/ctrlProp762.xml><?xml version="1.0" encoding="utf-8"?>
<formControlPr xmlns="http://schemas.microsoft.com/office/spreadsheetml/2009/9/main" objectType="CheckBox" fmlaLink="$N$10" lockText="1"/>
</file>

<file path=xl/ctrlProps/ctrlProp763.xml><?xml version="1.0" encoding="utf-8"?>
<formControlPr xmlns="http://schemas.microsoft.com/office/spreadsheetml/2009/9/main" objectType="CheckBox" fmlaLink="$O$10" lockText="1"/>
</file>

<file path=xl/ctrlProps/ctrlProp764.xml><?xml version="1.0" encoding="utf-8"?>
<formControlPr xmlns="http://schemas.microsoft.com/office/spreadsheetml/2009/9/main" objectType="CheckBox" fmlaLink="$P$10" lockText="1"/>
</file>

<file path=xl/ctrlProps/ctrlProp765.xml><?xml version="1.0" encoding="utf-8"?>
<formControlPr xmlns="http://schemas.microsoft.com/office/spreadsheetml/2009/9/main" objectType="CheckBox" fmlaLink="$N$8" lockText="1"/>
</file>

<file path=xl/ctrlProps/ctrlProp766.xml><?xml version="1.0" encoding="utf-8"?>
<formControlPr xmlns="http://schemas.microsoft.com/office/spreadsheetml/2009/9/main" objectType="CheckBox" fmlaLink="$N$11" lockText="1"/>
</file>

<file path=xl/ctrlProps/ctrlProp767.xml><?xml version="1.0" encoding="utf-8"?>
<formControlPr xmlns="http://schemas.microsoft.com/office/spreadsheetml/2009/9/main" objectType="CheckBox" fmlaLink="$O$11" lockText="1"/>
</file>

<file path=xl/ctrlProps/ctrlProp768.xml><?xml version="1.0" encoding="utf-8"?>
<formControlPr xmlns="http://schemas.microsoft.com/office/spreadsheetml/2009/9/main" objectType="CheckBox" fmlaLink="$P$11" lockText="1"/>
</file>

<file path=xl/ctrlProps/ctrlProp769.xml><?xml version="1.0" encoding="utf-8"?>
<formControlPr xmlns="http://schemas.microsoft.com/office/spreadsheetml/2009/9/main" objectType="CheckBox" fmlaLink="$N$8" lockText="1"/>
</file>

<file path=xl/ctrlProps/ctrlProp77.xml><?xml version="1.0" encoding="utf-8"?>
<formControlPr xmlns="http://schemas.microsoft.com/office/spreadsheetml/2009/9/main" objectType="CheckBox" fmlaLink="$E$29" lockText="1"/>
</file>

<file path=xl/ctrlProps/ctrlProp770.xml><?xml version="1.0" encoding="utf-8"?>
<formControlPr xmlns="http://schemas.microsoft.com/office/spreadsheetml/2009/9/main" objectType="CheckBox" fmlaLink="$N$12" lockText="1"/>
</file>

<file path=xl/ctrlProps/ctrlProp771.xml><?xml version="1.0" encoding="utf-8"?>
<formControlPr xmlns="http://schemas.microsoft.com/office/spreadsheetml/2009/9/main" objectType="CheckBox" fmlaLink="$O$12" lockText="1"/>
</file>

<file path=xl/ctrlProps/ctrlProp772.xml><?xml version="1.0" encoding="utf-8"?>
<formControlPr xmlns="http://schemas.microsoft.com/office/spreadsheetml/2009/9/main" objectType="CheckBox" fmlaLink="$P$12" lockText="1"/>
</file>

<file path=xl/ctrlProps/ctrlProp773.xml><?xml version="1.0" encoding="utf-8"?>
<formControlPr xmlns="http://schemas.microsoft.com/office/spreadsheetml/2009/9/main" objectType="CheckBox" fmlaLink="$N$8" lockText="1"/>
</file>

<file path=xl/ctrlProps/ctrlProp774.xml><?xml version="1.0" encoding="utf-8"?>
<formControlPr xmlns="http://schemas.microsoft.com/office/spreadsheetml/2009/9/main" objectType="CheckBox" fmlaLink="$N$13" lockText="1"/>
</file>

<file path=xl/ctrlProps/ctrlProp775.xml><?xml version="1.0" encoding="utf-8"?>
<formControlPr xmlns="http://schemas.microsoft.com/office/spreadsheetml/2009/9/main" objectType="CheckBox" fmlaLink="$O$13" lockText="1"/>
</file>

<file path=xl/ctrlProps/ctrlProp776.xml><?xml version="1.0" encoding="utf-8"?>
<formControlPr xmlns="http://schemas.microsoft.com/office/spreadsheetml/2009/9/main" objectType="CheckBox" fmlaLink="$P$13" lockText="1"/>
</file>

<file path=xl/ctrlProps/ctrlProp777.xml><?xml version="1.0" encoding="utf-8"?>
<formControlPr xmlns="http://schemas.microsoft.com/office/spreadsheetml/2009/9/main" objectType="CheckBox" fmlaLink="$N$8" lockText="1"/>
</file>

<file path=xl/ctrlProps/ctrlProp778.xml><?xml version="1.0" encoding="utf-8"?>
<formControlPr xmlns="http://schemas.microsoft.com/office/spreadsheetml/2009/9/main" objectType="CheckBox" fmlaLink="$N$14" lockText="1"/>
</file>

<file path=xl/ctrlProps/ctrlProp779.xml><?xml version="1.0" encoding="utf-8"?>
<formControlPr xmlns="http://schemas.microsoft.com/office/spreadsheetml/2009/9/main" objectType="CheckBox" fmlaLink="$O$14" lockText="1"/>
</file>

<file path=xl/ctrlProps/ctrlProp78.xml><?xml version="1.0" encoding="utf-8"?>
<formControlPr xmlns="http://schemas.microsoft.com/office/spreadsheetml/2009/9/main" objectType="CheckBox" fmlaLink="$E$30" lockText="1"/>
</file>

<file path=xl/ctrlProps/ctrlProp780.xml><?xml version="1.0" encoding="utf-8"?>
<formControlPr xmlns="http://schemas.microsoft.com/office/spreadsheetml/2009/9/main" objectType="CheckBox" fmlaLink="$P$14" lockText="1"/>
</file>

<file path=xl/ctrlProps/ctrlProp781.xml><?xml version="1.0" encoding="utf-8"?>
<formControlPr xmlns="http://schemas.microsoft.com/office/spreadsheetml/2009/9/main" objectType="CheckBox" fmlaLink="$N$8" lockText="1"/>
</file>

<file path=xl/ctrlProps/ctrlProp782.xml><?xml version="1.0" encoding="utf-8"?>
<formControlPr xmlns="http://schemas.microsoft.com/office/spreadsheetml/2009/9/main" objectType="CheckBox" fmlaLink="$N$15" lockText="1"/>
</file>

<file path=xl/ctrlProps/ctrlProp783.xml><?xml version="1.0" encoding="utf-8"?>
<formControlPr xmlns="http://schemas.microsoft.com/office/spreadsheetml/2009/9/main" objectType="CheckBox" fmlaLink="$O$15" lockText="1"/>
</file>

<file path=xl/ctrlProps/ctrlProp784.xml><?xml version="1.0" encoding="utf-8"?>
<formControlPr xmlns="http://schemas.microsoft.com/office/spreadsheetml/2009/9/main" objectType="CheckBox" fmlaLink="$P$15" lockText="1"/>
</file>

<file path=xl/ctrlProps/ctrlProp785.xml><?xml version="1.0" encoding="utf-8"?>
<formControlPr xmlns="http://schemas.microsoft.com/office/spreadsheetml/2009/9/main" objectType="CheckBox" fmlaLink="$N$8" lockText="1"/>
</file>

<file path=xl/ctrlProps/ctrlProp786.xml><?xml version="1.0" encoding="utf-8"?>
<formControlPr xmlns="http://schemas.microsoft.com/office/spreadsheetml/2009/9/main" objectType="CheckBox" fmlaLink="$N$16" lockText="1"/>
</file>

<file path=xl/ctrlProps/ctrlProp787.xml><?xml version="1.0" encoding="utf-8"?>
<formControlPr xmlns="http://schemas.microsoft.com/office/spreadsheetml/2009/9/main" objectType="CheckBox" fmlaLink="$O$16" lockText="1"/>
</file>

<file path=xl/ctrlProps/ctrlProp788.xml><?xml version="1.0" encoding="utf-8"?>
<formControlPr xmlns="http://schemas.microsoft.com/office/spreadsheetml/2009/9/main" objectType="CheckBox" fmlaLink="$P$16" lockText="1"/>
</file>

<file path=xl/ctrlProps/ctrlProp789.xml><?xml version="1.0" encoding="utf-8"?>
<formControlPr xmlns="http://schemas.microsoft.com/office/spreadsheetml/2009/9/main" objectType="CheckBox" fmlaLink="$N$8" lockText="1"/>
</file>

<file path=xl/ctrlProps/ctrlProp79.xml><?xml version="1.0" encoding="utf-8"?>
<formControlPr xmlns="http://schemas.microsoft.com/office/spreadsheetml/2009/9/main" objectType="CheckBox" fmlaLink="$E$31" lockText="1"/>
</file>

<file path=xl/ctrlProps/ctrlProp790.xml><?xml version="1.0" encoding="utf-8"?>
<formControlPr xmlns="http://schemas.microsoft.com/office/spreadsheetml/2009/9/main" objectType="CheckBox" fmlaLink="$N$17" lockText="1"/>
</file>

<file path=xl/ctrlProps/ctrlProp791.xml><?xml version="1.0" encoding="utf-8"?>
<formControlPr xmlns="http://schemas.microsoft.com/office/spreadsheetml/2009/9/main" objectType="CheckBox" fmlaLink="$O$17" lockText="1"/>
</file>

<file path=xl/ctrlProps/ctrlProp792.xml><?xml version="1.0" encoding="utf-8"?>
<formControlPr xmlns="http://schemas.microsoft.com/office/spreadsheetml/2009/9/main" objectType="CheckBox" fmlaLink="$P$17" lockText="1"/>
</file>

<file path=xl/ctrlProps/ctrlProp793.xml><?xml version="1.0" encoding="utf-8"?>
<formControlPr xmlns="http://schemas.microsoft.com/office/spreadsheetml/2009/9/main" objectType="CheckBox" fmlaLink="$N$8" lockText="1"/>
</file>

<file path=xl/ctrlProps/ctrlProp794.xml><?xml version="1.0" encoding="utf-8"?>
<formControlPr xmlns="http://schemas.microsoft.com/office/spreadsheetml/2009/9/main" objectType="CheckBox" fmlaLink="$N$18" lockText="1"/>
</file>

<file path=xl/ctrlProps/ctrlProp795.xml><?xml version="1.0" encoding="utf-8"?>
<formControlPr xmlns="http://schemas.microsoft.com/office/spreadsheetml/2009/9/main" objectType="CheckBox" fmlaLink="$O$18" lockText="1"/>
</file>

<file path=xl/ctrlProps/ctrlProp796.xml><?xml version="1.0" encoding="utf-8"?>
<formControlPr xmlns="http://schemas.microsoft.com/office/spreadsheetml/2009/9/main" objectType="CheckBox" fmlaLink="$P$18" lockText="1"/>
</file>

<file path=xl/ctrlProps/ctrlProp797.xml><?xml version="1.0" encoding="utf-8"?>
<formControlPr xmlns="http://schemas.microsoft.com/office/spreadsheetml/2009/9/main" objectType="CheckBox" fmlaLink="$N$8" lockText="1"/>
</file>

<file path=xl/ctrlProps/ctrlProp798.xml><?xml version="1.0" encoding="utf-8"?>
<formControlPr xmlns="http://schemas.microsoft.com/office/spreadsheetml/2009/9/main" objectType="CheckBox" fmlaLink="$N$19" lockText="1"/>
</file>

<file path=xl/ctrlProps/ctrlProp799.xml><?xml version="1.0" encoding="utf-8"?>
<formControlPr xmlns="http://schemas.microsoft.com/office/spreadsheetml/2009/9/main" objectType="CheckBox" fmlaLink="$O$19" lockText="1"/>
</file>

<file path=xl/ctrlProps/ctrlProp8.xml><?xml version="1.0" encoding="utf-8"?>
<formControlPr xmlns="http://schemas.microsoft.com/office/spreadsheetml/2009/9/main" objectType="Drop" dropLines="30" dropStyle="combo" dx="16" fmlaLink="$J$10" fmlaRange="市町村一覧" val="0"/>
</file>

<file path=xl/ctrlProps/ctrlProp80.xml><?xml version="1.0" encoding="utf-8"?>
<formControlPr xmlns="http://schemas.microsoft.com/office/spreadsheetml/2009/9/main" objectType="CheckBox" fmlaLink="$E$32" lockText="1"/>
</file>

<file path=xl/ctrlProps/ctrlProp800.xml><?xml version="1.0" encoding="utf-8"?>
<formControlPr xmlns="http://schemas.microsoft.com/office/spreadsheetml/2009/9/main" objectType="CheckBox" fmlaLink="$P$19" lockText="1"/>
</file>

<file path=xl/ctrlProps/ctrlProp801.xml><?xml version="1.0" encoding="utf-8"?>
<formControlPr xmlns="http://schemas.microsoft.com/office/spreadsheetml/2009/9/main" objectType="CheckBox" fmlaLink="$N$8" lockText="1"/>
</file>

<file path=xl/ctrlProps/ctrlProp802.xml><?xml version="1.0" encoding="utf-8"?>
<formControlPr xmlns="http://schemas.microsoft.com/office/spreadsheetml/2009/9/main" objectType="CheckBox" fmlaLink="$N$20" lockText="1"/>
</file>

<file path=xl/ctrlProps/ctrlProp803.xml><?xml version="1.0" encoding="utf-8"?>
<formControlPr xmlns="http://schemas.microsoft.com/office/spreadsheetml/2009/9/main" objectType="CheckBox" fmlaLink="$O$20" lockText="1"/>
</file>

<file path=xl/ctrlProps/ctrlProp804.xml><?xml version="1.0" encoding="utf-8"?>
<formControlPr xmlns="http://schemas.microsoft.com/office/spreadsheetml/2009/9/main" objectType="CheckBox" fmlaLink="$P$20" lockText="1"/>
</file>

<file path=xl/ctrlProps/ctrlProp805.xml><?xml version="1.0" encoding="utf-8"?>
<formControlPr xmlns="http://schemas.microsoft.com/office/spreadsheetml/2009/9/main" objectType="CheckBox" fmlaLink="$N$8" lockText="1"/>
</file>

<file path=xl/ctrlProps/ctrlProp806.xml><?xml version="1.0" encoding="utf-8"?>
<formControlPr xmlns="http://schemas.microsoft.com/office/spreadsheetml/2009/9/main" objectType="CheckBox" fmlaLink="$N$21" lockText="1"/>
</file>

<file path=xl/ctrlProps/ctrlProp807.xml><?xml version="1.0" encoding="utf-8"?>
<formControlPr xmlns="http://schemas.microsoft.com/office/spreadsheetml/2009/9/main" objectType="CheckBox" fmlaLink="$O$21" lockText="1"/>
</file>

<file path=xl/ctrlProps/ctrlProp808.xml><?xml version="1.0" encoding="utf-8"?>
<formControlPr xmlns="http://schemas.microsoft.com/office/spreadsheetml/2009/9/main" objectType="CheckBox" fmlaLink="$P$21" lockText="1"/>
</file>

<file path=xl/ctrlProps/ctrlProp809.xml><?xml version="1.0" encoding="utf-8"?>
<formControlPr xmlns="http://schemas.microsoft.com/office/spreadsheetml/2009/9/main" objectType="CheckBox" fmlaLink="$N$8" lockText="1"/>
</file>

<file path=xl/ctrlProps/ctrlProp81.xml><?xml version="1.0" encoding="utf-8"?>
<formControlPr xmlns="http://schemas.microsoft.com/office/spreadsheetml/2009/9/main" objectType="CheckBox" fmlaLink="$E$33" lockText="1"/>
</file>

<file path=xl/ctrlProps/ctrlProp810.xml><?xml version="1.0" encoding="utf-8"?>
<formControlPr xmlns="http://schemas.microsoft.com/office/spreadsheetml/2009/9/main" objectType="CheckBox" fmlaLink="$N$22" lockText="1"/>
</file>

<file path=xl/ctrlProps/ctrlProp811.xml><?xml version="1.0" encoding="utf-8"?>
<formControlPr xmlns="http://schemas.microsoft.com/office/spreadsheetml/2009/9/main" objectType="CheckBox" fmlaLink="$O$22" lockText="1"/>
</file>

<file path=xl/ctrlProps/ctrlProp812.xml><?xml version="1.0" encoding="utf-8"?>
<formControlPr xmlns="http://schemas.microsoft.com/office/spreadsheetml/2009/9/main" objectType="CheckBox" fmlaLink="$P$22" lockText="1"/>
</file>

<file path=xl/ctrlProps/ctrlProp813.xml><?xml version="1.0" encoding="utf-8"?>
<formControlPr xmlns="http://schemas.microsoft.com/office/spreadsheetml/2009/9/main" objectType="CheckBox" fmlaLink="$N$8" lockText="1"/>
</file>

<file path=xl/ctrlProps/ctrlProp814.xml><?xml version="1.0" encoding="utf-8"?>
<formControlPr xmlns="http://schemas.microsoft.com/office/spreadsheetml/2009/9/main" objectType="CheckBox" fmlaLink="$N$23" lockText="1"/>
</file>

<file path=xl/ctrlProps/ctrlProp815.xml><?xml version="1.0" encoding="utf-8"?>
<formControlPr xmlns="http://schemas.microsoft.com/office/spreadsheetml/2009/9/main" objectType="CheckBox" fmlaLink="$O$23" lockText="1"/>
</file>

<file path=xl/ctrlProps/ctrlProp816.xml><?xml version="1.0" encoding="utf-8"?>
<formControlPr xmlns="http://schemas.microsoft.com/office/spreadsheetml/2009/9/main" objectType="CheckBox" fmlaLink="$P$23" lockText="1"/>
</file>

<file path=xl/ctrlProps/ctrlProp817.xml><?xml version="1.0" encoding="utf-8"?>
<formControlPr xmlns="http://schemas.microsoft.com/office/spreadsheetml/2009/9/main" objectType="CheckBox" fmlaLink="$N$8" lockText="1"/>
</file>

<file path=xl/ctrlProps/ctrlProp818.xml><?xml version="1.0" encoding="utf-8"?>
<formControlPr xmlns="http://schemas.microsoft.com/office/spreadsheetml/2009/9/main" objectType="CheckBox" fmlaLink="$N$24" lockText="1"/>
</file>

<file path=xl/ctrlProps/ctrlProp819.xml><?xml version="1.0" encoding="utf-8"?>
<formControlPr xmlns="http://schemas.microsoft.com/office/spreadsheetml/2009/9/main" objectType="CheckBox" fmlaLink="$O$24" lockText="1"/>
</file>

<file path=xl/ctrlProps/ctrlProp82.xml><?xml version="1.0" encoding="utf-8"?>
<formControlPr xmlns="http://schemas.microsoft.com/office/spreadsheetml/2009/9/main" objectType="CheckBox" fmlaLink="$E$34" lockText="1"/>
</file>

<file path=xl/ctrlProps/ctrlProp820.xml><?xml version="1.0" encoding="utf-8"?>
<formControlPr xmlns="http://schemas.microsoft.com/office/spreadsheetml/2009/9/main" objectType="CheckBox" fmlaLink="$P$24" lockText="1"/>
</file>

<file path=xl/ctrlProps/ctrlProp821.xml><?xml version="1.0" encoding="utf-8"?>
<formControlPr xmlns="http://schemas.microsoft.com/office/spreadsheetml/2009/9/main" objectType="CheckBox" fmlaLink="$N$8" lockText="1"/>
</file>

<file path=xl/ctrlProps/ctrlProp822.xml><?xml version="1.0" encoding="utf-8"?>
<formControlPr xmlns="http://schemas.microsoft.com/office/spreadsheetml/2009/9/main" objectType="CheckBox" fmlaLink="$N$25" lockText="1"/>
</file>

<file path=xl/ctrlProps/ctrlProp823.xml><?xml version="1.0" encoding="utf-8"?>
<formControlPr xmlns="http://schemas.microsoft.com/office/spreadsheetml/2009/9/main" objectType="CheckBox" fmlaLink="$O$25" lockText="1"/>
</file>

<file path=xl/ctrlProps/ctrlProp824.xml><?xml version="1.0" encoding="utf-8"?>
<formControlPr xmlns="http://schemas.microsoft.com/office/spreadsheetml/2009/9/main" objectType="CheckBox" fmlaLink="$P$25" lockText="1"/>
</file>

<file path=xl/ctrlProps/ctrlProp825.xml><?xml version="1.0" encoding="utf-8"?>
<formControlPr xmlns="http://schemas.microsoft.com/office/spreadsheetml/2009/9/main" objectType="Drop" dropLines="20" dropStyle="combo" dx="16" fmlaLink="$AX$1" fmlaRange="職員データ!$B$6:$B$25" sel="2" val="0"/>
</file>

<file path=xl/ctrlProps/ctrlProp826.xml><?xml version="1.0" encoding="utf-8"?>
<formControlPr xmlns="http://schemas.microsoft.com/office/spreadsheetml/2009/9/main" objectType="Drop" dropLines="20" dropStyle="combo" dx="15" fmlaLink="$BA$2" fmlaRange="職員データ!$B$6:$B$25" sel="2" val="0"/>
</file>

<file path=xl/ctrlProps/ctrlProp83.xml><?xml version="1.0" encoding="utf-8"?>
<formControlPr xmlns="http://schemas.microsoft.com/office/spreadsheetml/2009/9/main" objectType="CheckBox" fmlaLink="$E$35" lockText="1"/>
</file>

<file path=xl/ctrlProps/ctrlProp84.xml><?xml version="1.0" encoding="utf-8"?>
<formControlPr xmlns="http://schemas.microsoft.com/office/spreadsheetml/2009/9/main" objectType="CheckBox" fmlaLink="$E$37" lockText="1"/>
</file>

<file path=xl/ctrlProps/ctrlProp85.xml><?xml version="1.0" encoding="utf-8"?>
<formControlPr xmlns="http://schemas.microsoft.com/office/spreadsheetml/2009/9/main" objectType="CheckBox" fmlaLink="$E$38" lockText="1"/>
</file>

<file path=xl/ctrlProps/ctrlProp86.xml><?xml version="1.0" encoding="utf-8"?>
<formControlPr xmlns="http://schemas.microsoft.com/office/spreadsheetml/2009/9/main" objectType="CheckBox" fmlaLink="$E$39" lockText="1"/>
</file>

<file path=xl/ctrlProps/ctrlProp87.xml><?xml version="1.0" encoding="utf-8"?>
<formControlPr xmlns="http://schemas.microsoft.com/office/spreadsheetml/2009/9/main" objectType="CheckBox" fmlaLink="$E$40" lockText="1"/>
</file>

<file path=xl/ctrlProps/ctrlProp88.xml><?xml version="1.0" encoding="utf-8"?>
<formControlPr xmlns="http://schemas.microsoft.com/office/spreadsheetml/2009/9/main" objectType="CheckBox" fmlaLink="$E$41" lockText="1"/>
</file>

<file path=xl/ctrlProps/ctrlProp89.xml><?xml version="1.0" encoding="utf-8"?>
<formControlPr xmlns="http://schemas.microsoft.com/office/spreadsheetml/2009/9/main" objectType="CheckBox" fmlaLink="$E$42" lockText="1"/>
</file>

<file path=xl/ctrlProps/ctrlProp9.xml><?xml version="1.0" encoding="utf-8"?>
<formControlPr xmlns="http://schemas.microsoft.com/office/spreadsheetml/2009/9/main" objectType="Drop" dropLines="30" dropStyle="combo" dx="16" fmlaLink="$J11" fmlaRange="市町村一覧" val="0"/>
</file>

<file path=xl/ctrlProps/ctrlProp90.xml><?xml version="1.0" encoding="utf-8"?>
<formControlPr xmlns="http://schemas.microsoft.com/office/spreadsheetml/2009/9/main" objectType="CheckBox" fmlaLink="$E$43" lockText="1"/>
</file>

<file path=xl/ctrlProps/ctrlProp91.xml><?xml version="1.0" encoding="utf-8"?>
<formControlPr xmlns="http://schemas.microsoft.com/office/spreadsheetml/2009/9/main" objectType="CheckBox" fmlaLink="$E$45" lockText="1"/>
</file>

<file path=xl/ctrlProps/ctrlProp92.xml><?xml version="1.0" encoding="utf-8"?>
<formControlPr xmlns="http://schemas.microsoft.com/office/spreadsheetml/2009/9/main" objectType="CheckBox" fmlaLink="$E$46" lockText="1"/>
</file>

<file path=xl/ctrlProps/ctrlProp93.xml><?xml version="1.0" encoding="utf-8"?>
<formControlPr xmlns="http://schemas.microsoft.com/office/spreadsheetml/2009/9/main" objectType="CheckBox" fmlaLink="$E$47" lockText="1"/>
</file>

<file path=xl/ctrlProps/ctrlProp94.xml><?xml version="1.0" encoding="utf-8"?>
<formControlPr xmlns="http://schemas.microsoft.com/office/spreadsheetml/2009/9/main" objectType="CheckBox" fmlaLink="$E$48" lockText="1"/>
</file>

<file path=xl/ctrlProps/ctrlProp95.xml><?xml version="1.0" encoding="utf-8"?>
<formControlPr xmlns="http://schemas.microsoft.com/office/spreadsheetml/2009/9/main" objectType="CheckBox" fmlaLink="$E$49" lockText="1"/>
</file>

<file path=xl/ctrlProps/ctrlProp96.xml><?xml version="1.0" encoding="utf-8"?>
<formControlPr xmlns="http://schemas.microsoft.com/office/spreadsheetml/2009/9/main" objectType="CheckBox" fmlaLink="$E$50" lockText="1"/>
</file>

<file path=xl/ctrlProps/ctrlProp97.xml><?xml version="1.0" encoding="utf-8"?>
<formControlPr xmlns="http://schemas.microsoft.com/office/spreadsheetml/2009/9/main" objectType="CheckBox" fmlaLink="$E$51" lockText="1"/>
</file>

<file path=xl/ctrlProps/ctrlProp98.xml><?xml version="1.0" encoding="utf-8"?>
<formControlPr xmlns="http://schemas.microsoft.com/office/spreadsheetml/2009/9/main" objectType="CheckBox" fmlaLink="$E$53" lockText="1"/>
</file>

<file path=xl/ctrlProps/ctrlProp99.xml><?xml version="1.0" encoding="utf-8"?>
<formControlPr xmlns="http://schemas.microsoft.com/office/spreadsheetml/2009/9/main" objectType="CheckBox" fmlaLink="$E$54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298;&#30064;&#21205;&#32773;&#24773;&#22577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299;&#26032;&#20219;&#26657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00;&#21220;&#21209;&#29366;&#27841;&#12539;&#29305;&#21220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01;&#36865;&#20184;&#26360;&#39006;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&#30064;&#21205;&#36890;&#22577;&#37969;!A1"/><Relationship Id="rId1" Type="http://schemas.openxmlformats.org/officeDocument/2006/relationships/hyperlink" Target="#&#30064;&#21205;&#36890;&#22577;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01;&#36865;&#20184;&#26360;&#39006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01;&#36865;&#20184;&#26360;&#39006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0</xdr:row>
      <xdr:rowOff>76200</xdr:rowOff>
    </xdr:from>
    <xdr:to>
      <xdr:col>13</xdr:col>
      <xdr:colOff>342900</xdr:colOff>
      <xdr:row>2</xdr:row>
      <xdr:rowOff>123825</xdr:rowOff>
    </xdr:to>
    <xdr:sp macro="" textlink="">
      <xdr:nvSpPr>
        <xdr:cNvPr id="2" name="右矢印 1">
          <a:hlinkClick xmlns:r="http://schemas.openxmlformats.org/officeDocument/2006/relationships" r:id="rId1"/>
        </xdr:cNvPr>
        <xdr:cNvSpPr/>
      </xdr:nvSpPr>
      <xdr:spPr>
        <a:xfrm>
          <a:off x="5791200" y="76200"/>
          <a:ext cx="923925" cy="647700"/>
        </a:xfrm>
        <a:prstGeom prst="rightArrow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次へ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0</xdr:row>
      <xdr:rowOff>123826</xdr:rowOff>
    </xdr:from>
    <xdr:to>
      <xdr:col>11</xdr:col>
      <xdr:colOff>723900</xdr:colOff>
      <xdr:row>2</xdr:row>
      <xdr:rowOff>19051</xdr:rowOff>
    </xdr:to>
    <xdr:sp macro="" textlink="">
      <xdr:nvSpPr>
        <xdr:cNvPr id="5" name="右矢印 4">
          <a:hlinkClick xmlns:r="http://schemas.openxmlformats.org/officeDocument/2006/relationships" r:id="rId1"/>
        </xdr:cNvPr>
        <xdr:cNvSpPr/>
      </xdr:nvSpPr>
      <xdr:spPr>
        <a:xfrm>
          <a:off x="7981950" y="123826"/>
          <a:ext cx="676275" cy="514350"/>
        </a:xfrm>
        <a:prstGeom prst="rightArrow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次へ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2533650</xdr:colOff>
      <xdr:row>0</xdr:row>
      <xdr:rowOff>66675</xdr:rowOff>
    </xdr:from>
    <xdr:to>
      <xdr:col>4</xdr:col>
      <xdr:colOff>3257549</xdr:colOff>
      <xdr:row>2</xdr:row>
      <xdr:rowOff>104775</xdr:rowOff>
    </xdr:to>
    <xdr:sp macro="" textlink="">
      <xdr:nvSpPr>
        <xdr:cNvPr id="56" name="右矢印 55">
          <a:hlinkClick xmlns:r="http://schemas.openxmlformats.org/officeDocument/2006/relationships" r:id="rId1"/>
        </xdr:cNvPr>
        <xdr:cNvSpPr/>
      </xdr:nvSpPr>
      <xdr:spPr>
        <a:xfrm>
          <a:off x="5629275" y="66675"/>
          <a:ext cx="723899" cy="457200"/>
        </a:xfrm>
        <a:prstGeom prst="rightArrow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5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次へ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76200</xdr:colOff>
      <xdr:row>0</xdr:row>
      <xdr:rowOff>76199</xdr:rowOff>
    </xdr:from>
    <xdr:to>
      <xdr:col>15</xdr:col>
      <xdr:colOff>38099</xdr:colOff>
      <xdr:row>2</xdr:row>
      <xdr:rowOff>76199</xdr:rowOff>
    </xdr:to>
    <xdr:sp macro="" textlink="">
      <xdr:nvSpPr>
        <xdr:cNvPr id="142" name="右矢印 141">
          <a:hlinkClick xmlns:r="http://schemas.openxmlformats.org/officeDocument/2006/relationships" r:id="rId1"/>
        </xdr:cNvPr>
        <xdr:cNvSpPr/>
      </xdr:nvSpPr>
      <xdr:spPr>
        <a:xfrm>
          <a:off x="6600825" y="76199"/>
          <a:ext cx="723899" cy="485775"/>
        </a:xfrm>
        <a:prstGeom prst="rightArrow">
          <a:avLst>
            <a:gd name="adj1" fmla="val 50000"/>
            <a:gd name="adj2" fmla="val 45000"/>
          </a:avLst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5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次へ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1</xdr:row>
      <xdr:rowOff>0</xdr:rowOff>
    </xdr:from>
    <xdr:to>
      <xdr:col>11</xdr:col>
      <xdr:colOff>342900</xdr:colOff>
      <xdr:row>2</xdr:row>
      <xdr:rowOff>57150</xdr:rowOff>
    </xdr:to>
    <xdr:sp macro="" textlink="">
      <xdr:nvSpPr>
        <xdr:cNvPr id="2" name="右矢印 1">
          <a:hlinkClick xmlns:r="http://schemas.openxmlformats.org/officeDocument/2006/relationships" r:id="rId1"/>
        </xdr:cNvPr>
        <xdr:cNvSpPr/>
      </xdr:nvSpPr>
      <xdr:spPr>
        <a:xfrm>
          <a:off x="3705225" y="95250"/>
          <a:ext cx="1066800" cy="485775"/>
        </a:xfrm>
        <a:prstGeom prst="rightArrow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異動通報へ</a:t>
          </a:r>
        </a:p>
      </xdr:txBody>
    </xdr:sp>
    <xdr:clientData/>
  </xdr:twoCellAnchor>
  <xdr:twoCellAnchor>
    <xdr:from>
      <xdr:col>12</xdr:col>
      <xdr:colOff>190500</xdr:colOff>
      <xdr:row>1</xdr:row>
      <xdr:rowOff>0</xdr:rowOff>
    </xdr:from>
    <xdr:to>
      <xdr:col>14</xdr:col>
      <xdr:colOff>0</xdr:colOff>
      <xdr:row>2</xdr:row>
      <xdr:rowOff>66675</xdr:rowOff>
    </xdr:to>
    <xdr:sp macro="" textlink="">
      <xdr:nvSpPr>
        <xdr:cNvPr id="631" name="右矢印 630">
          <a:hlinkClick xmlns:r="http://schemas.openxmlformats.org/officeDocument/2006/relationships" r:id="rId2"/>
        </xdr:cNvPr>
        <xdr:cNvSpPr/>
      </xdr:nvSpPr>
      <xdr:spPr>
        <a:xfrm>
          <a:off x="5000625" y="95250"/>
          <a:ext cx="895350" cy="495300"/>
        </a:xfrm>
        <a:prstGeom prst="right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鑑へ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24</xdr:row>
      <xdr:rowOff>85725</xdr:rowOff>
    </xdr:from>
    <xdr:to>
      <xdr:col>4</xdr:col>
      <xdr:colOff>161925</xdr:colOff>
      <xdr:row>25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 rot="5400000">
          <a:off x="423862" y="3824288"/>
          <a:ext cx="85725" cy="838200"/>
        </a:xfrm>
        <a:prstGeom prst="leftBracket">
          <a:avLst>
            <a:gd name="adj" fmla="val 73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38100</xdr:colOff>
      <xdr:row>28</xdr:row>
      <xdr:rowOff>9525</xdr:rowOff>
    </xdr:from>
    <xdr:to>
      <xdr:col>4</xdr:col>
      <xdr:colOff>142875</xdr:colOff>
      <xdr:row>28</xdr:row>
      <xdr:rowOff>114300</xdr:rowOff>
    </xdr:to>
    <xdr:sp macro="" textlink="">
      <xdr:nvSpPr>
        <xdr:cNvPr id="3" name="AutoShape 2"/>
        <xdr:cNvSpPr>
          <a:spLocks/>
        </xdr:cNvSpPr>
      </xdr:nvSpPr>
      <xdr:spPr bwMode="auto">
        <a:xfrm rot="16200000" flipV="1">
          <a:off x="400050" y="4448175"/>
          <a:ext cx="104775" cy="828675"/>
        </a:xfrm>
        <a:prstGeom prst="leftBracket">
          <a:avLst>
            <a:gd name="adj" fmla="val 6590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35</xdr:col>
      <xdr:colOff>28575</xdr:colOff>
      <xdr:row>52</xdr:row>
      <xdr:rowOff>136307</xdr:rowOff>
    </xdr:from>
    <xdr:ext cx="95411" cy="136961"/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6362700" y="9051707"/>
          <a:ext cx="95411" cy="136961"/>
        </a:xfrm>
        <a:prstGeom prst="rect">
          <a:avLst/>
        </a:prstGeom>
        <a:noFill/>
        <a:ln w="9525">
          <a:solidFill>
            <a:srgbClr val="808080"/>
          </a:solidFill>
          <a:miter lim="800000"/>
          <a:headEnd/>
          <a:tailEnd/>
        </a:ln>
        <a:effectLst/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oneCellAnchor>
  <xdr:twoCellAnchor>
    <xdr:from>
      <xdr:col>29</xdr:col>
      <xdr:colOff>47626</xdr:colOff>
      <xdr:row>46</xdr:row>
      <xdr:rowOff>47625</xdr:rowOff>
    </xdr:from>
    <xdr:to>
      <xdr:col>30</xdr:col>
      <xdr:colOff>133351</xdr:colOff>
      <xdr:row>47</xdr:row>
      <xdr:rowOff>66675</xdr:rowOff>
    </xdr:to>
    <xdr:sp macro="" textlink="">
      <xdr:nvSpPr>
        <xdr:cNvPr id="40" name="テキスト ボックス 39"/>
        <xdr:cNvSpPr txBox="1"/>
      </xdr:nvSpPr>
      <xdr:spPr>
        <a:xfrm>
          <a:off x="5295901" y="8372475"/>
          <a:ext cx="2667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無</a:t>
          </a:r>
        </a:p>
      </xdr:txBody>
    </xdr:sp>
    <xdr:clientData/>
  </xdr:twoCellAnchor>
  <xdr:twoCellAnchor>
    <xdr:from>
      <xdr:col>21</xdr:col>
      <xdr:colOff>171450</xdr:colOff>
      <xdr:row>48</xdr:row>
      <xdr:rowOff>76200</xdr:rowOff>
    </xdr:from>
    <xdr:to>
      <xdr:col>23</xdr:col>
      <xdr:colOff>28575</xdr:colOff>
      <xdr:row>50</xdr:row>
      <xdr:rowOff>47625</xdr:rowOff>
    </xdr:to>
    <xdr:sp macro="" textlink="">
      <xdr:nvSpPr>
        <xdr:cNvPr id="48" name="Text Box 5"/>
        <xdr:cNvSpPr txBox="1">
          <a:spLocks noChangeArrowheads="1"/>
        </xdr:cNvSpPr>
      </xdr:nvSpPr>
      <xdr:spPr bwMode="auto">
        <a:xfrm>
          <a:off x="3971925" y="8763000"/>
          <a:ext cx="2190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26</xdr:col>
      <xdr:colOff>47625</xdr:colOff>
      <xdr:row>46</xdr:row>
      <xdr:rowOff>47625</xdr:rowOff>
    </xdr:from>
    <xdr:to>
      <xdr:col>27</xdr:col>
      <xdr:colOff>152400</xdr:colOff>
      <xdr:row>47</xdr:row>
      <xdr:rowOff>95250</xdr:rowOff>
    </xdr:to>
    <xdr:sp macro="" textlink="">
      <xdr:nvSpPr>
        <xdr:cNvPr id="50" name="テキスト ボックス 49"/>
        <xdr:cNvSpPr txBox="1"/>
      </xdr:nvSpPr>
      <xdr:spPr>
        <a:xfrm>
          <a:off x="4752975" y="8372475"/>
          <a:ext cx="28575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有</a:t>
          </a:r>
        </a:p>
      </xdr:txBody>
    </xdr:sp>
    <xdr:clientData/>
  </xdr:twoCellAnchor>
  <xdr:twoCellAnchor>
    <xdr:from>
      <xdr:col>36</xdr:col>
      <xdr:colOff>47625</xdr:colOff>
      <xdr:row>46</xdr:row>
      <xdr:rowOff>47625</xdr:rowOff>
    </xdr:from>
    <xdr:to>
      <xdr:col>37</xdr:col>
      <xdr:colOff>152400</xdr:colOff>
      <xdr:row>47</xdr:row>
      <xdr:rowOff>76200</xdr:rowOff>
    </xdr:to>
    <xdr:sp macro="" textlink="">
      <xdr:nvSpPr>
        <xdr:cNvPr id="51" name="テキスト ボックス 50"/>
        <xdr:cNvSpPr txBox="1"/>
      </xdr:nvSpPr>
      <xdr:spPr>
        <a:xfrm>
          <a:off x="6562725" y="8372475"/>
          <a:ext cx="28575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無</a:t>
          </a:r>
        </a:p>
      </xdr:txBody>
    </xdr:sp>
    <xdr:clientData/>
  </xdr:twoCellAnchor>
  <xdr:twoCellAnchor>
    <xdr:from>
      <xdr:col>33</xdr:col>
      <xdr:colOff>47625</xdr:colOff>
      <xdr:row>46</xdr:row>
      <xdr:rowOff>47625</xdr:rowOff>
    </xdr:from>
    <xdr:to>
      <xdr:col>34</xdr:col>
      <xdr:colOff>123825</xdr:colOff>
      <xdr:row>47</xdr:row>
      <xdr:rowOff>85725</xdr:rowOff>
    </xdr:to>
    <xdr:sp macro="" textlink="">
      <xdr:nvSpPr>
        <xdr:cNvPr id="52" name="テキスト ボックス 51"/>
        <xdr:cNvSpPr txBox="1"/>
      </xdr:nvSpPr>
      <xdr:spPr>
        <a:xfrm>
          <a:off x="6019800" y="8372475"/>
          <a:ext cx="2571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有</a:t>
          </a:r>
        </a:p>
      </xdr:txBody>
    </xdr:sp>
    <xdr:clientData/>
  </xdr:twoCellAnchor>
  <xdr:twoCellAnchor>
    <xdr:from>
      <xdr:col>8</xdr:col>
      <xdr:colOff>47625</xdr:colOff>
      <xdr:row>46</xdr:row>
      <xdr:rowOff>47625</xdr:rowOff>
    </xdr:from>
    <xdr:to>
      <xdr:col>9</xdr:col>
      <xdr:colOff>123825</xdr:colOff>
      <xdr:row>47</xdr:row>
      <xdr:rowOff>76200</xdr:rowOff>
    </xdr:to>
    <xdr:sp macro="" textlink="">
      <xdr:nvSpPr>
        <xdr:cNvPr id="53" name="テキスト ボックス 52"/>
        <xdr:cNvSpPr txBox="1"/>
      </xdr:nvSpPr>
      <xdr:spPr>
        <a:xfrm>
          <a:off x="1495425" y="8372475"/>
          <a:ext cx="257175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無</a:t>
          </a:r>
        </a:p>
      </xdr:txBody>
    </xdr:sp>
    <xdr:clientData/>
  </xdr:twoCellAnchor>
  <xdr:twoCellAnchor>
    <xdr:from>
      <xdr:col>5</xdr:col>
      <xdr:colOff>47625</xdr:colOff>
      <xdr:row>46</xdr:row>
      <xdr:rowOff>47625</xdr:rowOff>
    </xdr:from>
    <xdr:to>
      <xdr:col>6</xdr:col>
      <xdr:colOff>123825</xdr:colOff>
      <xdr:row>47</xdr:row>
      <xdr:rowOff>85725</xdr:rowOff>
    </xdr:to>
    <xdr:sp macro="" textlink="">
      <xdr:nvSpPr>
        <xdr:cNvPr id="54" name="テキスト ボックス 53"/>
        <xdr:cNvSpPr txBox="1"/>
      </xdr:nvSpPr>
      <xdr:spPr>
        <a:xfrm>
          <a:off x="952500" y="8372475"/>
          <a:ext cx="2571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有</a:t>
          </a:r>
        </a:p>
      </xdr:txBody>
    </xdr:sp>
    <xdr:clientData/>
  </xdr:twoCellAnchor>
  <xdr:twoCellAnchor>
    <xdr:from>
      <xdr:col>15</xdr:col>
      <xdr:colOff>47626</xdr:colOff>
      <xdr:row>46</xdr:row>
      <xdr:rowOff>47625</xdr:rowOff>
    </xdr:from>
    <xdr:to>
      <xdr:col>16</xdr:col>
      <xdr:colOff>133351</xdr:colOff>
      <xdr:row>47</xdr:row>
      <xdr:rowOff>85725</xdr:rowOff>
    </xdr:to>
    <xdr:sp macro="" textlink="">
      <xdr:nvSpPr>
        <xdr:cNvPr id="55" name="テキスト ボックス 54"/>
        <xdr:cNvSpPr txBox="1"/>
      </xdr:nvSpPr>
      <xdr:spPr>
        <a:xfrm>
          <a:off x="2762251" y="8372475"/>
          <a:ext cx="2667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無</a:t>
          </a:r>
        </a:p>
      </xdr:txBody>
    </xdr:sp>
    <xdr:clientData/>
  </xdr:twoCellAnchor>
  <xdr:twoCellAnchor>
    <xdr:from>
      <xdr:col>12</xdr:col>
      <xdr:colOff>47626</xdr:colOff>
      <xdr:row>46</xdr:row>
      <xdr:rowOff>47625</xdr:rowOff>
    </xdr:from>
    <xdr:to>
      <xdr:col>13</xdr:col>
      <xdr:colOff>133351</xdr:colOff>
      <xdr:row>47</xdr:row>
      <xdr:rowOff>95250</xdr:rowOff>
    </xdr:to>
    <xdr:sp macro="" textlink="">
      <xdr:nvSpPr>
        <xdr:cNvPr id="56" name="テキスト ボックス 55"/>
        <xdr:cNvSpPr txBox="1"/>
      </xdr:nvSpPr>
      <xdr:spPr>
        <a:xfrm>
          <a:off x="2219326" y="8372475"/>
          <a:ext cx="26670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有</a:t>
          </a:r>
        </a:p>
      </xdr:txBody>
    </xdr:sp>
    <xdr:clientData/>
  </xdr:twoCellAnchor>
  <xdr:twoCellAnchor>
    <xdr:from>
      <xdr:col>22</xdr:col>
      <xdr:colOff>47626</xdr:colOff>
      <xdr:row>46</xdr:row>
      <xdr:rowOff>47625</xdr:rowOff>
    </xdr:from>
    <xdr:to>
      <xdr:col>23</xdr:col>
      <xdr:colOff>133351</xdr:colOff>
      <xdr:row>47</xdr:row>
      <xdr:rowOff>76200</xdr:rowOff>
    </xdr:to>
    <xdr:sp macro="" textlink="">
      <xdr:nvSpPr>
        <xdr:cNvPr id="57" name="テキスト ボックス 56"/>
        <xdr:cNvSpPr txBox="1"/>
      </xdr:nvSpPr>
      <xdr:spPr>
        <a:xfrm>
          <a:off x="4029076" y="8372475"/>
          <a:ext cx="26670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無</a:t>
          </a:r>
        </a:p>
      </xdr:txBody>
    </xdr:sp>
    <xdr:clientData/>
  </xdr:twoCellAnchor>
  <xdr:twoCellAnchor>
    <xdr:from>
      <xdr:col>19</xdr:col>
      <xdr:colOff>47625</xdr:colOff>
      <xdr:row>46</xdr:row>
      <xdr:rowOff>47625</xdr:rowOff>
    </xdr:from>
    <xdr:to>
      <xdr:col>20</xdr:col>
      <xdr:colOff>123825</xdr:colOff>
      <xdr:row>47</xdr:row>
      <xdr:rowOff>95250</xdr:rowOff>
    </xdr:to>
    <xdr:sp macro="" textlink="">
      <xdr:nvSpPr>
        <xdr:cNvPr id="58" name="テキスト ボックス 57"/>
        <xdr:cNvSpPr txBox="1"/>
      </xdr:nvSpPr>
      <xdr:spPr>
        <a:xfrm>
          <a:off x="3486150" y="8372475"/>
          <a:ext cx="2571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有</a:t>
          </a:r>
        </a:p>
      </xdr:txBody>
    </xdr:sp>
    <xdr:clientData/>
  </xdr:twoCellAnchor>
  <xdr:twoCellAnchor>
    <xdr:from>
      <xdr:col>26</xdr:col>
      <xdr:colOff>85724</xdr:colOff>
      <xdr:row>55</xdr:row>
      <xdr:rowOff>19050</xdr:rowOff>
    </xdr:from>
    <xdr:to>
      <xdr:col>27</xdr:col>
      <xdr:colOff>123824</xdr:colOff>
      <xdr:row>55</xdr:row>
      <xdr:rowOff>219075</xdr:rowOff>
    </xdr:to>
    <xdr:sp macro="" textlink="">
      <xdr:nvSpPr>
        <xdr:cNvPr id="61" name="テキスト ボックス 60"/>
        <xdr:cNvSpPr txBox="1"/>
      </xdr:nvSpPr>
      <xdr:spPr>
        <a:xfrm>
          <a:off x="4791074" y="9648825"/>
          <a:ext cx="2190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900">
              <a:latin typeface="ＭＳ 明朝" pitchFamily="17" charset="-128"/>
              <a:ea typeface="ＭＳ 明朝" pitchFamily="17" charset="-128"/>
            </a:rPr>
            <a:t>有</a:t>
          </a:r>
        </a:p>
      </xdr:txBody>
    </xdr:sp>
    <xdr:clientData/>
  </xdr:twoCellAnchor>
  <xdr:twoCellAnchor>
    <xdr:from>
      <xdr:col>29</xdr:col>
      <xdr:colOff>76201</xdr:colOff>
      <xdr:row>55</xdr:row>
      <xdr:rowOff>9525</xdr:rowOff>
    </xdr:from>
    <xdr:to>
      <xdr:col>30</xdr:col>
      <xdr:colOff>133350</xdr:colOff>
      <xdr:row>55</xdr:row>
      <xdr:rowOff>209550</xdr:rowOff>
    </xdr:to>
    <xdr:sp macro="" textlink="">
      <xdr:nvSpPr>
        <xdr:cNvPr id="62" name="テキスト ボックス 61"/>
        <xdr:cNvSpPr txBox="1"/>
      </xdr:nvSpPr>
      <xdr:spPr>
        <a:xfrm>
          <a:off x="5324476" y="9639300"/>
          <a:ext cx="238124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900">
              <a:latin typeface="ＭＳ 明朝" pitchFamily="17" charset="-128"/>
              <a:ea typeface="ＭＳ 明朝" pitchFamily="17" charset="-128"/>
            </a:rPr>
            <a:t>無</a:t>
          </a:r>
        </a:p>
      </xdr:txBody>
    </xdr:sp>
    <xdr:clientData/>
  </xdr:twoCellAnchor>
  <xdr:twoCellAnchor>
    <xdr:from>
      <xdr:col>26</xdr:col>
      <xdr:colOff>85724</xdr:colOff>
      <xdr:row>57</xdr:row>
      <xdr:rowOff>9524</xdr:rowOff>
    </xdr:from>
    <xdr:to>
      <xdr:col>27</xdr:col>
      <xdr:colOff>123824</xdr:colOff>
      <xdr:row>57</xdr:row>
      <xdr:rowOff>200025</xdr:rowOff>
    </xdr:to>
    <xdr:sp macro="" textlink="">
      <xdr:nvSpPr>
        <xdr:cNvPr id="65" name="テキスト ボックス 64"/>
        <xdr:cNvSpPr txBox="1"/>
      </xdr:nvSpPr>
      <xdr:spPr>
        <a:xfrm>
          <a:off x="4791074" y="9972674"/>
          <a:ext cx="219075" cy="1905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900">
              <a:latin typeface="ＭＳ 明朝" pitchFamily="17" charset="-128"/>
              <a:ea typeface="ＭＳ 明朝" pitchFamily="17" charset="-128"/>
            </a:rPr>
            <a:t>有</a:t>
          </a:r>
        </a:p>
      </xdr:txBody>
    </xdr:sp>
    <xdr:clientData/>
  </xdr:twoCellAnchor>
  <xdr:twoCellAnchor>
    <xdr:from>
      <xdr:col>29</xdr:col>
      <xdr:colOff>85726</xdr:colOff>
      <xdr:row>57</xdr:row>
      <xdr:rowOff>9526</xdr:rowOff>
    </xdr:from>
    <xdr:to>
      <xdr:col>30</xdr:col>
      <xdr:colOff>133351</xdr:colOff>
      <xdr:row>57</xdr:row>
      <xdr:rowOff>228600</xdr:rowOff>
    </xdr:to>
    <xdr:sp macro="" textlink="">
      <xdr:nvSpPr>
        <xdr:cNvPr id="66" name="テキスト ボックス 65"/>
        <xdr:cNvSpPr txBox="1"/>
      </xdr:nvSpPr>
      <xdr:spPr>
        <a:xfrm>
          <a:off x="5334001" y="9972676"/>
          <a:ext cx="228600" cy="2190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900">
              <a:latin typeface="ＭＳ 明朝" pitchFamily="17" charset="-128"/>
              <a:ea typeface="ＭＳ 明朝" pitchFamily="17" charset="-128"/>
            </a:rPr>
            <a:t>無</a:t>
          </a:r>
        </a:p>
      </xdr:txBody>
    </xdr:sp>
    <xdr:clientData/>
  </xdr:twoCellAnchor>
  <xdr:twoCellAnchor>
    <xdr:from>
      <xdr:col>12</xdr:col>
      <xdr:colOff>104775</xdr:colOff>
      <xdr:row>30</xdr:row>
      <xdr:rowOff>76200</xdr:rowOff>
    </xdr:from>
    <xdr:to>
      <xdr:col>15</xdr:col>
      <xdr:colOff>114300</xdr:colOff>
      <xdr:row>31</xdr:row>
      <xdr:rowOff>133350</xdr:rowOff>
    </xdr:to>
    <xdr:sp macro="" textlink="">
      <xdr:nvSpPr>
        <xdr:cNvPr id="80" name="Text Box 16"/>
        <xdr:cNvSpPr txBox="1">
          <a:spLocks noChangeArrowheads="1"/>
        </xdr:cNvSpPr>
      </xdr:nvSpPr>
      <xdr:spPr bwMode="auto">
        <a:xfrm>
          <a:off x="2276475" y="5505450"/>
          <a:ext cx="5524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有・無</a:t>
          </a:r>
        </a:p>
      </xdr:txBody>
    </xdr:sp>
    <xdr:clientData/>
  </xdr:twoCellAnchor>
  <xdr:twoCellAnchor>
    <xdr:from>
      <xdr:col>12</xdr:col>
      <xdr:colOff>104775</xdr:colOff>
      <xdr:row>28</xdr:row>
      <xdr:rowOff>76200</xdr:rowOff>
    </xdr:from>
    <xdr:to>
      <xdr:col>15</xdr:col>
      <xdr:colOff>114300</xdr:colOff>
      <xdr:row>29</xdr:row>
      <xdr:rowOff>133350</xdr:rowOff>
    </xdr:to>
    <xdr:sp macro="" textlink="">
      <xdr:nvSpPr>
        <xdr:cNvPr id="82" name="Text Box 16"/>
        <xdr:cNvSpPr txBox="1">
          <a:spLocks noChangeArrowheads="1"/>
        </xdr:cNvSpPr>
      </xdr:nvSpPr>
      <xdr:spPr bwMode="auto">
        <a:xfrm>
          <a:off x="2276475" y="5143500"/>
          <a:ext cx="5524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有・無</a:t>
          </a:r>
        </a:p>
      </xdr:txBody>
    </xdr:sp>
    <xdr:clientData/>
  </xdr:twoCellAnchor>
  <xdr:twoCellAnchor>
    <xdr:from>
      <xdr:col>12</xdr:col>
      <xdr:colOff>104775</xdr:colOff>
      <xdr:row>26</xdr:row>
      <xdr:rowOff>76200</xdr:rowOff>
    </xdr:from>
    <xdr:to>
      <xdr:col>15</xdr:col>
      <xdr:colOff>114300</xdr:colOff>
      <xdr:row>27</xdr:row>
      <xdr:rowOff>133350</xdr:rowOff>
    </xdr:to>
    <xdr:sp macro="" textlink="">
      <xdr:nvSpPr>
        <xdr:cNvPr id="84" name="Text Box 16"/>
        <xdr:cNvSpPr txBox="1">
          <a:spLocks noChangeArrowheads="1"/>
        </xdr:cNvSpPr>
      </xdr:nvSpPr>
      <xdr:spPr bwMode="auto">
        <a:xfrm>
          <a:off x="2276475" y="4781550"/>
          <a:ext cx="5524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有・無</a:t>
          </a:r>
        </a:p>
      </xdr:txBody>
    </xdr:sp>
    <xdr:clientData/>
  </xdr:twoCellAnchor>
  <xdr:twoCellAnchor>
    <xdr:from>
      <xdr:col>12</xdr:col>
      <xdr:colOff>104775</xdr:colOff>
      <xdr:row>24</xdr:row>
      <xdr:rowOff>76200</xdr:rowOff>
    </xdr:from>
    <xdr:to>
      <xdr:col>15</xdr:col>
      <xdr:colOff>114300</xdr:colOff>
      <xdr:row>25</xdr:row>
      <xdr:rowOff>133350</xdr:rowOff>
    </xdr:to>
    <xdr:sp macro="" textlink="">
      <xdr:nvSpPr>
        <xdr:cNvPr id="85" name="Text Box 16"/>
        <xdr:cNvSpPr txBox="1">
          <a:spLocks noChangeArrowheads="1"/>
        </xdr:cNvSpPr>
      </xdr:nvSpPr>
      <xdr:spPr bwMode="auto">
        <a:xfrm>
          <a:off x="2276475" y="4419600"/>
          <a:ext cx="5524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有・無</a:t>
          </a:r>
        </a:p>
      </xdr:txBody>
    </xdr:sp>
    <xdr:clientData/>
  </xdr:twoCellAnchor>
  <xdr:twoCellAnchor>
    <xdr:from>
      <xdr:col>12</xdr:col>
      <xdr:colOff>104775</xdr:colOff>
      <xdr:row>22</xdr:row>
      <xdr:rowOff>85725</xdr:rowOff>
    </xdr:from>
    <xdr:to>
      <xdr:col>15</xdr:col>
      <xdr:colOff>114300</xdr:colOff>
      <xdr:row>23</xdr:row>
      <xdr:rowOff>142875</xdr:rowOff>
    </xdr:to>
    <xdr:sp macro="" textlink="">
      <xdr:nvSpPr>
        <xdr:cNvPr id="86" name="Text Box 16"/>
        <xdr:cNvSpPr txBox="1">
          <a:spLocks noChangeArrowheads="1"/>
        </xdr:cNvSpPr>
      </xdr:nvSpPr>
      <xdr:spPr bwMode="auto">
        <a:xfrm>
          <a:off x="2276475" y="4067175"/>
          <a:ext cx="5524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有・無</a:t>
          </a:r>
        </a:p>
      </xdr:txBody>
    </xdr:sp>
    <xdr:clientData/>
  </xdr:twoCellAnchor>
  <xdr:twoCellAnchor>
    <xdr:from>
      <xdr:col>12</xdr:col>
      <xdr:colOff>104775</xdr:colOff>
      <xdr:row>20</xdr:row>
      <xdr:rowOff>85725</xdr:rowOff>
    </xdr:from>
    <xdr:to>
      <xdr:col>15</xdr:col>
      <xdr:colOff>114300</xdr:colOff>
      <xdr:row>21</xdr:row>
      <xdr:rowOff>142875</xdr:rowOff>
    </xdr:to>
    <xdr:sp macro="" textlink="">
      <xdr:nvSpPr>
        <xdr:cNvPr id="87" name="Text Box 16"/>
        <xdr:cNvSpPr txBox="1">
          <a:spLocks noChangeArrowheads="1"/>
        </xdr:cNvSpPr>
      </xdr:nvSpPr>
      <xdr:spPr bwMode="auto">
        <a:xfrm>
          <a:off x="2276475" y="3705225"/>
          <a:ext cx="5524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有・無</a:t>
          </a:r>
        </a:p>
      </xdr:txBody>
    </xdr:sp>
    <xdr:clientData/>
  </xdr:twoCellAnchor>
  <xdr:twoCellAnchor>
    <xdr:from>
      <xdr:col>12</xdr:col>
      <xdr:colOff>104775</xdr:colOff>
      <xdr:row>18</xdr:row>
      <xdr:rowOff>76200</xdr:rowOff>
    </xdr:from>
    <xdr:to>
      <xdr:col>15</xdr:col>
      <xdr:colOff>114300</xdr:colOff>
      <xdr:row>19</xdr:row>
      <xdr:rowOff>133350</xdr:rowOff>
    </xdr:to>
    <xdr:sp macro="" textlink="">
      <xdr:nvSpPr>
        <xdr:cNvPr id="88" name="Text Box 16"/>
        <xdr:cNvSpPr txBox="1">
          <a:spLocks noChangeArrowheads="1"/>
        </xdr:cNvSpPr>
      </xdr:nvSpPr>
      <xdr:spPr bwMode="auto">
        <a:xfrm>
          <a:off x="2276475" y="3333750"/>
          <a:ext cx="5524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有・無</a:t>
          </a:r>
        </a:p>
      </xdr:txBody>
    </xdr:sp>
    <xdr:clientData/>
  </xdr:twoCellAnchor>
  <xdr:twoCellAnchor>
    <xdr:from>
      <xdr:col>39</xdr:col>
      <xdr:colOff>57150</xdr:colOff>
      <xdr:row>4</xdr:row>
      <xdr:rowOff>19050</xdr:rowOff>
    </xdr:from>
    <xdr:to>
      <xdr:col>47</xdr:col>
      <xdr:colOff>123826</xdr:colOff>
      <xdr:row>7</xdr:row>
      <xdr:rowOff>19050</xdr:rowOff>
    </xdr:to>
    <xdr:sp macro="" textlink="">
      <xdr:nvSpPr>
        <xdr:cNvPr id="8" name="左矢印 7">
          <a:hlinkClick xmlns:r="http://schemas.openxmlformats.org/officeDocument/2006/relationships" r:id="rId1"/>
        </xdr:cNvPr>
        <xdr:cNvSpPr/>
      </xdr:nvSpPr>
      <xdr:spPr>
        <a:xfrm>
          <a:off x="7115175" y="742950"/>
          <a:ext cx="1514476" cy="542925"/>
        </a:xfrm>
        <a:prstGeom prst="leftArrow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５ 送付書類へ戻る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85726</xdr:colOff>
      <xdr:row>1</xdr:row>
      <xdr:rowOff>114300</xdr:rowOff>
    </xdr:from>
    <xdr:to>
      <xdr:col>34</xdr:col>
      <xdr:colOff>9526</xdr:colOff>
      <xdr:row>4</xdr:row>
      <xdr:rowOff>85725</xdr:rowOff>
    </xdr:to>
    <xdr:sp macro="" textlink="">
      <xdr:nvSpPr>
        <xdr:cNvPr id="4" name="左矢印 3">
          <a:hlinkClick xmlns:r="http://schemas.openxmlformats.org/officeDocument/2006/relationships" r:id="rId1"/>
        </xdr:cNvPr>
        <xdr:cNvSpPr/>
      </xdr:nvSpPr>
      <xdr:spPr>
        <a:xfrm>
          <a:off x="6962776" y="190500"/>
          <a:ext cx="1466850" cy="542925"/>
        </a:xfrm>
        <a:prstGeom prst="left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５ 送付書類へ戻る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</xdr:colOff>
      <xdr:row>1</xdr:row>
      <xdr:rowOff>76200</xdr:rowOff>
    </xdr:from>
    <xdr:to>
      <xdr:col>15</xdr:col>
      <xdr:colOff>142876</xdr:colOff>
      <xdr:row>2</xdr:row>
      <xdr:rowOff>152400</xdr:rowOff>
    </xdr:to>
    <xdr:sp macro="" textlink="">
      <xdr:nvSpPr>
        <xdr:cNvPr id="3" name="角丸四角形 2"/>
        <xdr:cNvSpPr/>
      </xdr:nvSpPr>
      <xdr:spPr>
        <a:xfrm>
          <a:off x="2800351" y="247650"/>
          <a:ext cx="342900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31</xdr:col>
      <xdr:colOff>9525</xdr:colOff>
      <xdr:row>1</xdr:row>
      <xdr:rowOff>85725</xdr:rowOff>
    </xdr:from>
    <xdr:to>
      <xdr:col>32</xdr:col>
      <xdr:colOff>142875</xdr:colOff>
      <xdr:row>2</xdr:row>
      <xdr:rowOff>161925</xdr:rowOff>
    </xdr:to>
    <xdr:sp macro="" textlink="">
      <xdr:nvSpPr>
        <xdr:cNvPr id="25" name="角丸四角形 24"/>
        <xdr:cNvSpPr/>
      </xdr:nvSpPr>
      <xdr:spPr>
        <a:xfrm>
          <a:off x="6210300" y="257175"/>
          <a:ext cx="33337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2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13</xdr:col>
      <xdr:colOff>190500</xdr:colOff>
      <xdr:row>10</xdr:row>
      <xdr:rowOff>85725</xdr:rowOff>
    </xdr:from>
    <xdr:to>
      <xdr:col>15</xdr:col>
      <xdr:colOff>142875</xdr:colOff>
      <xdr:row>11</xdr:row>
      <xdr:rowOff>161925</xdr:rowOff>
    </xdr:to>
    <xdr:sp macro="" textlink="">
      <xdr:nvSpPr>
        <xdr:cNvPr id="26" name="角丸四角形 25"/>
        <xdr:cNvSpPr/>
      </xdr:nvSpPr>
      <xdr:spPr>
        <a:xfrm>
          <a:off x="2790825" y="1952625"/>
          <a:ext cx="35242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3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30</xdr:col>
      <xdr:colOff>190501</xdr:colOff>
      <xdr:row>10</xdr:row>
      <xdr:rowOff>85725</xdr:rowOff>
    </xdr:from>
    <xdr:to>
      <xdr:col>32</xdr:col>
      <xdr:colOff>133351</xdr:colOff>
      <xdr:row>11</xdr:row>
      <xdr:rowOff>161925</xdr:rowOff>
    </xdr:to>
    <xdr:sp macro="" textlink="">
      <xdr:nvSpPr>
        <xdr:cNvPr id="27" name="角丸四角形 26"/>
        <xdr:cNvSpPr/>
      </xdr:nvSpPr>
      <xdr:spPr>
        <a:xfrm>
          <a:off x="6191251" y="1952625"/>
          <a:ext cx="342900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4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13</xdr:col>
      <xdr:colOff>161926</xdr:colOff>
      <xdr:row>19</xdr:row>
      <xdr:rowOff>76200</xdr:rowOff>
    </xdr:from>
    <xdr:to>
      <xdr:col>15</xdr:col>
      <xdr:colOff>123826</xdr:colOff>
      <xdr:row>20</xdr:row>
      <xdr:rowOff>152400</xdr:rowOff>
    </xdr:to>
    <xdr:sp macro="" textlink="">
      <xdr:nvSpPr>
        <xdr:cNvPr id="28" name="角丸四角形 27"/>
        <xdr:cNvSpPr/>
      </xdr:nvSpPr>
      <xdr:spPr>
        <a:xfrm>
          <a:off x="2762251" y="3638550"/>
          <a:ext cx="361950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5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30</xdr:col>
      <xdr:colOff>180975</xdr:colOff>
      <xdr:row>19</xdr:row>
      <xdr:rowOff>85725</xdr:rowOff>
    </xdr:from>
    <xdr:to>
      <xdr:col>32</xdr:col>
      <xdr:colOff>133350</xdr:colOff>
      <xdr:row>20</xdr:row>
      <xdr:rowOff>161925</xdr:rowOff>
    </xdr:to>
    <xdr:sp macro="" textlink="">
      <xdr:nvSpPr>
        <xdr:cNvPr id="29" name="角丸四角形 28"/>
        <xdr:cNvSpPr/>
      </xdr:nvSpPr>
      <xdr:spPr>
        <a:xfrm>
          <a:off x="6181725" y="3648075"/>
          <a:ext cx="35242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6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13</xdr:col>
      <xdr:colOff>180976</xdr:colOff>
      <xdr:row>28</xdr:row>
      <xdr:rowOff>104775</xdr:rowOff>
    </xdr:from>
    <xdr:to>
      <xdr:col>15</xdr:col>
      <xdr:colOff>123826</xdr:colOff>
      <xdr:row>30</xdr:row>
      <xdr:rowOff>0</xdr:rowOff>
    </xdr:to>
    <xdr:sp macro="" textlink="">
      <xdr:nvSpPr>
        <xdr:cNvPr id="31" name="角丸四角形 30"/>
        <xdr:cNvSpPr/>
      </xdr:nvSpPr>
      <xdr:spPr>
        <a:xfrm>
          <a:off x="2781301" y="5362575"/>
          <a:ext cx="342900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7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30</xdr:col>
      <xdr:colOff>171451</xdr:colOff>
      <xdr:row>28</xdr:row>
      <xdr:rowOff>95250</xdr:rowOff>
    </xdr:from>
    <xdr:to>
      <xdr:col>32</xdr:col>
      <xdr:colOff>133351</xdr:colOff>
      <xdr:row>29</xdr:row>
      <xdr:rowOff>171450</xdr:rowOff>
    </xdr:to>
    <xdr:sp macro="" textlink="">
      <xdr:nvSpPr>
        <xdr:cNvPr id="32" name="角丸四角形 31"/>
        <xdr:cNvSpPr/>
      </xdr:nvSpPr>
      <xdr:spPr>
        <a:xfrm>
          <a:off x="6172201" y="5353050"/>
          <a:ext cx="361950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8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13</xdr:col>
      <xdr:colOff>171451</xdr:colOff>
      <xdr:row>37</xdr:row>
      <xdr:rowOff>95250</xdr:rowOff>
    </xdr:from>
    <xdr:to>
      <xdr:col>15</xdr:col>
      <xdr:colOff>133351</xdr:colOff>
      <xdr:row>38</xdr:row>
      <xdr:rowOff>171450</xdr:rowOff>
    </xdr:to>
    <xdr:sp macro="" textlink="">
      <xdr:nvSpPr>
        <xdr:cNvPr id="33" name="角丸四角形 32"/>
        <xdr:cNvSpPr/>
      </xdr:nvSpPr>
      <xdr:spPr>
        <a:xfrm>
          <a:off x="2771776" y="7048500"/>
          <a:ext cx="361950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9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30</xdr:col>
      <xdr:colOff>180976</xdr:colOff>
      <xdr:row>37</xdr:row>
      <xdr:rowOff>76200</xdr:rowOff>
    </xdr:from>
    <xdr:to>
      <xdr:col>32</xdr:col>
      <xdr:colOff>152400</xdr:colOff>
      <xdr:row>38</xdr:row>
      <xdr:rowOff>152400</xdr:rowOff>
    </xdr:to>
    <xdr:sp macro="" textlink="">
      <xdr:nvSpPr>
        <xdr:cNvPr id="34" name="角丸四角形 33"/>
        <xdr:cNvSpPr/>
      </xdr:nvSpPr>
      <xdr:spPr>
        <a:xfrm>
          <a:off x="6181726" y="7029450"/>
          <a:ext cx="371474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10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13</xdr:col>
      <xdr:colOff>171450</xdr:colOff>
      <xdr:row>46</xdr:row>
      <xdr:rowOff>95250</xdr:rowOff>
    </xdr:from>
    <xdr:to>
      <xdr:col>15</xdr:col>
      <xdr:colOff>142875</xdr:colOff>
      <xdr:row>47</xdr:row>
      <xdr:rowOff>171450</xdr:rowOff>
    </xdr:to>
    <xdr:sp macro="" textlink="">
      <xdr:nvSpPr>
        <xdr:cNvPr id="35" name="角丸四角形 34"/>
        <xdr:cNvSpPr/>
      </xdr:nvSpPr>
      <xdr:spPr>
        <a:xfrm>
          <a:off x="2771775" y="8743950"/>
          <a:ext cx="37147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11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30</xdr:col>
      <xdr:colOff>180975</xdr:colOff>
      <xdr:row>46</xdr:row>
      <xdr:rowOff>95250</xdr:rowOff>
    </xdr:from>
    <xdr:to>
      <xdr:col>32</xdr:col>
      <xdr:colOff>142875</xdr:colOff>
      <xdr:row>47</xdr:row>
      <xdr:rowOff>171450</xdr:rowOff>
    </xdr:to>
    <xdr:sp macro="" textlink="">
      <xdr:nvSpPr>
        <xdr:cNvPr id="36" name="角丸四角形 35"/>
        <xdr:cNvSpPr/>
      </xdr:nvSpPr>
      <xdr:spPr>
        <a:xfrm>
          <a:off x="6181725" y="8743950"/>
          <a:ext cx="361950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12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13</xdr:col>
      <xdr:colOff>180975</xdr:colOff>
      <xdr:row>56</xdr:row>
      <xdr:rowOff>76200</xdr:rowOff>
    </xdr:from>
    <xdr:to>
      <xdr:col>15</xdr:col>
      <xdr:colOff>152400</xdr:colOff>
      <xdr:row>57</xdr:row>
      <xdr:rowOff>152400</xdr:rowOff>
    </xdr:to>
    <xdr:sp macro="" textlink="">
      <xdr:nvSpPr>
        <xdr:cNvPr id="37" name="角丸四角形 36"/>
        <xdr:cNvSpPr/>
      </xdr:nvSpPr>
      <xdr:spPr>
        <a:xfrm>
          <a:off x="2781300" y="10715625"/>
          <a:ext cx="37147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13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30</xdr:col>
      <xdr:colOff>180975</xdr:colOff>
      <xdr:row>56</xdr:row>
      <xdr:rowOff>85725</xdr:rowOff>
    </xdr:from>
    <xdr:to>
      <xdr:col>32</xdr:col>
      <xdr:colOff>152400</xdr:colOff>
      <xdr:row>57</xdr:row>
      <xdr:rowOff>161925</xdr:rowOff>
    </xdr:to>
    <xdr:sp macro="" textlink="">
      <xdr:nvSpPr>
        <xdr:cNvPr id="38" name="角丸四角形 37"/>
        <xdr:cNvSpPr/>
      </xdr:nvSpPr>
      <xdr:spPr>
        <a:xfrm>
          <a:off x="6181725" y="10725150"/>
          <a:ext cx="37147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14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13</xdr:col>
      <xdr:colOff>171450</xdr:colOff>
      <xdr:row>65</xdr:row>
      <xdr:rowOff>85725</xdr:rowOff>
    </xdr:from>
    <xdr:to>
      <xdr:col>15</xdr:col>
      <xdr:colOff>142875</xdr:colOff>
      <xdr:row>66</xdr:row>
      <xdr:rowOff>161925</xdr:rowOff>
    </xdr:to>
    <xdr:sp macro="" textlink="">
      <xdr:nvSpPr>
        <xdr:cNvPr id="39" name="角丸四角形 38"/>
        <xdr:cNvSpPr/>
      </xdr:nvSpPr>
      <xdr:spPr>
        <a:xfrm>
          <a:off x="2771775" y="12420600"/>
          <a:ext cx="37147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15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30</xdr:col>
      <xdr:colOff>180975</xdr:colOff>
      <xdr:row>65</xdr:row>
      <xdr:rowOff>85725</xdr:rowOff>
    </xdr:from>
    <xdr:to>
      <xdr:col>32</xdr:col>
      <xdr:colOff>152400</xdr:colOff>
      <xdr:row>66</xdr:row>
      <xdr:rowOff>161925</xdr:rowOff>
    </xdr:to>
    <xdr:sp macro="" textlink="">
      <xdr:nvSpPr>
        <xdr:cNvPr id="40" name="角丸四角形 39"/>
        <xdr:cNvSpPr/>
      </xdr:nvSpPr>
      <xdr:spPr>
        <a:xfrm>
          <a:off x="6181725" y="12420600"/>
          <a:ext cx="37147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16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13</xdr:col>
      <xdr:colOff>180975</xdr:colOff>
      <xdr:row>74</xdr:row>
      <xdr:rowOff>85725</xdr:rowOff>
    </xdr:from>
    <xdr:to>
      <xdr:col>15</xdr:col>
      <xdr:colOff>152400</xdr:colOff>
      <xdr:row>75</xdr:row>
      <xdr:rowOff>161925</xdr:rowOff>
    </xdr:to>
    <xdr:sp macro="" textlink="">
      <xdr:nvSpPr>
        <xdr:cNvPr id="41" name="角丸四角形 40"/>
        <xdr:cNvSpPr/>
      </xdr:nvSpPr>
      <xdr:spPr>
        <a:xfrm>
          <a:off x="2781300" y="14116050"/>
          <a:ext cx="37147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17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30</xdr:col>
      <xdr:colOff>171450</xdr:colOff>
      <xdr:row>74</xdr:row>
      <xdr:rowOff>95250</xdr:rowOff>
    </xdr:from>
    <xdr:to>
      <xdr:col>32</xdr:col>
      <xdr:colOff>142875</xdr:colOff>
      <xdr:row>75</xdr:row>
      <xdr:rowOff>171450</xdr:rowOff>
    </xdr:to>
    <xdr:sp macro="" textlink="">
      <xdr:nvSpPr>
        <xdr:cNvPr id="43" name="角丸四角形 42"/>
        <xdr:cNvSpPr/>
      </xdr:nvSpPr>
      <xdr:spPr>
        <a:xfrm>
          <a:off x="6172200" y="14125575"/>
          <a:ext cx="37147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18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13</xdr:col>
      <xdr:colOff>180975</xdr:colOff>
      <xdr:row>83</xdr:row>
      <xdr:rowOff>85725</xdr:rowOff>
    </xdr:from>
    <xdr:to>
      <xdr:col>15</xdr:col>
      <xdr:colOff>152400</xdr:colOff>
      <xdr:row>84</xdr:row>
      <xdr:rowOff>161925</xdr:rowOff>
    </xdr:to>
    <xdr:sp macro="" textlink="">
      <xdr:nvSpPr>
        <xdr:cNvPr id="44" name="角丸四角形 43"/>
        <xdr:cNvSpPr/>
      </xdr:nvSpPr>
      <xdr:spPr>
        <a:xfrm>
          <a:off x="2781300" y="15811500"/>
          <a:ext cx="37147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19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30</xdr:col>
      <xdr:colOff>180975</xdr:colOff>
      <xdr:row>83</xdr:row>
      <xdr:rowOff>95250</xdr:rowOff>
    </xdr:from>
    <xdr:to>
      <xdr:col>32</xdr:col>
      <xdr:colOff>152400</xdr:colOff>
      <xdr:row>84</xdr:row>
      <xdr:rowOff>171450</xdr:rowOff>
    </xdr:to>
    <xdr:sp macro="" textlink="">
      <xdr:nvSpPr>
        <xdr:cNvPr id="45" name="角丸四角形 44"/>
        <xdr:cNvSpPr/>
      </xdr:nvSpPr>
      <xdr:spPr>
        <a:xfrm>
          <a:off x="6181725" y="15821025"/>
          <a:ext cx="371475" cy="24765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20</a:t>
          </a:r>
          <a:endParaRPr kumimoji="1" lang="ja-JP" altLang="en-US" sz="10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 fPrintsWithSheet="0"/>
  </xdr:twoCellAnchor>
  <xdr:twoCellAnchor>
    <xdr:from>
      <xdr:col>34</xdr:col>
      <xdr:colOff>142873</xdr:colOff>
      <xdr:row>1</xdr:row>
      <xdr:rowOff>19051</xdr:rowOff>
    </xdr:from>
    <xdr:to>
      <xdr:col>48</xdr:col>
      <xdr:colOff>123825</xdr:colOff>
      <xdr:row>5</xdr:row>
      <xdr:rowOff>28575</xdr:rowOff>
    </xdr:to>
    <xdr:sp macro="" textlink="">
      <xdr:nvSpPr>
        <xdr:cNvPr id="46" name="角丸四角形 45"/>
        <xdr:cNvSpPr/>
      </xdr:nvSpPr>
      <xdr:spPr>
        <a:xfrm>
          <a:off x="6943723" y="190501"/>
          <a:ext cx="2781302" cy="77152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 対応ラベル：</a:t>
          </a:r>
          <a:endParaRPr kumimoji="1" lang="en-US" altLang="ja-JP" sz="1400" b="1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/>
          <a:r>
            <a:rPr kumimoji="1" lang="en-US" altLang="ja-JP" sz="14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 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コクヨ</a:t>
          </a:r>
          <a:r>
            <a:rPr kumimoji="1" lang="en-US" altLang="ja-JP" sz="14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 LBP-F192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（</a:t>
          </a:r>
          <a:r>
            <a:rPr kumimoji="1" lang="en-US" altLang="ja-JP" sz="14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12</a:t>
          </a:r>
          <a:r>
            <a:rPr kumimoji="1" lang="ja-JP" altLang="en-US" sz="1400" b="1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カット）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07;&#21209;&#23460;&#26989;&#21209;&#29992;/&#20107;&#21209;&#36039;&#26009;/03%20&#21220;&#21209;&#38306;&#20418;/&#30064;&#21205;&#38306;&#20418;/&#20107;&#21209;&#23460;&#26989;&#21209;&#29992;/&#20107;&#21209;&#36039;&#26009;/07%20&#35576;&#36039;&#26009;&#12539;&#27096;&#24335;/&#31649;&#29702;&#12477;&#12501;&#12488;/&#30064;&#21205;&#36890;&#22577;&#20316;&#25104;&#12501;&#12449;&#12452;&#1252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0107;&#21209;&#23460;&#26989;&#21209;&#29992;\&#20107;&#21209;&#36039;&#26009;\03%20&#21220;&#21209;&#38306;&#20418;\&#30064;&#21205;&#38306;&#20418;\&#20107;&#21209;&#23460;&#26989;&#21209;&#29992;\&#20107;&#21209;&#36039;&#26009;\03%20&#21220;&#21209;&#38306;&#20418;\&#30064;&#21205;&#38306;&#20418;\&#20107;&#21209;&#23460;&#26989;&#21209;&#29992;\&#20107;&#21209;&#36039;&#26009;\07%20&#35576;&#36039;&#26009;&#12539;&#27096;&#24335;\&#31649;&#29702;&#12477;&#12501;&#12488;\&#30064;&#21205;&#36890;&#22577;&#20316;&#25104;&#12501;&#12449;&#12452;&#1252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30064;&#21205;&#36890;&#22577;&#9313;1503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ホーム"/>
      <sheetName val="前任地"/>
      <sheetName val="氏名等"/>
      <sheetName val="新任地"/>
      <sheetName val="勤務状況"/>
      <sheetName val="手当・その他"/>
      <sheetName val="鑑入力"/>
      <sheetName val="異動通報"/>
      <sheetName val="鑑"/>
      <sheetName val="ラベル"/>
      <sheetName val="データ"/>
      <sheetName val="住所データ"/>
    </sheetNames>
    <sheetDataSet>
      <sheetData sheetId="0"/>
      <sheetData sheetId="1">
        <row r="5">
          <cell r="E5" t="str">
            <v>川薩地区</v>
          </cell>
        </row>
      </sheetData>
      <sheetData sheetId="2">
        <row r="5">
          <cell r="C5" t="str">
            <v>長船　謙一郎</v>
          </cell>
        </row>
        <row r="6">
          <cell r="C6" t="str">
            <v>山下　秀一</v>
          </cell>
        </row>
        <row r="7">
          <cell r="C7" t="str">
            <v>池田　圭一</v>
          </cell>
        </row>
        <row r="8">
          <cell r="C8" t="str">
            <v>下馬場　建</v>
          </cell>
        </row>
        <row r="9">
          <cell r="C9" t="str">
            <v>山田　泰史</v>
          </cell>
        </row>
        <row r="10">
          <cell r="C10" t="str">
            <v>曾山　愛子</v>
          </cell>
        </row>
        <row r="11">
          <cell r="C11" t="str">
            <v>今掛　功大</v>
          </cell>
        </row>
        <row r="12">
          <cell r="C12" t="str">
            <v>古市　まゆみ</v>
          </cell>
        </row>
      </sheetData>
      <sheetData sheetId="3">
        <row r="5">
          <cell r="H5" t="str">
            <v>鹿児島地区</v>
          </cell>
        </row>
        <row r="6">
          <cell r="H6" t="str">
            <v>鹿児島地区</v>
          </cell>
        </row>
        <row r="7">
          <cell r="H7" t="str">
            <v>熊毛地区</v>
          </cell>
        </row>
        <row r="8">
          <cell r="H8" t="str">
            <v>大島地区</v>
          </cell>
        </row>
        <row r="9">
          <cell r="H9" t="str">
            <v>大島地区</v>
          </cell>
        </row>
        <row r="10">
          <cell r="H10" t="str">
            <v>鹿児島地区</v>
          </cell>
        </row>
        <row r="11">
          <cell r="H11" t="str">
            <v>曽於地区</v>
          </cell>
        </row>
        <row r="12">
          <cell r="H12" t="str">
            <v>鹿児島地区</v>
          </cell>
        </row>
        <row r="13">
          <cell r="H13" t="str">
            <v>鹿児島地区</v>
          </cell>
        </row>
        <row r="14">
          <cell r="H14" t="str">
            <v>鹿児島地区</v>
          </cell>
        </row>
        <row r="15">
          <cell r="H15" t="str">
            <v>鹿児島地区</v>
          </cell>
        </row>
        <row r="16">
          <cell r="H16" t="str">
            <v>鹿児島地区</v>
          </cell>
        </row>
        <row r="17">
          <cell r="H17" t="str">
            <v>鹿児島地区</v>
          </cell>
        </row>
        <row r="18">
          <cell r="H18" t="str">
            <v>鹿児島地区</v>
          </cell>
        </row>
        <row r="19">
          <cell r="H19" t="str">
            <v>鹿児島地区</v>
          </cell>
        </row>
        <row r="20">
          <cell r="H20" t="str">
            <v>鹿児島地区</v>
          </cell>
        </row>
        <row r="21">
          <cell r="H21" t="str">
            <v>鹿児島地区</v>
          </cell>
        </row>
        <row r="22">
          <cell r="H22" t="str">
            <v>鹿児島地区</v>
          </cell>
        </row>
        <row r="23">
          <cell r="H23" t="str">
            <v>鹿児島地区</v>
          </cell>
        </row>
        <row r="24">
          <cell r="H24" t="str">
            <v>鹿児島地区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5">
          <cell r="B5" t="str">
            <v>長船　謙一郎</v>
          </cell>
          <cell r="C5">
            <v>671002</v>
          </cell>
          <cell r="D5">
            <v>23169</v>
          </cell>
          <cell r="E5" t="str">
            <v>教頭</v>
          </cell>
          <cell r="F5" t="str">
            <v>10</v>
          </cell>
          <cell r="G5" t="str">
            <v>平成２１年３月</v>
          </cell>
          <cell r="H5">
            <v>3</v>
          </cell>
          <cell r="I5">
            <v>62</v>
          </cell>
          <cell r="J5">
            <v>417600</v>
          </cell>
          <cell r="K5" t="str">
            <v>薩摩郡さつま町宮之城屋地1427-5</v>
          </cell>
          <cell r="L5" t="str">
            <v>宮之城</v>
          </cell>
          <cell r="M5">
            <v>463901</v>
          </cell>
          <cell r="N5">
            <v>39904</v>
          </cell>
          <cell r="O5" t="str">
            <v>県立青少年研修センター</v>
          </cell>
          <cell r="P5">
            <v>307041</v>
          </cell>
          <cell r="Q5">
            <v>461503</v>
          </cell>
          <cell r="R5">
            <v>2</v>
          </cell>
          <cell r="S5">
            <v>0</v>
          </cell>
          <cell r="T5">
            <v>2</v>
          </cell>
          <cell r="U5">
            <v>0</v>
          </cell>
          <cell r="V5">
            <v>2</v>
          </cell>
          <cell r="W5">
            <v>0</v>
          </cell>
          <cell r="X5">
            <v>2</v>
          </cell>
          <cell r="Y5">
            <v>0</v>
          </cell>
          <cell r="Z5">
            <v>2</v>
          </cell>
          <cell r="AA5">
            <v>0</v>
          </cell>
          <cell r="AB5">
            <v>2</v>
          </cell>
          <cell r="AC5">
            <v>0</v>
          </cell>
          <cell r="AF5">
            <v>40</v>
          </cell>
          <cell r="AG5">
            <v>7</v>
          </cell>
          <cell r="AH5">
            <v>0</v>
          </cell>
          <cell r="AI5">
            <v>1</v>
          </cell>
          <cell r="AJ5">
            <v>2</v>
          </cell>
          <cell r="AK5">
            <v>2</v>
          </cell>
          <cell r="AL5">
            <v>2</v>
          </cell>
          <cell r="AM5">
            <v>1</v>
          </cell>
          <cell r="AN5">
            <v>1</v>
          </cell>
          <cell r="AO5">
            <v>1</v>
          </cell>
          <cell r="AP5" t="b">
            <v>1</v>
          </cell>
          <cell r="AQ5" t="b">
            <v>1</v>
          </cell>
          <cell r="AR5" t="b">
            <v>1</v>
          </cell>
          <cell r="AS5" t="b">
            <v>1</v>
          </cell>
          <cell r="AT5" t="b">
            <v>1</v>
          </cell>
          <cell r="AU5" t="b">
            <v>0</v>
          </cell>
          <cell r="AV5" t="b">
            <v>0</v>
          </cell>
          <cell r="AW5" t="b">
            <v>0</v>
          </cell>
          <cell r="AX5" t="b">
            <v>1</v>
          </cell>
          <cell r="AY5" t="b">
            <v>1</v>
          </cell>
          <cell r="AZ5" t="b">
            <v>1</v>
          </cell>
          <cell r="BA5" t="b">
            <v>0</v>
          </cell>
          <cell r="BB5" t="b">
            <v>1</v>
          </cell>
          <cell r="BC5" t="b">
            <v>1</v>
          </cell>
          <cell r="BD5" t="b">
            <v>1</v>
          </cell>
        </row>
        <row r="6">
          <cell r="B6" t="str">
            <v>山下　秀一</v>
          </cell>
          <cell r="C6">
            <v>638382</v>
          </cell>
          <cell r="D6">
            <v>24172</v>
          </cell>
          <cell r="E6" t="str">
            <v>教諭</v>
          </cell>
          <cell r="F6" t="str">
            <v>10</v>
          </cell>
          <cell r="G6" t="str">
            <v>平成２１年３月</v>
          </cell>
          <cell r="H6">
            <v>2</v>
          </cell>
          <cell r="I6">
            <v>112</v>
          </cell>
          <cell r="J6">
            <v>397600</v>
          </cell>
          <cell r="K6" t="str">
            <v>薩摩川内市田崎町763-1</v>
          </cell>
          <cell r="L6" t="str">
            <v>川内</v>
          </cell>
          <cell r="M6">
            <v>460201</v>
          </cell>
          <cell r="N6">
            <v>39904</v>
          </cell>
          <cell r="O6" t="str">
            <v>喜入中学校</v>
          </cell>
          <cell r="P6">
            <v>490211</v>
          </cell>
          <cell r="Q6">
            <v>461901</v>
          </cell>
          <cell r="R6">
            <v>1</v>
          </cell>
          <cell r="S6" t="str">
            <v>１月２２日～２３日，１月２６日</v>
          </cell>
          <cell r="T6">
            <v>2</v>
          </cell>
          <cell r="U6">
            <v>0</v>
          </cell>
          <cell r="V6">
            <v>2</v>
          </cell>
          <cell r="W6">
            <v>0</v>
          </cell>
          <cell r="X6">
            <v>2</v>
          </cell>
          <cell r="Y6">
            <v>0</v>
          </cell>
          <cell r="Z6">
            <v>2</v>
          </cell>
          <cell r="AA6">
            <v>0</v>
          </cell>
          <cell r="AB6">
            <v>2</v>
          </cell>
          <cell r="AC6">
            <v>0</v>
          </cell>
          <cell r="AF6">
            <v>40</v>
          </cell>
          <cell r="AG6">
            <v>11</v>
          </cell>
          <cell r="AH6">
            <v>2</v>
          </cell>
          <cell r="AI6">
            <v>2</v>
          </cell>
          <cell r="AJ6">
            <v>1</v>
          </cell>
          <cell r="AK6">
            <v>1</v>
          </cell>
          <cell r="AL6">
            <v>2</v>
          </cell>
          <cell r="AM6">
            <v>2</v>
          </cell>
          <cell r="AN6">
            <v>1</v>
          </cell>
          <cell r="AO6">
            <v>1</v>
          </cell>
          <cell r="AP6" t="b">
            <v>1</v>
          </cell>
          <cell r="AQ6" t="b">
            <v>1</v>
          </cell>
          <cell r="AR6" t="b">
            <v>1</v>
          </cell>
          <cell r="AS6" t="b">
            <v>1</v>
          </cell>
          <cell r="AT6" t="b">
            <v>0</v>
          </cell>
          <cell r="AU6" t="b">
            <v>1</v>
          </cell>
          <cell r="AV6" t="b">
            <v>1</v>
          </cell>
          <cell r="AW6" t="b">
            <v>0</v>
          </cell>
          <cell r="AX6" t="b">
            <v>0</v>
          </cell>
          <cell r="AY6" t="b">
            <v>1</v>
          </cell>
          <cell r="AZ6" t="b">
            <v>1</v>
          </cell>
          <cell r="BA6" t="b">
            <v>0</v>
          </cell>
          <cell r="BB6" t="b">
            <v>1</v>
          </cell>
          <cell r="BC6" t="b">
            <v>1</v>
          </cell>
          <cell r="BD6" t="b">
            <v>1</v>
          </cell>
        </row>
        <row r="7">
          <cell r="B7" t="str">
            <v>池田　圭一</v>
          </cell>
          <cell r="C7">
            <v>709271</v>
          </cell>
          <cell r="D7">
            <v>27271</v>
          </cell>
          <cell r="E7" t="str">
            <v>教諭</v>
          </cell>
          <cell r="F7" t="str">
            <v>10</v>
          </cell>
          <cell r="G7" t="str">
            <v>平成２１年３月</v>
          </cell>
          <cell r="H7">
            <v>2</v>
          </cell>
          <cell r="I7">
            <v>66</v>
          </cell>
          <cell r="J7">
            <v>319200</v>
          </cell>
          <cell r="K7" t="str">
            <v>薩摩郡さつま町虎居939</v>
          </cell>
          <cell r="L7" t="str">
            <v>宮之城</v>
          </cell>
          <cell r="M7">
            <v>463901</v>
          </cell>
          <cell r="N7">
            <v>39904</v>
          </cell>
          <cell r="O7" t="str">
            <v>小瀬田中学校</v>
          </cell>
          <cell r="P7">
            <v>470554</v>
          </cell>
          <cell r="Q7">
            <v>470554</v>
          </cell>
          <cell r="R7">
            <v>2</v>
          </cell>
          <cell r="S7">
            <v>0</v>
          </cell>
          <cell r="T7">
            <v>2</v>
          </cell>
          <cell r="U7">
            <v>0</v>
          </cell>
          <cell r="V7">
            <v>2</v>
          </cell>
          <cell r="W7">
            <v>0</v>
          </cell>
          <cell r="X7">
            <v>2</v>
          </cell>
          <cell r="Y7">
            <v>0</v>
          </cell>
          <cell r="Z7">
            <v>2</v>
          </cell>
          <cell r="AA7">
            <v>0</v>
          </cell>
          <cell r="AB7">
            <v>2</v>
          </cell>
          <cell r="AC7">
            <v>0</v>
          </cell>
          <cell r="AF7">
            <v>40</v>
          </cell>
          <cell r="AG7">
            <v>22</v>
          </cell>
          <cell r="AH7">
            <v>4</v>
          </cell>
          <cell r="AI7">
            <v>2</v>
          </cell>
          <cell r="AJ7">
            <v>2</v>
          </cell>
          <cell r="AK7">
            <v>1</v>
          </cell>
          <cell r="AL7">
            <v>2</v>
          </cell>
          <cell r="AM7">
            <v>2</v>
          </cell>
          <cell r="AN7">
            <v>1</v>
          </cell>
          <cell r="AO7">
            <v>1</v>
          </cell>
          <cell r="AP7" t="b">
            <v>1</v>
          </cell>
          <cell r="AQ7" t="b">
            <v>1</v>
          </cell>
          <cell r="AR7" t="b">
            <v>1</v>
          </cell>
          <cell r="AS7" t="b">
            <v>1</v>
          </cell>
          <cell r="AT7" t="b">
            <v>0</v>
          </cell>
          <cell r="AU7" t="b">
            <v>0</v>
          </cell>
          <cell r="AV7" t="b">
            <v>1</v>
          </cell>
          <cell r="AW7" t="b">
            <v>0</v>
          </cell>
          <cell r="AX7" t="b">
            <v>0</v>
          </cell>
          <cell r="AY7" t="b">
            <v>1</v>
          </cell>
          <cell r="AZ7" t="b">
            <v>1</v>
          </cell>
          <cell r="BA7" t="b">
            <v>0</v>
          </cell>
          <cell r="BB7" t="b">
            <v>1</v>
          </cell>
          <cell r="BC7" t="b">
            <v>1</v>
          </cell>
          <cell r="BD7" t="b">
            <v>1</v>
          </cell>
        </row>
        <row r="8">
          <cell r="B8" t="str">
            <v>下馬場　建</v>
          </cell>
          <cell r="C8">
            <v>716243</v>
          </cell>
          <cell r="D8">
            <v>27110</v>
          </cell>
          <cell r="E8" t="str">
            <v>教諭</v>
          </cell>
          <cell r="F8" t="str">
            <v>10</v>
          </cell>
          <cell r="G8" t="str">
            <v>平成２１年３月</v>
          </cell>
          <cell r="H8">
            <v>2</v>
          </cell>
          <cell r="I8">
            <v>61</v>
          </cell>
          <cell r="J8">
            <v>307100</v>
          </cell>
          <cell r="K8" t="str">
            <v>出水市米ノ津町42-4</v>
          </cell>
          <cell r="L8" t="str">
            <v>米ノ津</v>
          </cell>
          <cell r="M8">
            <v>460804</v>
          </cell>
          <cell r="N8">
            <v>39904</v>
          </cell>
          <cell r="O8" t="str">
            <v>山中学校</v>
          </cell>
          <cell r="P8">
            <v>481459</v>
          </cell>
          <cell r="Q8">
            <v>469103</v>
          </cell>
          <cell r="R8">
            <v>2</v>
          </cell>
          <cell r="S8">
            <v>0</v>
          </cell>
          <cell r="T8">
            <v>2</v>
          </cell>
          <cell r="U8">
            <v>0</v>
          </cell>
          <cell r="V8">
            <v>2</v>
          </cell>
          <cell r="W8">
            <v>0</v>
          </cell>
          <cell r="X8">
            <v>2</v>
          </cell>
          <cell r="Y8">
            <v>0</v>
          </cell>
          <cell r="Z8">
            <v>2</v>
          </cell>
          <cell r="AA8">
            <v>0</v>
          </cell>
          <cell r="AB8">
            <v>2</v>
          </cell>
          <cell r="AC8">
            <v>0</v>
          </cell>
          <cell r="AF8">
            <v>27</v>
          </cell>
          <cell r="AG8">
            <v>21</v>
          </cell>
          <cell r="AH8">
            <v>2</v>
          </cell>
          <cell r="AI8">
            <v>1</v>
          </cell>
          <cell r="AJ8">
            <v>1</v>
          </cell>
          <cell r="AK8">
            <v>1</v>
          </cell>
          <cell r="AL8">
            <v>2</v>
          </cell>
          <cell r="AM8">
            <v>1</v>
          </cell>
          <cell r="AN8">
            <v>1</v>
          </cell>
          <cell r="AO8">
            <v>1</v>
          </cell>
          <cell r="AP8" t="b">
            <v>1</v>
          </cell>
          <cell r="AQ8" t="b">
            <v>1</v>
          </cell>
          <cell r="AR8" t="b">
            <v>1</v>
          </cell>
          <cell r="AS8" t="b">
            <v>1</v>
          </cell>
          <cell r="AT8" t="b">
            <v>1</v>
          </cell>
          <cell r="AU8" t="b">
            <v>1</v>
          </cell>
          <cell r="AV8" t="b">
            <v>1</v>
          </cell>
          <cell r="AW8" t="b">
            <v>0</v>
          </cell>
          <cell r="AX8" t="b">
            <v>1</v>
          </cell>
          <cell r="AY8" t="b">
            <v>1</v>
          </cell>
          <cell r="AZ8" t="b">
            <v>1</v>
          </cell>
          <cell r="BA8" t="b">
            <v>0</v>
          </cell>
          <cell r="BB8" t="b">
            <v>1</v>
          </cell>
          <cell r="BC8" t="b">
            <v>1</v>
          </cell>
          <cell r="BD8" t="b">
            <v>1</v>
          </cell>
        </row>
        <row r="9">
          <cell r="B9" t="str">
            <v>山田　泰史</v>
          </cell>
          <cell r="C9">
            <v>728543</v>
          </cell>
          <cell r="D9">
            <v>28004</v>
          </cell>
          <cell r="E9" t="str">
            <v>教諭</v>
          </cell>
          <cell r="F9" t="str">
            <v>10</v>
          </cell>
          <cell r="G9" t="str">
            <v>平成２１年３月</v>
          </cell>
          <cell r="H9">
            <v>2</v>
          </cell>
          <cell r="I9">
            <v>53</v>
          </cell>
          <cell r="J9">
            <v>286600</v>
          </cell>
          <cell r="K9" t="str">
            <v>薩摩川内市中郷1-26-17</v>
          </cell>
          <cell r="L9" t="str">
            <v>中郷</v>
          </cell>
          <cell r="M9">
            <v>460210</v>
          </cell>
          <cell r="N9">
            <v>39904</v>
          </cell>
          <cell r="O9" t="str">
            <v>古仁屋中学校</v>
          </cell>
          <cell r="P9">
            <v>480631</v>
          </cell>
          <cell r="Q9">
            <v>468601</v>
          </cell>
          <cell r="R9">
            <v>2</v>
          </cell>
          <cell r="S9">
            <v>0</v>
          </cell>
          <cell r="T9">
            <v>2</v>
          </cell>
          <cell r="U9">
            <v>0</v>
          </cell>
          <cell r="V9">
            <v>2</v>
          </cell>
          <cell r="W9">
            <v>0</v>
          </cell>
          <cell r="X9">
            <v>2</v>
          </cell>
          <cell r="Y9">
            <v>0</v>
          </cell>
          <cell r="Z9">
            <v>2</v>
          </cell>
          <cell r="AA9">
            <v>0</v>
          </cell>
          <cell r="AB9">
            <v>2</v>
          </cell>
          <cell r="AC9">
            <v>0</v>
          </cell>
          <cell r="AF9">
            <v>40</v>
          </cell>
          <cell r="AG9">
            <v>19</v>
          </cell>
          <cell r="AH9">
            <v>4</v>
          </cell>
          <cell r="AI9">
            <v>1</v>
          </cell>
          <cell r="AJ9">
            <v>1</v>
          </cell>
          <cell r="AK9">
            <v>1</v>
          </cell>
          <cell r="AL9">
            <v>2</v>
          </cell>
          <cell r="AM9">
            <v>1</v>
          </cell>
          <cell r="AN9">
            <v>1</v>
          </cell>
          <cell r="AO9">
            <v>1</v>
          </cell>
          <cell r="AP9" t="b">
            <v>1</v>
          </cell>
          <cell r="AQ9" t="b">
            <v>1</v>
          </cell>
          <cell r="AR9" t="b">
            <v>1</v>
          </cell>
          <cell r="AS9" t="b">
            <v>1</v>
          </cell>
          <cell r="AT9" t="b">
            <v>1</v>
          </cell>
          <cell r="AU9" t="b">
            <v>1</v>
          </cell>
          <cell r="AV9" t="b">
            <v>1</v>
          </cell>
          <cell r="AW9" t="b">
            <v>0</v>
          </cell>
          <cell r="AX9" t="b">
            <v>1</v>
          </cell>
          <cell r="AY9" t="b">
            <v>1</v>
          </cell>
          <cell r="AZ9" t="b">
            <v>1</v>
          </cell>
          <cell r="BA9" t="b">
            <v>0</v>
          </cell>
          <cell r="BB9" t="b">
            <v>1</v>
          </cell>
          <cell r="BC9" t="b">
            <v>1</v>
          </cell>
          <cell r="BD9" t="b">
            <v>1</v>
          </cell>
        </row>
        <row r="10">
          <cell r="B10" t="str">
            <v>曾山　愛子</v>
          </cell>
          <cell r="C10">
            <v>748366</v>
          </cell>
          <cell r="D10">
            <v>29993</v>
          </cell>
          <cell r="E10" t="str">
            <v>教諭</v>
          </cell>
          <cell r="F10" t="str">
            <v>10</v>
          </cell>
          <cell r="G10" t="str">
            <v>平成２１年３月</v>
          </cell>
          <cell r="H10">
            <v>2</v>
          </cell>
          <cell r="I10">
            <v>31</v>
          </cell>
          <cell r="J10">
            <v>227300</v>
          </cell>
          <cell r="K10" t="str">
            <v>鹿児島市田上町4173-36</v>
          </cell>
          <cell r="L10" t="str">
            <v>田上</v>
          </cell>
          <cell r="M10">
            <v>460111</v>
          </cell>
          <cell r="N10">
            <v>39904</v>
          </cell>
          <cell r="O10" t="str">
            <v>武中学校</v>
          </cell>
          <cell r="P10">
            <v>410063</v>
          </cell>
          <cell r="Q10">
            <v>460103</v>
          </cell>
          <cell r="R10">
            <v>2</v>
          </cell>
          <cell r="S10">
            <v>0</v>
          </cell>
          <cell r="T10">
            <v>2</v>
          </cell>
          <cell r="U10">
            <v>0</v>
          </cell>
          <cell r="V10">
            <v>2</v>
          </cell>
          <cell r="W10">
            <v>0</v>
          </cell>
          <cell r="X10">
            <v>2</v>
          </cell>
          <cell r="Y10">
            <v>0</v>
          </cell>
          <cell r="Z10">
            <v>2</v>
          </cell>
          <cell r="AA10">
            <v>0</v>
          </cell>
          <cell r="AB10">
            <v>2</v>
          </cell>
          <cell r="AC10">
            <v>0</v>
          </cell>
          <cell r="AF10">
            <v>40</v>
          </cell>
          <cell r="AG10">
            <v>11</v>
          </cell>
          <cell r="AH10">
            <v>1</v>
          </cell>
          <cell r="AI10">
            <v>2</v>
          </cell>
          <cell r="AJ10">
            <v>2</v>
          </cell>
          <cell r="AK10">
            <v>1</v>
          </cell>
          <cell r="AL10">
            <v>2</v>
          </cell>
          <cell r="AM10">
            <v>2</v>
          </cell>
          <cell r="AN10">
            <v>1</v>
          </cell>
          <cell r="AO10">
            <v>1</v>
          </cell>
          <cell r="AP10" t="b">
            <v>1</v>
          </cell>
          <cell r="AQ10" t="b">
            <v>1</v>
          </cell>
          <cell r="AR10" t="b">
            <v>1</v>
          </cell>
          <cell r="AS10" t="b">
            <v>1</v>
          </cell>
          <cell r="AT10" t="b">
            <v>0</v>
          </cell>
          <cell r="AU10" t="b">
            <v>0</v>
          </cell>
          <cell r="AV10" t="b">
            <v>1</v>
          </cell>
          <cell r="AW10" t="b">
            <v>0</v>
          </cell>
          <cell r="AX10" t="b">
            <v>0</v>
          </cell>
          <cell r="AY10" t="b">
            <v>1</v>
          </cell>
          <cell r="AZ10" t="b">
            <v>1</v>
          </cell>
          <cell r="BA10" t="b">
            <v>0</v>
          </cell>
          <cell r="BB10" t="b">
            <v>1</v>
          </cell>
          <cell r="BC10" t="b">
            <v>1</v>
          </cell>
          <cell r="BD10" t="b">
            <v>1</v>
          </cell>
        </row>
        <row r="11">
          <cell r="B11" t="str">
            <v>今掛　功大</v>
          </cell>
          <cell r="C11">
            <v>748854</v>
          </cell>
          <cell r="D11">
            <v>30000</v>
          </cell>
          <cell r="E11" t="str">
            <v>教諭</v>
          </cell>
          <cell r="F11" t="str">
            <v>10</v>
          </cell>
          <cell r="G11" t="str">
            <v>平成２１年３月</v>
          </cell>
          <cell r="H11">
            <v>2</v>
          </cell>
          <cell r="I11">
            <v>31</v>
          </cell>
          <cell r="J11">
            <v>227300</v>
          </cell>
          <cell r="K11" t="str">
            <v>薩摩郡さつま町船木317-8</v>
          </cell>
          <cell r="L11" t="str">
            <v>船木</v>
          </cell>
          <cell r="M11">
            <v>463910</v>
          </cell>
          <cell r="N11">
            <v>39904</v>
          </cell>
          <cell r="O11" t="str">
            <v>末吉中学校</v>
          </cell>
          <cell r="P11">
            <v>450413</v>
          </cell>
          <cell r="Q11">
            <v>466601</v>
          </cell>
          <cell r="R11">
            <v>2</v>
          </cell>
          <cell r="S11">
            <v>0</v>
          </cell>
          <cell r="T11">
            <v>2</v>
          </cell>
          <cell r="U11">
            <v>0</v>
          </cell>
          <cell r="V11">
            <v>2</v>
          </cell>
          <cell r="W11">
            <v>0</v>
          </cell>
          <cell r="X11">
            <v>2</v>
          </cell>
          <cell r="Y11">
            <v>0</v>
          </cell>
          <cell r="Z11">
            <v>2</v>
          </cell>
          <cell r="AA11">
            <v>0</v>
          </cell>
          <cell r="AB11">
            <v>2</v>
          </cell>
          <cell r="AC11">
            <v>0</v>
          </cell>
          <cell r="AF11">
            <v>40</v>
          </cell>
          <cell r="AG11">
            <v>23</v>
          </cell>
          <cell r="AH11">
            <v>0</v>
          </cell>
          <cell r="AI11">
            <v>2</v>
          </cell>
          <cell r="AJ11">
            <v>1</v>
          </cell>
          <cell r="AK11">
            <v>2</v>
          </cell>
          <cell r="AL11">
            <v>2</v>
          </cell>
          <cell r="AM11">
            <v>2</v>
          </cell>
          <cell r="AN11">
            <v>1</v>
          </cell>
          <cell r="AO11">
            <v>1</v>
          </cell>
          <cell r="AP11" t="b">
            <v>1</v>
          </cell>
          <cell r="AQ11" t="b">
            <v>1</v>
          </cell>
          <cell r="AR11" t="b">
            <v>1</v>
          </cell>
          <cell r="AS11" t="b">
            <v>1</v>
          </cell>
          <cell r="AT11" t="b">
            <v>0</v>
          </cell>
          <cell r="AU11" t="b">
            <v>1</v>
          </cell>
          <cell r="AV11" t="b">
            <v>0</v>
          </cell>
          <cell r="AW11" t="b">
            <v>0</v>
          </cell>
          <cell r="AX11" t="b">
            <v>0</v>
          </cell>
          <cell r="AY11" t="b">
            <v>1</v>
          </cell>
          <cell r="AZ11" t="b">
            <v>1</v>
          </cell>
          <cell r="BA11" t="b">
            <v>0</v>
          </cell>
          <cell r="BB11" t="b">
            <v>1</v>
          </cell>
          <cell r="BC11" t="b">
            <v>1</v>
          </cell>
          <cell r="BD11" t="b">
            <v>1</v>
          </cell>
        </row>
        <row r="12">
          <cell r="B12" t="str">
            <v>古市　まゆみ</v>
          </cell>
          <cell r="C12">
            <v>845272</v>
          </cell>
          <cell r="D12">
            <v>30426</v>
          </cell>
          <cell r="E12" t="str">
            <v>教諭</v>
          </cell>
          <cell r="F12" t="str">
            <v>10</v>
          </cell>
          <cell r="G12" t="str">
            <v>平成２１年８月</v>
          </cell>
          <cell r="H12">
            <v>2</v>
          </cell>
          <cell r="I12">
            <v>21</v>
          </cell>
          <cell r="J12">
            <v>206600</v>
          </cell>
          <cell r="K12" t="str">
            <v>薩摩川内市宮崎町2662-1</v>
          </cell>
          <cell r="L12" t="str">
            <v>隈之城</v>
          </cell>
          <cell r="M12">
            <v>460206</v>
          </cell>
          <cell r="N12">
            <v>40063</v>
          </cell>
          <cell r="O12" t="str">
            <v>中之島中学校</v>
          </cell>
          <cell r="P12">
            <v>411019</v>
          </cell>
          <cell r="Q12">
            <v>461801</v>
          </cell>
          <cell r="R12">
            <v>2</v>
          </cell>
          <cell r="S12">
            <v>0</v>
          </cell>
          <cell r="T12">
            <v>2</v>
          </cell>
          <cell r="U12">
            <v>0</v>
          </cell>
          <cell r="V12">
            <v>2</v>
          </cell>
          <cell r="W12">
            <v>0</v>
          </cell>
          <cell r="X12">
            <v>2</v>
          </cell>
          <cell r="Y12">
            <v>0</v>
          </cell>
          <cell r="Z12">
            <v>2</v>
          </cell>
          <cell r="AA12">
            <v>0</v>
          </cell>
          <cell r="AB12">
            <v>2</v>
          </cell>
          <cell r="AC12">
            <v>0</v>
          </cell>
          <cell r="AF12">
            <v>20</v>
          </cell>
          <cell r="AG12">
            <v>6</v>
          </cell>
          <cell r="AH12">
            <v>2</v>
          </cell>
          <cell r="AI12">
            <v>2</v>
          </cell>
          <cell r="AJ12">
            <v>2</v>
          </cell>
          <cell r="AK12">
            <v>1</v>
          </cell>
          <cell r="AL12">
            <v>2</v>
          </cell>
          <cell r="AM12">
            <v>2</v>
          </cell>
          <cell r="AN12">
            <v>1</v>
          </cell>
          <cell r="AO12">
            <v>1</v>
          </cell>
          <cell r="AP12" t="b">
            <v>1</v>
          </cell>
          <cell r="AQ12" t="b">
            <v>1</v>
          </cell>
          <cell r="AR12" t="b">
            <v>1</v>
          </cell>
          <cell r="AS12" t="b">
            <v>1</v>
          </cell>
          <cell r="AT12" t="b">
            <v>0</v>
          </cell>
          <cell r="AU12" t="b">
            <v>0</v>
          </cell>
          <cell r="AV12" t="b">
            <v>1</v>
          </cell>
          <cell r="AW12" t="b">
            <v>0</v>
          </cell>
          <cell r="AX12" t="b">
            <v>0</v>
          </cell>
          <cell r="AY12" t="b">
            <v>1</v>
          </cell>
          <cell r="AZ12" t="b">
            <v>1</v>
          </cell>
          <cell r="BA12" t="b">
            <v>0</v>
          </cell>
          <cell r="BB12" t="b">
            <v>1</v>
          </cell>
          <cell r="BC12" t="b">
            <v>1</v>
          </cell>
          <cell r="BD12" t="b">
            <v>1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 t="str">
            <v>武中学校</v>
          </cell>
          <cell r="P13">
            <v>410063</v>
          </cell>
          <cell r="Q13">
            <v>460103</v>
          </cell>
          <cell r="R13">
            <v>2</v>
          </cell>
          <cell r="S13">
            <v>0</v>
          </cell>
          <cell r="T13">
            <v>2</v>
          </cell>
          <cell r="U13">
            <v>0</v>
          </cell>
          <cell r="V13">
            <v>2</v>
          </cell>
          <cell r="W13">
            <v>0</v>
          </cell>
          <cell r="X13">
            <v>2</v>
          </cell>
          <cell r="Y13">
            <v>0</v>
          </cell>
          <cell r="Z13">
            <v>2</v>
          </cell>
          <cell r="AA13">
            <v>0</v>
          </cell>
          <cell r="AB13">
            <v>2</v>
          </cell>
          <cell r="AC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1</v>
          </cell>
          <cell r="AJ13">
            <v>1</v>
          </cell>
          <cell r="AK13">
            <v>1</v>
          </cell>
          <cell r="AL13">
            <v>1</v>
          </cell>
          <cell r="AM13">
            <v>2</v>
          </cell>
          <cell r="AN13">
            <v>1</v>
          </cell>
          <cell r="AO13">
            <v>1</v>
          </cell>
          <cell r="AP13" t="b">
            <v>1</v>
          </cell>
          <cell r="AQ13" t="b">
            <v>1</v>
          </cell>
          <cell r="AR13" t="b">
            <v>1</v>
          </cell>
          <cell r="AS13" t="b">
            <v>1</v>
          </cell>
          <cell r="AT13" t="b">
            <v>1</v>
          </cell>
          <cell r="AU13" t="b">
            <v>1</v>
          </cell>
          <cell r="AV13" t="b">
            <v>1</v>
          </cell>
          <cell r="AW13" t="b">
            <v>1</v>
          </cell>
          <cell r="AX13" t="b">
            <v>1</v>
          </cell>
          <cell r="AY13" t="b">
            <v>1</v>
          </cell>
          <cell r="AZ13" t="b">
            <v>1</v>
          </cell>
          <cell r="BA13" t="b">
            <v>1</v>
          </cell>
          <cell r="BB13" t="b">
            <v>1</v>
          </cell>
          <cell r="BC13" t="b">
            <v>1</v>
          </cell>
          <cell r="BD13" t="b">
            <v>1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 t="str">
            <v>武中学校</v>
          </cell>
          <cell r="P14">
            <v>410063</v>
          </cell>
          <cell r="Q14">
            <v>460103</v>
          </cell>
          <cell r="R14">
            <v>2</v>
          </cell>
          <cell r="S14">
            <v>0</v>
          </cell>
          <cell r="T14">
            <v>2</v>
          </cell>
          <cell r="U14">
            <v>0</v>
          </cell>
          <cell r="V14">
            <v>2</v>
          </cell>
          <cell r="W14">
            <v>0</v>
          </cell>
          <cell r="X14">
            <v>2</v>
          </cell>
          <cell r="Y14">
            <v>0</v>
          </cell>
          <cell r="Z14">
            <v>2</v>
          </cell>
          <cell r="AA14">
            <v>0</v>
          </cell>
          <cell r="AB14">
            <v>2</v>
          </cell>
          <cell r="AC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1</v>
          </cell>
          <cell r="AJ14">
            <v>1</v>
          </cell>
          <cell r="AK14">
            <v>1</v>
          </cell>
          <cell r="AL14">
            <v>1</v>
          </cell>
          <cell r="AM14">
            <v>2</v>
          </cell>
          <cell r="AN14">
            <v>1</v>
          </cell>
          <cell r="AO14">
            <v>1</v>
          </cell>
          <cell r="AP14" t="b">
            <v>1</v>
          </cell>
          <cell r="AQ14" t="b">
            <v>1</v>
          </cell>
          <cell r="AR14" t="b">
            <v>1</v>
          </cell>
          <cell r="AS14" t="b">
            <v>1</v>
          </cell>
          <cell r="AT14" t="b">
            <v>1</v>
          </cell>
          <cell r="AU14" t="b">
            <v>1</v>
          </cell>
          <cell r="AV14" t="b">
            <v>1</v>
          </cell>
          <cell r="AW14" t="b">
            <v>1</v>
          </cell>
          <cell r="AX14" t="b">
            <v>1</v>
          </cell>
          <cell r="AY14" t="b">
            <v>1</v>
          </cell>
          <cell r="AZ14" t="b">
            <v>1</v>
          </cell>
          <cell r="BA14" t="b">
            <v>1</v>
          </cell>
          <cell r="BB14" t="b">
            <v>1</v>
          </cell>
          <cell r="BC14" t="b">
            <v>1</v>
          </cell>
          <cell r="BD14" t="b">
            <v>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 t="str">
            <v>武中学校</v>
          </cell>
          <cell r="P15">
            <v>410063</v>
          </cell>
          <cell r="Q15">
            <v>460103</v>
          </cell>
          <cell r="R15">
            <v>2</v>
          </cell>
          <cell r="S15">
            <v>0</v>
          </cell>
          <cell r="T15">
            <v>2</v>
          </cell>
          <cell r="U15">
            <v>0</v>
          </cell>
          <cell r="V15">
            <v>2</v>
          </cell>
          <cell r="W15">
            <v>0</v>
          </cell>
          <cell r="X15">
            <v>2</v>
          </cell>
          <cell r="Y15">
            <v>0</v>
          </cell>
          <cell r="Z15">
            <v>2</v>
          </cell>
          <cell r="AA15">
            <v>0</v>
          </cell>
          <cell r="AB15">
            <v>2</v>
          </cell>
          <cell r="AC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1</v>
          </cell>
          <cell r="AJ15">
            <v>1</v>
          </cell>
          <cell r="AK15">
            <v>1</v>
          </cell>
          <cell r="AL15">
            <v>1</v>
          </cell>
          <cell r="AM15">
            <v>2</v>
          </cell>
          <cell r="AN15">
            <v>1</v>
          </cell>
          <cell r="AO15">
            <v>1</v>
          </cell>
          <cell r="AP15" t="b">
            <v>1</v>
          </cell>
          <cell r="AQ15" t="b">
            <v>1</v>
          </cell>
          <cell r="AR15" t="b">
            <v>1</v>
          </cell>
          <cell r="AS15" t="b">
            <v>1</v>
          </cell>
          <cell r="AT15" t="b">
            <v>1</v>
          </cell>
          <cell r="AU15" t="b">
            <v>1</v>
          </cell>
          <cell r="AV15" t="b">
            <v>1</v>
          </cell>
          <cell r="AW15" t="b">
            <v>1</v>
          </cell>
          <cell r="AX15" t="b">
            <v>1</v>
          </cell>
          <cell r="AY15" t="b">
            <v>1</v>
          </cell>
          <cell r="AZ15" t="b">
            <v>1</v>
          </cell>
          <cell r="BA15" t="b">
            <v>1</v>
          </cell>
          <cell r="BB15" t="b">
            <v>1</v>
          </cell>
          <cell r="BC15" t="b">
            <v>1</v>
          </cell>
          <cell r="BD15" t="b">
            <v>1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 t="str">
            <v>武中学校</v>
          </cell>
          <cell r="P16">
            <v>410063</v>
          </cell>
          <cell r="Q16">
            <v>460103</v>
          </cell>
          <cell r="R16">
            <v>2</v>
          </cell>
          <cell r="S16">
            <v>0</v>
          </cell>
          <cell r="T16">
            <v>2</v>
          </cell>
          <cell r="U16">
            <v>0</v>
          </cell>
          <cell r="V16">
            <v>2</v>
          </cell>
          <cell r="W16">
            <v>0</v>
          </cell>
          <cell r="X16">
            <v>2</v>
          </cell>
          <cell r="Y16">
            <v>0</v>
          </cell>
          <cell r="Z16">
            <v>2</v>
          </cell>
          <cell r="AA16">
            <v>0</v>
          </cell>
          <cell r="AB16">
            <v>2</v>
          </cell>
          <cell r="AC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1</v>
          </cell>
          <cell r="AJ16">
            <v>1</v>
          </cell>
          <cell r="AK16">
            <v>1</v>
          </cell>
          <cell r="AL16">
            <v>1</v>
          </cell>
          <cell r="AM16">
            <v>2</v>
          </cell>
          <cell r="AN16">
            <v>1</v>
          </cell>
          <cell r="AO16">
            <v>1</v>
          </cell>
          <cell r="AP16" t="b">
            <v>1</v>
          </cell>
          <cell r="AQ16" t="b">
            <v>1</v>
          </cell>
          <cell r="AR16" t="b">
            <v>1</v>
          </cell>
          <cell r="AS16" t="b">
            <v>1</v>
          </cell>
          <cell r="AT16" t="b">
            <v>1</v>
          </cell>
          <cell r="AU16" t="b">
            <v>1</v>
          </cell>
          <cell r="AV16" t="b">
            <v>1</v>
          </cell>
          <cell r="AW16" t="b">
            <v>1</v>
          </cell>
          <cell r="AX16" t="b">
            <v>1</v>
          </cell>
          <cell r="AY16" t="b">
            <v>1</v>
          </cell>
          <cell r="AZ16" t="b">
            <v>1</v>
          </cell>
          <cell r="BA16" t="b">
            <v>1</v>
          </cell>
          <cell r="BB16" t="b">
            <v>1</v>
          </cell>
          <cell r="BC16" t="b">
            <v>1</v>
          </cell>
          <cell r="BD16" t="b">
            <v>1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 t="str">
            <v>武中学校</v>
          </cell>
          <cell r="P17">
            <v>410063</v>
          </cell>
          <cell r="Q17">
            <v>460103</v>
          </cell>
          <cell r="R17">
            <v>2</v>
          </cell>
          <cell r="S17">
            <v>0</v>
          </cell>
          <cell r="T17">
            <v>2</v>
          </cell>
          <cell r="U17">
            <v>0</v>
          </cell>
          <cell r="V17">
            <v>2</v>
          </cell>
          <cell r="W17">
            <v>0</v>
          </cell>
          <cell r="X17">
            <v>2</v>
          </cell>
          <cell r="Y17">
            <v>0</v>
          </cell>
          <cell r="Z17">
            <v>2</v>
          </cell>
          <cell r="AA17">
            <v>0</v>
          </cell>
          <cell r="AB17">
            <v>2</v>
          </cell>
          <cell r="AC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  <cell r="AM17">
            <v>2</v>
          </cell>
          <cell r="AN17">
            <v>1</v>
          </cell>
          <cell r="AO17">
            <v>1</v>
          </cell>
          <cell r="AP17" t="b">
            <v>1</v>
          </cell>
          <cell r="AQ17" t="b">
            <v>1</v>
          </cell>
          <cell r="AR17" t="b">
            <v>1</v>
          </cell>
          <cell r="AS17" t="b">
            <v>1</v>
          </cell>
          <cell r="AT17" t="b">
            <v>1</v>
          </cell>
          <cell r="AU17" t="b">
            <v>1</v>
          </cell>
          <cell r="AV17" t="b">
            <v>1</v>
          </cell>
          <cell r="AW17" t="b">
            <v>1</v>
          </cell>
          <cell r="AX17" t="b">
            <v>1</v>
          </cell>
          <cell r="AY17" t="b">
            <v>1</v>
          </cell>
          <cell r="AZ17" t="b">
            <v>1</v>
          </cell>
          <cell r="BA17" t="b">
            <v>1</v>
          </cell>
          <cell r="BB17" t="b">
            <v>1</v>
          </cell>
          <cell r="BC17" t="b">
            <v>1</v>
          </cell>
          <cell r="BD17" t="b">
            <v>1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 t="str">
            <v>武中学校</v>
          </cell>
          <cell r="P18">
            <v>410063</v>
          </cell>
          <cell r="Q18">
            <v>460103</v>
          </cell>
          <cell r="R18">
            <v>2</v>
          </cell>
          <cell r="S18">
            <v>0</v>
          </cell>
          <cell r="T18">
            <v>2</v>
          </cell>
          <cell r="U18">
            <v>0</v>
          </cell>
          <cell r="V18">
            <v>2</v>
          </cell>
          <cell r="W18">
            <v>0</v>
          </cell>
          <cell r="X18">
            <v>2</v>
          </cell>
          <cell r="Y18">
            <v>0</v>
          </cell>
          <cell r="Z18">
            <v>2</v>
          </cell>
          <cell r="AA18">
            <v>0</v>
          </cell>
          <cell r="AB18">
            <v>2</v>
          </cell>
          <cell r="AC18">
            <v>0</v>
          </cell>
          <cell r="AF18">
            <v>23</v>
          </cell>
          <cell r="AG18">
            <v>0</v>
          </cell>
          <cell r="AH18">
            <v>0</v>
          </cell>
          <cell r="AI18">
            <v>1</v>
          </cell>
          <cell r="AJ18">
            <v>1</v>
          </cell>
          <cell r="AK18">
            <v>1</v>
          </cell>
          <cell r="AL18">
            <v>1</v>
          </cell>
          <cell r="AM18">
            <v>2</v>
          </cell>
          <cell r="AN18">
            <v>1</v>
          </cell>
          <cell r="AO18">
            <v>1</v>
          </cell>
          <cell r="AP18" t="b">
            <v>1</v>
          </cell>
          <cell r="AQ18" t="b">
            <v>1</v>
          </cell>
          <cell r="AR18" t="b">
            <v>1</v>
          </cell>
          <cell r="AS18" t="b">
            <v>1</v>
          </cell>
          <cell r="AT18" t="b">
            <v>1</v>
          </cell>
          <cell r="AU18" t="b">
            <v>1</v>
          </cell>
          <cell r="AV18" t="b">
            <v>1</v>
          </cell>
          <cell r="AW18" t="b">
            <v>1</v>
          </cell>
          <cell r="AX18" t="b">
            <v>1</v>
          </cell>
          <cell r="AY18" t="b">
            <v>1</v>
          </cell>
          <cell r="AZ18" t="b">
            <v>1</v>
          </cell>
          <cell r="BA18" t="b">
            <v>1</v>
          </cell>
          <cell r="BB18" t="b">
            <v>1</v>
          </cell>
          <cell r="BC18" t="b">
            <v>1</v>
          </cell>
          <cell r="BD18" t="b">
            <v>1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 t="str">
            <v>武中学校</v>
          </cell>
          <cell r="P19">
            <v>410063</v>
          </cell>
          <cell r="Q19">
            <v>460103</v>
          </cell>
          <cell r="R19">
            <v>2</v>
          </cell>
          <cell r="S19">
            <v>0</v>
          </cell>
          <cell r="T19">
            <v>2</v>
          </cell>
          <cell r="U19">
            <v>0</v>
          </cell>
          <cell r="V19">
            <v>2</v>
          </cell>
          <cell r="W19">
            <v>0</v>
          </cell>
          <cell r="X19">
            <v>2</v>
          </cell>
          <cell r="Y19">
            <v>0</v>
          </cell>
          <cell r="Z19">
            <v>2</v>
          </cell>
          <cell r="AA19">
            <v>0</v>
          </cell>
          <cell r="AB19">
            <v>2</v>
          </cell>
          <cell r="AC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2</v>
          </cell>
          <cell r="AN19">
            <v>1</v>
          </cell>
          <cell r="AO19">
            <v>1</v>
          </cell>
          <cell r="AP19" t="b">
            <v>1</v>
          </cell>
          <cell r="AQ19" t="b">
            <v>1</v>
          </cell>
          <cell r="AR19" t="b">
            <v>1</v>
          </cell>
          <cell r="AS19" t="b">
            <v>1</v>
          </cell>
          <cell r="AT19" t="b">
            <v>1</v>
          </cell>
          <cell r="AU19" t="b">
            <v>1</v>
          </cell>
          <cell r="AV19" t="b">
            <v>1</v>
          </cell>
          <cell r="AW19" t="b">
            <v>1</v>
          </cell>
          <cell r="AX19" t="b">
            <v>1</v>
          </cell>
          <cell r="AY19" t="b">
            <v>1</v>
          </cell>
          <cell r="AZ19" t="b">
            <v>1</v>
          </cell>
          <cell r="BA19" t="b">
            <v>1</v>
          </cell>
          <cell r="BB19" t="b">
            <v>1</v>
          </cell>
          <cell r="BC19" t="b">
            <v>1</v>
          </cell>
          <cell r="BD19" t="b">
            <v>1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武中学校</v>
          </cell>
          <cell r="P20">
            <v>410063</v>
          </cell>
          <cell r="Q20">
            <v>460103</v>
          </cell>
          <cell r="R20">
            <v>2</v>
          </cell>
          <cell r="S20">
            <v>0</v>
          </cell>
          <cell r="T20">
            <v>2</v>
          </cell>
          <cell r="U20">
            <v>0</v>
          </cell>
          <cell r="V20">
            <v>2</v>
          </cell>
          <cell r="W20">
            <v>0</v>
          </cell>
          <cell r="X20">
            <v>2</v>
          </cell>
          <cell r="Y20">
            <v>0</v>
          </cell>
          <cell r="Z20">
            <v>2</v>
          </cell>
          <cell r="AA20">
            <v>0</v>
          </cell>
          <cell r="AB20">
            <v>2</v>
          </cell>
          <cell r="AC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1</v>
          </cell>
          <cell r="AJ20">
            <v>1</v>
          </cell>
          <cell r="AK20">
            <v>1</v>
          </cell>
          <cell r="AL20">
            <v>1</v>
          </cell>
          <cell r="AM20">
            <v>2</v>
          </cell>
          <cell r="AN20">
            <v>1</v>
          </cell>
          <cell r="AO20">
            <v>1</v>
          </cell>
          <cell r="AP20" t="b">
            <v>1</v>
          </cell>
          <cell r="AQ20" t="b">
            <v>1</v>
          </cell>
          <cell r="AR20" t="b">
            <v>1</v>
          </cell>
          <cell r="AS20" t="b">
            <v>1</v>
          </cell>
          <cell r="AT20" t="b">
            <v>1</v>
          </cell>
          <cell r="AU20" t="b">
            <v>1</v>
          </cell>
          <cell r="AV20" t="b">
            <v>1</v>
          </cell>
          <cell r="AW20" t="b">
            <v>1</v>
          </cell>
          <cell r="AX20" t="b">
            <v>1</v>
          </cell>
          <cell r="AY20" t="b">
            <v>1</v>
          </cell>
          <cell r="AZ20" t="b">
            <v>1</v>
          </cell>
          <cell r="BA20" t="b">
            <v>1</v>
          </cell>
          <cell r="BB20" t="b">
            <v>1</v>
          </cell>
          <cell r="BC20" t="b">
            <v>1</v>
          </cell>
          <cell r="BD20" t="b">
            <v>1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 t="str">
            <v>武中学校</v>
          </cell>
          <cell r="P21">
            <v>410063</v>
          </cell>
          <cell r="Q21">
            <v>460103</v>
          </cell>
          <cell r="R21">
            <v>2</v>
          </cell>
          <cell r="S21">
            <v>0</v>
          </cell>
          <cell r="T21">
            <v>2</v>
          </cell>
          <cell r="U21">
            <v>0</v>
          </cell>
          <cell r="V21">
            <v>2</v>
          </cell>
          <cell r="W21">
            <v>0</v>
          </cell>
          <cell r="X21">
            <v>2</v>
          </cell>
          <cell r="Y21">
            <v>0</v>
          </cell>
          <cell r="Z21">
            <v>2</v>
          </cell>
          <cell r="AA21">
            <v>0</v>
          </cell>
          <cell r="AB21">
            <v>2</v>
          </cell>
          <cell r="AC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1</v>
          </cell>
          <cell r="AJ21">
            <v>1</v>
          </cell>
          <cell r="AK21">
            <v>1</v>
          </cell>
          <cell r="AL21">
            <v>1</v>
          </cell>
          <cell r="AM21">
            <v>2</v>
          </cell>
          <cell r="AN21">
            <v>1</v>
          </cell>
          <cell r="AO21">
            <v>1</v>
          </cell>
          <cell r="AP21" t="b">
            <v>1</v>
          </cell>
          <cell r="AQ21" t="b">
            <v>1</v>
          </cell>
          <cell r="AR21" t="b">
            <v>1</v>
          </cell>
          <cell r="AS21" t="b">
            <v>1</v>
          </cell>
          <cell r="AT21" t="b">
            <v>1</v>
          </cell>
          <cell r="AU21" t="b">
            <v>1</v>
          </cell>
          <cell r="AV21" t="b">
            <v>1</v>
          </cell>
          <cell r="AW21" t="b">
            <v>1</v>
          </cell>
          <cell r="AX21" t="b">
            <v>1</v>
          </cell>
          <cell r="AY21" t="b">
            <v>1</v>
          </cell>
          <cell r="AZ21" t="b">
            <v>1</v>
          </cell>
          <cell r="BA21" t="b">
            <v>1</v>
          </cell>
          <cell r="BB21" t="b">
            <v>1</v>
          </cell>
          <cell r="BC21" t="b">
            <v>1</v>
          </cell>
          <cell r="BD21" t="b">
            <v>1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 t="str">
            <v>武中学校</v>
          </cell>
          <cell r="P22">
            <v>410063</v>
          </cell>
          <cell r="Q22">
            <v>460103</v>
          </cell>
          <cell r="R22">
            <v>2</v>
          </cell>
          <cell r="S22">
            <v>0</v>
          </cell>
          <cell r="T22">
            <v>2</v>
          </cell>
          <cell r="U22">
            <v>0</v>
          </cell>
          <cell r="V22">
            <v>2</v>
          </cell>
          <cell r="W22">
            <v>0</v>
          </cell>
          <cell r="X22">
            <v>2</v>
          </cell>
          <cell r="Y22">
            <v>0</v>
          </cell>
          <cell r="Z22">
            <v>2</v>
          </cell>
          <cell r="AA22">
            <v>0</v>
          </cell>
          <cell r="AB22">
            <v>2</v>
          </cell>
          <cell r="AC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>
            <v>2</v>
          </cell>
          <cell r="AN22">
            <v>1</v>
          </cell>
          <cell r="AO22">
            <v>1</v>
          </cell>
          <cell r="AP22" t="b">
            <v>1</v>
          </cell>
          <cell r="AQ22" t="b">
            <v>1</v>
          </cell>
          <cell r="AR22" t="b">
            <v>1</v>
          </cell>
          <cell r="AS22" t="b">
            <v>1</v>
          </cell>
          <cell r="AT22" t="b">
            <v>1</v>
          </cell>
          <cell r="AU22" t="b">
            <v>1</v>
          </cell>
          <cell r="AV22" t="b">
            <v>1</v>
          </cell>
          <cell r="AW22" t="b">
            <v>1</v>
          </cell>
          <cell r="AX22" t="b">
            <v>1</v>
          </cell>
          <cell r="AY22" t="b">
            <v>1</v>
          </cell>
          <cell r="AZ22" t="b">
            <v>1</v>
          </cell>
          <cell r="BA22" t="b">
            <v>1</v>
          </cell>
          <cell r="BB22" t="b">
            <v>1</v>
          </cell>
          <cell r="BC22" t="b">
            <v>1</v>
          </cell>
          <cell r="BD22" t="b">
            <v>1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 t="str">
            <v>武中学校</v>
          </cell>
          <cell r="P23">
            <v>410063</v>
          </cell>
          <cell r="Q23">
            <v>460103</v>
          </cell>
          <cell r="R23">
            <v>2</v>
          </cell>
          <cell r="S23">
            <v>0</v>
          </cell>
          <cell r="T23">
            <v>2</v>
          </cell>
          <cell r="U23">
            <v>0</v>
          </cell>
          <cell r="V23">
            <v>2</v>
          </cell>
          <cell r="W23">
            <v>0</v>
          </cell>
          <cell r="X23">
            <v>2</v>
          </cell>
          <cell r="Y23">
            <v>0</v>
          </cell>
          <cell r="Z23">
            <v>2</v>
          </cell>
          <cell r="AA23">
            <v>0</v>
          </cell>
          <cell r="AB23">
            <v>2</v>
          </cell>
          <cell r="AC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1</v>
          </cell>
          <cell r="AJ23">
            <v>1</v>
          </cell>
          <cell r="AK23">
            <v>1</v>
          </cell>
          <cell r="AL23">
            <v>1</v>
          </cell>
          <cell r="AM23">
            <v>2</v>
          </cell>
          <cell r="AN23">
            <v>1</v>
          </cell>
          <cell r="AO23">
            <v>1</v>
          </cell>
          <cell r="AP23" t="b">
            <v>1</v>
          </cell>
          <cell r="AQ23" t="b">
            <v>1</v>
          </cell>
          <cell r="AR23" t="b">
            <v>1</v>
          </cell>
          <cell r="AS23" t="b">
            <v>1</v>
          </cell>
          <cell r="AT23" t="b">
            <v>1</v>
          </cell>
          <cell r="AU23" t="b">
            <v>1</v>
          </cell>
          <cell r="AV23" t="b">
            <v>1</v>
          </cell>
          <cell r="AW23" t="b">
            <v>1</v>
          </cell>
          <cell r="AX23" t="b">
            <v>1</v>
          </cell>
          <cell r="AY23" t="b">
            <v>1</v>
          </cell>
          <cell r="AZ23" t="b">
            <v>1</v>
          </cell>
          <cell r="BA23" t="b">
            <v>1</v>
          </cell>
          <cell r="BB23" t="b">
            <v>1</v>
          </cell>
          <cell r="BC23" t="b">
            <v>1</v>
          </cell>
          <cell r="BD23" t="b">
            <v>1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 t="str">
            <v>武中学校</v>
          </cell>
          <cell r="P24">
            <v>410063</v>
          </cell>
          <cell r="Q24">
            <v>460103</v>
          </cell>
          <cell r="R24">
            <v>2</v>
          </cell>
          <cell r="S24">
            <v>0</v>
          </cell>
          <cell r="T24">
            <v>2</v>
          </cell>
          <cell r="U24">
            <v>0</v>
          </cell>
          <cell r="V24">
            <v>2</v>
          </cell>
          <cell r="W24">
            <v>0</v>
          </cell>
          <cell r="X24">
            <v>2</v>
          </cell>
          <cell r="Y24">
            <v>0</v>
          </cell>
          <cell r="Z24">
            <v>2</v>
          </cell>
          <cell r="AA24">
            <v>0</v>
          </cell>
          <cell r="AB24">
            <v>2</v>
          </cell>
          <cell r="AC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1</v>
          </cell>
          <cell r="AJ24">
            <v>1</v>
          </cell>
          <cell r="AK24">
            <v>1</v>
          </cell>
          <cell r="AL24">
            <v>1</v>
          </cell>
          <cell r="AM24">
            <v>2</v>
          </cell>
          <cell r="AN24">
            <v>1</v>
          </cell>
          <cell r="AO24">
            <v>1</v>
          </cell>
          <cell r="AP24" t="b">
            <v>1</v>
          </cell>
          <cell r="AQ24" t="b">
            <v>1</v>
          </cell>
          <cell r="AR24" t="b">
            <v>1</v>
          </cell>
          <cell r="AS24" t="b">
            <v>1</v>
          </cell>
          <cell r="AT24" t="b">
            <v>1</v>
          </cell>
          <cell r="AU24" t="b">
            <v>1</v>
          </cell>
          <cell r="AV24" t="b">
            <v>1</v>
          </cell>
          <cell r="AW24" t="b">
            <v>1</v>
          </cell>
          <cell r="AX24" t="b">
            <v>1</v>
          </cell>
          <cell r="AY24" t="b">
            <v>1</v>
          </cell>
          <cell r="AZ24" t="b">
            <v>1</v>
          </cell>
          <cell r="BA24" t="b">
            <v>1</v>
          </cell>
          <cell r="BB24" t="b">
            <v>1</v>
          </cell>
          <cell r="BC24" t="b">
            <v>1</v>
          </cell>
          <cell r="BD24" t="b">
            <v>1</v>
          </cell>
        </row>
      </sheetData>
      <sheetData sheetId="11">
        <row r="2">
          <cell r="B2" t="str">
            <v>武中学校</v>
          </cell>
          <cell r="C2" t="str">
            <v>〒890-0045</v>
          </cell>
          <cell r="D2" t="str">
            <v>鹿児島市武3-42-1</v>
          </cell>
          <cell r="E2">
            <v>410063</v>
          </cell>
          <cell r="F2" t="str">
            <v>鹿児島中央</v>
          </cell>
          <cell r="G2">
            <v>460103</v>
          </cell>
        </row>
        <row r="3">
          <cell r="B3" t="str">
            <v>県立青少年研修センター</v>
          </cell>
          <cell r="C3" t="str">
            <v>〒891-1305</v>
          </cell>
          <cell r="D3" t="str">
            <v>鹿児島市宮之浦4226-1</v>
          </cell>
          <cell r="E3">
            <v>307041</v>
          </cell>
          <cell r="F3" t="str">
            <v>教育センター</v>
          </cell>
          <cell r="G3">
            <v>461503</v>
          </cell>
        </row>
        <row r="4">
          <cell r="B4" t="str">
            <v>喜入中学校</v>
          </cell>
          <cell r="C4" t="str">
            <v>〒891-0203</v>
          </cell>
          <cell r="D4" t="str">
            <v>鹿児島市喜入町7143</v>
          </cell>
          <cell r="E4">
            <v>490211</v>
          </cell>
          <cell r="F4" t="str">
            <v>喜入</v>
          </cell>
          <cell r="G4">
            <v>461901</v>
          </cell>
        </row>
        <row r="5">
          <cell r="B5" t="str">
            <v>中之島中学校</v>
          </cell>
          <cell r="C5" t="str">
            <v>〒892-5201</v>
          </cell>
          <cell r="D5" t="str">
            <v>鹿児島郡十島村中之島131</v>
          </cell>
          <cell r="E5">
            <v>411019</v>
          </cell>
          <cell r="F5" t="str">
            <v>中之島</v>
          </cell>
          <cell r="G5">
            <v>461801</v>
          </cell>
        </row>
        <row r="6">
          <cell r="B6" t="str">
            <v>武岡台高等学校</v>
          </cell>
          <cell r="C6" t="str">
            <v>〒890-0022</v>
          </cell>
          <cell r="D6" t="str">
            <v>鹿児島市小野町３１７５</v>
          </cell>
          <cell r="E6">
            <v>320811</v>
          </cell>
          <cell r="F6" t="str">
            <v>田上</v>
          </cell>
          <cell r="G6">
            <v>460101</v>
          </cell>
        </row>
        <row r="7">
          <cell r="B7" t="str">
            <v>開陽高等学校（全日制）</v>
          </cell>
          <cell r="C7" t="str">
            <v>〒891-0198</v>
          </cell>
          <cell r="D7" t="str">
            <v>鹿児島市上福元町５２９６－１</v>
          </cell>
          <cell r="E7">
            <v>320820</v>
          </cell>
          <cell r="F7" t="str">
            <v>谷山</v>
          </cell>
          <cell r="G7">
            <v>460104</v>
          </cell>
        </row>
        <row r="8">
          <cell r="B8" t="str">
            <v>開陽高等学校（定時制）</v>
          </cell>
          <cell r="C8" t="str">
            <v>〒891-0198</v>
          </cell>
          <cell r="D8" t="str">
            <v>鹿児島市上福元町５２９６－１</v>
          </cell>
          <cell r="E8">
            <v>330132</v>
          </cell>
          <cell r="F8" t="str">
            <v>谷山</v>
          </cell>
          <cell r="G8">
            <v>460104</v>
          </cell>
        </row>
        <row r="9">
          <cell r="B9" t="str">
            <v>開陽高等学校（通信制）</v>
          </cell>
          <cell r="C9" t="str">
            <v>〒891-0198</v>
          </cell>
          <cell r="D9" t="str">
            <v>鹿児島市上福元町５２９６－１</v>
          </cell>
          <cell r="E9">
            <v>350028</v>
          </cell>
          <cell r="F9" t="str">
            <v>谷山</v>
          </cell>
          <cell r="G9">
            <v>460104</v>
          </cell>
        </row>
        <row r="10">
          <cell r="B10" t="str">
            <v>甲陵高等学校</v>
          </cell>
          <cell r="C10" t="str">
            <v>〒891-1105</v>
          </cell>
          <cell r="D10" t="str">
            <v>鹿児島市郡山町１００</v>
          </cell>
          <cell r="E10">
            <v>320773</v>
          </cell>
          <cell r="F10" t="str">
            <v>郡山</v>
          </cell>
          <cell r="G10">
            <v>463201</v>
          </cell>
        </row>
        <row r="11">
          <cell r="B11" t="str">
            <v>松陽高等学校</v>
          </cell>
          <cell r="C11" t="str">
            <v>〒899-2702</v>
          </cell>
          <cell r="D11" t="str">
            <v>鹿児島市福山町５７３</v>
          </cell>
          <cell r="E11">
            <v>320790</v>
          </cell>
          <cell r="F11" t="str">
            <v>上伊集院</v>
          </cell>
          <cell r="G11">
            <v>463102</v>
          </cell>
        </row>
        <row r="12">
          <cell r="B12" t="str">
            <v>鹿児島東高等学校</v>
          </cell>
          <cell r="C12" t="str">
            <v>〒892-0861</v>
          </cell>
          <cell r="D12" t="str">
            <v>鹿児島市東坂元３－２８－１</v>
          </cell>
          <cell r="E12">
            <v>320056</v>
          </cell>
          <cell r="F12" t="str">
            <v>鹿児島</v>
          </cell>
          <cell r="G12">
            <v>460101</v>
          </cell>
        </row>
        <row r="13">
          <cell r="B13" t="str">
            <v>鹿児島工業高等学校</v>
          </cell>
          <cell r="C13" t="str">
            <v>〒890-0014</v>
          </cell>
          <cell r="D13" t="str">
            <v>鹿児島市草牟田２－５７－１</v>
          </cell>
          <cell r="E13">
            <v>320064</v>
          </cell>
          <cell r="F13" t="str">
            <v>伊敷</v>
          </cell>
          <cell r="G13">
            <v>460102</v>
          </cell>
        </row>
        <row r="14">
          <cell r="B14" t="str">
            <v>鹿児島南高等学校</v>
          </cell>
          <cell r="C14" t="str">
            <v>〒891-0116</v>
          </cell>
          <cell r="D14" t="str">
            <v>鹿児島市上福元町５２５５</v>
          </cell>
          <cell r="E14">
            <v>320072</v>
          </cell>
          <cell r="F14" t="str">
            <v>谷山</v>
          </cell>
          <cell r="G14">
            <v>460104</v>
          </cell>
        </row>
        <row r="15">
          <cell r="B15" t="str">
            <v>鹿児島西高等学校</v>
          </cell>
          <cell r="C15" t="str">
            <v>〒890-8524</v>
          </cell>
          <cell r="D15" t="str">
            <v>鹿児島市下伊敷１－１０－３</v>
          </cell>
          <cell r="E15">
            <v>320781</v>
          </cell>
          <cell r="F15" t="str">
            <v>伊敷</v>
          </cell>
          <cell r="G15">
            <v>460102</v>
          </cell>
        </row>
        <row r="16">
          <cell r="B16" t="str">
            <v>鹿児島盲学校</v>
          </cell>
          <cell r="C16" t="str">
            <v>〒890-0005</v>
          </cell>
          <cell r="D16" t="str">
            <v>鹿児島市下伊敷１－５２－２７</v>
          </cell>
          <cell r="E16">
            <v>360015</v>
          </cell>
          <cell r="F16" t="str">
            <v>伊敷</v>
          </cell>
          <cell r="G16">
            <v>460102</v>
          </cell>
        </row>
        <row r="17">
          <cell r="B17" t="str">
            <v>鹿児島聾学校</v>
          </cell>
          <cell r="C17" t="str">
            <v>〒890-0014</v>
          </cell>
          <cell r="D17" t="str">
            <v>鹿児島市草牟田２－５３－５４</v>
          </cell>
          <cell r="E17">
            <v>360023</v>
          </cell>
          <cell r="F17" t="str">
            <v>伊敷</v>
          </cell>
          <cell r="G17">
            <v>460102</v>
          </cell>
        </row>
        <row r="18">
          <cell r="B18" t="str">
            <v>武岡台養護学校</v>
          </cell>
          <cell r="C18" t="str">
            <v>〒890-0022</v>
          </cell>
          <cell r="D18" t="str">
            <v>鹿児島市小野町２７６０</v>
          </cell>
          <cell r="E18">
            <v>360112</v>
          </cell>
          <cell r="F18" t="str">
            <v>田上</v>
          </cell>
          <cell r="G18">
            <v>460111</v>
          </cell>
        </row>
        <row r="19">
          <cell r="B19" t="str">
            <v>鹿児島養護学校</v>
          </cell>
          <cell r="C19" t="str">
            <v>〒892-0871</v>
          </cell>
          <cell r="D19" t="str">
            <v>鹿児島市吉野町２３００</v>
          </cell>
          <cell r="E19">
            <v>360031</v>
          </cell>
          <cell r="F19" t="str">
            <v>吉野</v>
          </cell>
          <cell r="G19">
            <v>460119</v>
          </cell>
        </row>
        <row r="20">
          <cell r="B20" t="str">
            <v>桜丘養護学校</v>
          </cell>
          <cell r="C20" t="str">
            <v>〒891-0175</v>
          </cell>
          <cell r="D20" t="str">
            <v>鹿児島市桜ヶ丘６－１２</v>
          </cell>
          <cell r="E20">
            <v>360040</v>
          </cell>
          <cell r="F20" t="str">
            <v>桜ヶ丘</v>
          </cell>
          <cell r="G20">
            <v>460113</v>
          </cell>
        </row>
        <row r="21">
          <cell r="B21" t="str">
            <v>皆与志養護学校</v>
          </cell>
          <cell r="C21" t="str">
            <v>〒891-1206</v>
          </cell>
          <cell r="D21" t="str">
            <v>鹿児島市皆与志町１７８２－１</v>
          </cell>
          <cell r="E21">
            <v>360121</v>
          </cell>
          <cell r="F21" t="str">
            <v>河頭</v>
          </cell>
          <cell r="G21">
            <v>460107</v>
          </cell>
        </row>
        <row r="22">
          <cell r="B22" t="str">
            <v>鹿児島玉龍高等学校</v>
          </cell>
          <cell r="C22" t="str">
            <v>〒892-0806</v>
          </cell>
          <cell r="D22" t="str">
            <v>鹿児島市池之上町２０－５７</v>
          </cell>
          <cell r="F22" t="str">
            <v>鹿児島</v>
          </cell>
          <cell r="G22">
            <v>460101</v>
          </cell>
        </row>
        <row r="23">
          <cell r="B23" t="str">
            <v>鹿児島商業高等学校</v>
          </cell>
          <cell r="C23" t="str">
            <v>〒892-0863</v>
          </cell>
          <cell r="D23" t="str">
            <v>鹿児島市西坂元町５８－１</v>
          </cell>
          <cell r="F23" t="str">
            <v>鹿児島</v>
          </cell>
          <cell r="G23">
            <v>460101</v>
          </cell>
        </row>
        <row r="24">
          <cell r="B24" t="str">
            <v>鹿児島女子高等学校</v>
          </cell>
          <cell r="C24" t="str">
            <v>〒890-0012</v>
          </cell>
          <cell r="D24" t="str">
            <v>鹿児島市玉里町２７－１</v>
          </cell>
          <cell r="F24" t="str">
            <v>伊敷</v>
          </cell>
          <cell r="G24">
            <v>460102</v>
          </cell>
        </row>
        <row r="25">
          <cell r="B25" t="str">
            <v>指宿高等学校</v>
          </cell>
          <cell r="C25" t="str">
            <v>〒891-0402</v>
          </cell>
          <cell r="D25" t="str">
            <v>指宿市十町２３６</v>
          </cell>
          <cell r="E25">
            <v>320081</v>
          </cell>
          <cell r="F25" t="str">
            <v>二月田</v>
          </cell>
          <cell r="G25">
            <v>461001</v>
          </cell>
        </row>
        <row r="26">
          <cell r="B26" t="str">
            <v>山川高等学校</v>
          </cell>
          <cell r="C26" t="str">
            <v>〒891-0516</v>
          </cell>
          <cell r="D26" t="str">
            <v>指宿市山川町成川３４２３</v>
          </cell>
          <cell r="E26">
            <v>320099</v>
          </cell>
          <cell r="F26" t="str">
            <v>東大山</v>
          </cell>
          <cell r="G26">
            <v>462002</v>
          </cell>
        </row>
        <row r="27">
          <cell r="B27" t="str">
            <v>頴娃高等学校</v>
          </cell>
          <cell r="C27" t="str">
            <v>〒891-0702</v>
          </cell>
          <cell r="D27" t="str">
            <v>揖宿郡頴娃町牧之内２０００</v>
          </cell>
          <cell r="E27">
            <v>320102</v>
          </cell>
          <cell r="F27" t="str">
            <v>西頴娃</v>
          </cell>
          <cell r="G27">
            <v>462101</v>
          </cell>
        </row>
        <row r="28">
          <cell r="B28" t="str">
            <v>指宿養護学校</v>
          </cell>
          <cell r="C28" t="str">
            <v>〒891-0403</v>
          </cell>
          <cell r="D28" t="str">
            <v>指宿市十二町４１９３－２</v>
          </cell>
          <cell r="E28">
            <v>360066</v>
          </cell>
          <cell r="F28" t="str">
            <v>指宿</v>
          </cell>
          <cell r="G28">
            <v>461002</v>
          </cell>
        </row>
        <row r="29">
          <cell r="B29" t="str">
            <v>指宿商業高等学校</v>
          </cell>
          <cell r="C29" t="str">
            <v>〒891-0315</v>
          </cell>
          <cell r="D29" t="str">
            <v>指宿市岩本２７４８</v>
          </cell>
          <cell r="F29" t="str">
            <v>薩摩今和泉</v>
          </cell>
          <cell r="G29">
            <v>461005</v>
          </cell>
        </row>
        <row r="30">
          <cell r="B30" t="str">
            <v>枕崎高等学校</v>
          </cell>
          <cell r="C30" t="str">
            <v>〒898-0052</v>
          </cell>
          <cell r="D30" t="str">
            <v>枕崎市岩崎町３</v>
          </cell>
          <cell r="E30">
            <v>320111</v>
          </cell>
          <cell r="F30" t="str">
            <v>枕崎</v>
          </cell>
          <cell r="G30">
            <v>460401</v>
          </cell>
        </row>
        <row r="31">
          <cell r="B31" t="str">
            <v>鹿児島水産高等学校</v>
          </cell>
          <cell r="C31" t="str">
            <v>〒898-0032</v>
          </cell>
          <cell r="D31" t="str">
            <v>枕崎市別府３５００</v>
          </cell>
          <cell r="E31">
            <v>320129</v>
          </cell>
          <cell r="F31" t="str">
            <v>薩摩板敷</v>
          </cell>
          <cell r="G31">
            <v>460402</v>
          </cell>
        </row>
        <row r="32">
          <cell r="B32" t="str">
            <v>笠沙高等学校</v>
          </cell>
          <cell r="C32" t="str">
            <v>〒897-1201</v>
          </cell>
          <cell r="D32" t="str">
            <v>南さつま市大浦町１２７５</v>
          </cell>
          <cell r="E32">
            <v>320137</v>
          </cell>
          <cell r="F32" t="str">
            <v>大浦</v>
          </cell>
          <cell r="G32">
            <v>462401</v>
          </cell>
        </row>
        <row r="33">
          <cell r="B33" t="str">
            <v>加世田高等学校</v>
          </cell>
          <cell r="C33" t="str">
            <v>〒897-0003</v>
          </cell>
          <cell r="D33" t="str">
            <v>南さつま市加世田川畑３２００</v>
          </cell>
          <cell r="E33">
            <v>320145</v>
          </cell>
          <cell r="F33" t="str">
            <v>加世田</v>
          </cell>
          <cell r="G33">
            <v>461101</v>
          </cell>
        </row>
        <row r="34">
          <cell r="B34" t="str">
            <v>加世田常潤高等学校</v>
          </cell>
          <cell r="C34" t="str">
            <v>〒897-0002</v>
          </cell>
          <cell r="D34" t="str">
            <v>南さつま市加世田武田１４８６３</v>
          </cell>
          <cell r="E34">
            <v>320153</v>
          </cell>
          <cell r="F34" t="str">
            <v>加世田</v>
          </cell>
          <cell r="G34">
            <v>461101</v>
          </cell>
        </row>
        <row r="35">
          <cell r="B35" t="str">
            <v>川辺高等学校</v>
          </cell>
          <cell r="C35" t="str">
            <v>〒897-0221</v>
          </cell>
          <cell r="D35" t="str">
            <v>川辺郡川辺町田部田４１５０</v>
          </cell>
          <cell r="E35">
            <v>320161</v>
          </cell>
          <cell r="F35" t="str">
            <v>川辺</v>
          </cell>
          <cell r="G35">
            <v>462701</v>
          </cell>
        </row>
        <row r="36">
          <cell r="B36" t="str">
            <v>薩南工業高等学校</v>
          </cell>
          <cell r="C36" t="str">
            <v>〒897-0302</v>
          </cell>
          <cell r="D36" t="str">
            <v>川辺郡知覧町郡５２３２</v>
          </cell>
          <cell r="E36">
            <v>320188</v>
          </cell>
          <cell r="F36" t="str">
            <v>知覧</v>
          </cell>
          <cell r="G36">
            <v>462601</v>
          </cell>
        </row>
        <row r="37">
          <cell r="B37" t="str">
            <v>日吉中学校</v>
          </cell>
          <cell r="C37" t="str">
            <v>〒899-3101</v>
          </cell>
          <cell r="D37" t="str">
            <v>日置市日吉町日置３５６</v>
          </cell>
          <cell r="E37">
            <v>510815</v>
          </cell>
          <cell r="F37" t="str">
            <v>日置</v>
          </cell>
          <cell r="G37">
            <v>463301</v>
          </cell>
        </row>
        <row r="38">
          <cell r="B38" t="str">
            <v>伊集院高等学校</v>
          </cell>
          <cell r="C38" t="str">
            <v>〒899-2504</v>
          </cell>
          <cell r="D38" t="str">
            <v>日置市伊集院町郡１９８４</v>
          </cell>
          <cell r="E38">
            <v>320200</v>
          </cell>
          <cell r="F38" t="str">
            <v>伊集院</v>
          </cell>
          <cell r="G38">
            <v>463001</v>
          </cell>
        </row>
        <row r="39">
          <cell r="B39" t="str">
            <v>市来農芸高等学校</v>
          </cell>
          <cell r="C39" t="str">
            <v>〒899-2101</v>
          </cell>
          <cell r="D39" t="str">
            <v>いちき串木野市湊町１６０</v>
          </cell>
          <cell r="E39">
            <v>320218</v>
          </cell>
          <cell r="F39" t="str">
            <v>市来</v>
          </cell>
          <cell r="G39">
            <v>462801</v>
          </cell>
        </row>
        <row r="40">
          <cell r="B40" t="str">
            <v>串木野高等学校</v>
          </cell>
          <cell r="C40" t="str">
            <v>〒896-0024</v>
          </cell>
          <cell r="D40" t="str">
            <v>いちき串木野市美住町６５</v>
          </cell>
          <cell r="E40">
            <v>320226</v>
          </cell>
          <cell r="F40" t="str">
            <v>串木野</v>
          </cell>
          <cell r="G40">
            <v>460501</v>
          </cell>
        </row>
        <row r="41">
          <cell r="B41" t="str">
            <v>南薩養護学校</v>
          </cell>
          <cell r="C41" t="str">
            <v>〒899-3403</v>
          </cell>
          <cell r="D41" t="str">
            <v>南さつま市金峰町尾下３２６</v>
          </cell>
          <cell r="E41">
            <v>360139</v>
          </cell>
          <cell r="F41" t="str">
            <v>金峰</v>
          </cell>
          <cell r="G41">
            <v>463501</v>
          </cell>
        </row>
        <row r="42">
          <cell r="B42" t="str">
            <v>串木野養護学校</v>
          </cell>
          <cell r="C42" t="str">
            <v>〒896-0053</v>
          </cell>
          <cell r="D42" t="str">
            <v>いしき串木野市下名１０４１</v>
          </cell>
          <cell r="E42">
            <v>360058</v>
          </cell>
          <cell r="F42" t="str">
            <v>串木野</v>
          </cell>
          <cell r="G42">
            <v>460501</v>
          </cell>
        </row>
        <row r="43">
          <cell r="B43" t="str">
            <v>川内高等学校</v>
          </cell>
          <cell r="C43" t="str">
            <v>〒895-0061</v>
          </cell>
          <cell r="D43" t="str">
            <v>薩摩川内市御陵下町６－３</v>
          </cell>
          <cell r="E43">
            <v>320234</v>
          </cell>
          <cell r="F43" t="str">
            <v>上川内</v>
          </cell>
          <cell r="G43">
            <v>460202</v>
          </cell>
        </row>
        <row r="44">
          <cell r="B44" t="str">
            <v>川内商工高等学校</v>
          </cell>
          <cell r="C44" t="str">
            <v>〒895-0012</v>
          </cell>
          <cell r="D44" t="str">
            <v>薩摩川内市平佐町１８３５</v>
          </cell>
          <cell r="E44">
            <v>320242</v>
          </cell>
          <cell r="F44" t="str">
            <v>川内</v>
          </cell>
          <cell r="G44">
            <v>460201</v>
          </cell>
        </row>
        <row r="45">
          <cell r="B45" t="str">
            <v>樋脇高等学校</v>
          </cell>
          <cell r="C45" t="str">
            <v>〒895-1202</v>
          </cell>
          <cell r="D45" t="str">
            <v>薩摩川内市樋脇町塔之原８６５８</v>
          </cell>
          <cell r="E45">
            <v>320269</v>
          </cell>
          <cell r="F45" t="str">
            <v>樋脇</v>
          </cell>
          <cell r="G45">
            <v>463601</v>
          </cell>
        </row>
        <row r="46">
          <cell r="B46" t="str">
            <v>入来商業高等学校</v>
          </cell>
          <cell r="C46" t="str">
            <v>〒895-1401</v>
          </cell>
          <cell r="D46" t="str">
            <v>薩摩川内市入来町副田５９６１</v>
          </cell>
          <cell r="E46">
            <v>320277</v>
          </cell>
          <cell r="F46" t="str">
            <v>入来</v>
          </cell>
          <cell r="G46">
            <v>463701</v>
          </cell>
        </row>
        <row r="47">
          <cell r="B47" t="str">
            <v>入来中学校</v>
          </cell>
          <cell r="C47" t="str">
            <v>〒895-1402</v>
          </cell>
          <cell r="D47" t="str">
            <v>薩摩川内市入来町浦之名７６３５</v>
          </cell>
          <cell r="E47">
            <v>430412</v>
          </cell>
          <cell r="F47" t="str">
            <v>牟多田</v>
          </cell>
          <cell r="G47">
            <v>463702</v>
          </cell>
        </row>
        <row r="48">
          <cell r="B48" t="str">
            <v>宮之城中学校</v>
          </cell>
          <cell r="C48" t="str">
            <v>〒895-1803</v>
          </cell>
          <cell r="D48" t="str">
            <v>薩摩郡さつま町屋地１４２２</v>
          </cell>
          <cell r="E48">
            <v>430625</v>
          </cell>
          <cell r="F48" t="str">
            <v>宮之城</v>
          </cell>
          <cell r="G48">
            <v>463901</v>
          </cell>
        </row>
        <row r="49">
          <cell r="B49" t="str">
            <v>薩摩中央高等学校</v>
          </cell>
          <cell r="C49" t="str">
            <v>〒895-1811</v>
          </cell>
          <cell r="D49" t="str">
            <v>薩摩郡さつま町虎居１９００</v>
          </cell>
          <cell r="E49">
            <v>320838</v>
          </cell>
          <cell r="F49" t="str">
            <v>宮之城</v>
          </cell>
          <cell r="G49">
            <v>463901</v>
          </cell>
        </row>
        <row r="50">
          <cell r="B50" t="str">
            <v>川薩清修館高等学校</v>
          </cell>
          <cell r="C50" t="str">
            <v>〒895-1401</v>
          </cell>
          <cell r="D50" t="str">
            <v>薩摩川内市入来町副田５９６１</v>
          </cell>
          <cell r="E50">
            <v>320871</v>
          </cell>
          <cell r="F50" t="str">
            <v>入来</v>
          </cell>
          <cell r="G50">
            <v>463701</v>
          </cell>
        </row>
        <row r="51">
          <cell r="B51" t="str">
            <v>江内中学校</v>
          </cell>
          <cell r="C51" t="str">
            <v>〒899-0407</v>
          </cell>
          <cell r="D51" t="str">
            <v>出水市高尾野町江内３２００</v>
          </cell>
          <cell r="E51">
            <v>520420</v>
          </cell>
          <cell r="F51" t="str">
            <v>江内</v>
          </cell>
          <cell r="G51">
            <v>464802</v>
          </cell>
        </row>
        <row r="52">
          <cell r="B52" t="str">
            <v>阿久根農業高等学校</v>
          </cell>
          <cell r="C52" t="str">
            <v>〒899-1611</v>
          </cell>
          <cell r="D52" t="str">
            <v>阿久根市赤瀬川１８００</v>
          </cell>
          <cell r="E52">
            <v>320315</v>
          </cell>
          <cell r="F52" t="str">
            <v>阿久根</v>
          </cell>
          <cell r="G52">
            <v>460601</v>
          </cell>
        </row>
        <row r="53">
          <cell r="B53" t="str">
            <v>鶴翔高等学校</v>
          </cell>
          <cell r="C53" t="str">
            <v>〒899-1611</v>
          </cell>
          <cell r="D53" t="str">
            <v>阿久根市赤瀬川１８００</v>
          </cell>
          <cell r="E53">
            <v>320846</v>
          </cell>
          <cell r="F53" t="str">
            <v>阿久根</v>
          </cell>
          <cell r="G53">
            <v>460601</v>
          </cell>
        </row>
        <row r="54">
          <cell r="B54" t="str">
            <v>野田女子高等学校</v>
          </cell>
          <cell r="C54" t="str">
            <v>〒899-0502</v>
          </cell>
          <cell r="D54" t="str">
            <v>出水市野田町下名５４５４</v>
          </cell>
          <cell r="E54">
            <v>320323</v>
          </cell>
          <cell r="F54" t="str">
            <v>野田郷</v>
          </cell>
          <cell r="G54">
            <v>464701</v>
          </cell>
        </row>
        <row r="55">
          <cell r="B55" t="str">
            <v>長島高等学校</v>
          </cell>
          <cell r="C55" t="str">
            <v>〒899-1302</v>
          </cell>
          <cell r="D55" t="str">
            <v>出水郡長島町平尾５６４５</v>
          </cell>
          <cell r="E55">
            <v>320331</v>
          </cell>
          <cell r="F55" t="str">
            <v>平尾</v>
          </cell>
          <cell r="G55">
            <v>465002</v>
          </cell>
        </row>
        <row r="56">
          <cell r="B56" t="str">
            <v>出水高等学校</v>
          </cell>
          <cell r="C56" t="str">
            <v>〒899-0213</v>
          </cell>
          <cell r="D56" t="str">
            <v>出水市西出水町１７００</v>
          </cell>
          <cell r="E56">
            <v>320340</v>
          </cell>
          <cell r="F56" t="str">
            <v>西出水</v>
          </cell>
          <cell r="G56">
            <v>460802</v>
          </cell>
        </row>
        <row r="57">
          <cell r="B57" t="str">
            <v>出水工業高等学校</v>
          </cell>
          <cell r="C57" t="str">
            <v>〒899-0214</v>
          </cell>
          <cell r="D57" t="str">
            <v>出水市五万石町３５８</v>
          </cell>
          <cell r="E57">
            <v>320358</v>
          </cell>
          <cell r="F57" t="str">
            <v>西出水</v>
          </cell>
          <cell r="G57">
            <v>460802</v>
          </cell>
        </row>
        <row r="58">
          <cell r="B58" t="str">
            <v>出水養護学校</v>
          </cell>
          <cell r="C58" t="str">
            <v>〒899-0208</v>
          </cell>
          <cell r="D58" t="str">
            <v>出水市文化町９６６</v>
          </cell>
          <cell r="E58">
            <v>360163</v>
          </cell>
          <cell r="F58" t="str">
            <v>出水</v>
          </cell>
          <cell r="G58">
            <v>460801</v>
          </cell>
        </row>
        <row r="59">
          <cell r="B59" t="str">
            <v>出水商業高等学校</v>
          </cell>
          <cell r="C59" t="str">
            <v>〒899-0131</v>
          </cell>
          <cell r="D59" t="str">
            <v>出水市明神町２００</v>
          </cell>
          <cell r="F59" t="str">
            <v>西出水</v>
          </cell>
          <cell r="G59">
            <v>460802</v>
          </cell>
        </row>
        <row r="60">
          <cell r="B60" t="str">
            <v>大口中学校</v>
          </cell>
          <cell r="C60" t="str">
            <v>〒895-2503</v>
          </cell>
          <cell r="D60" t="str">
            <v>大口市篠原７４６－１</v>
          </cell>
          <cell r="E60">
            <v>530018</v>
          </cell>
          <cell r="F60" t="str">
            <v>大口</v>
          </cell>
          <cell r="G60">
            <v>460901</v>
          </cell>
        </row>
        <row r="61">
          <cell r="B61" t="str">
            <v>伊佐農林高等学校</v>
          </cell>
          <cell r="C61" t="str">
            <v>〒895-2506</v>
          </cell>
          <cell r="D61" t="str">
            <v>大口市原田５７４</v>
          </cell>
          <cell r="E61">
            <v>320374</v>
          </cell>
          <cell r="F61" t="str">
            <v>大口</v>
          </cell>
          <cell r="G61">
            <v>460901</v>
          </cell>
        </row>
        <row r="62">
          <cell r="B62" t="str">
            <v>栗野工業高等学校</v>
          </cell>
          <cell r="C62" t="str">
            <v>〒899-6201</v>
          </cell>
          <cell r="D62" t="str">
            <v>姶良郡湧水町木場３１０２</v>
          </cell>
          <cell r="E62">
            <v>320382</v>
          </cell>
          <cell r="F62" t="str">
            <v>栗野</v>
          </cell>
          <cell r="G62">
            <v>465701</v>
          </cell>
        </row>
        <row r="63">
          <cell r="B63" t="str">
            <v>牧園高等学校</v>
          </cell>
          <cell r="C63" t="str">
            <v>〒899-6507</v>
          </cell>
          <cell r="D63" t="str">
            <v>霧島市牧園町宿窪田３３０－５</v>
          </cell>
          <cell r="E63">
            <v>320391</v>
          </cell>
          <cell r="F63" t="str">
            <v>霧島温泉</v>
          </cell>
          <cell r="G63">
            <v>465902</v>
          </cell>
        </row>
        <row r="64">
          <cell r="B64" t="str">
            <v>蒲生高等学校</v>
          </cell>
          <cell r="C64" t="str">
            <v>〒899-5304</v>
          </cell>
          <cell r="D64" t="str">
            <v>姶良郡蒲生町下久徳８４８</v>
          </cell>
          <cell r="E64">
            <v>320404</v>
          </cell>
          <cell r="F64" t="str">
            <v>蒲生</v>
          </cell>
          <cell r="G64">
            <v>465401</v>
          </cell>
        </row>
        <row r="65">
          <cell r="B65" t="str">
            <v>加治木高等学校</v>
          </cell>
          <cell r="C65" t="str">
            <v>〒899-5214</v>
          </cell>
          <cell r="D65" t="str">
            <v>姶良郡加治木町仮屋町２１１</v>
          </cell>
          <cell r="E65">
            <v>320412</v>
          </cell>
          <cell r="F65" t="str">
            <v>反土</v>
          </cell>
          <cell r="G65">
            <v>465205</v>
          </cell>
        </row>
        <row r="66">
          <cell r="B66" t="str">
            <v>加治木工業高等学校</v>
          </cell>
          <cell r="C66" t="str">
            <v>〒899-5211</v>
          </cell>
          <cell r="D66" t="str">
            <v>姶良郡加治木町新富町１３１</v>
          </cell>
          <cell r="E66">
            <v>320421</v>
          </cell>
          <cell r="F66" t="str">
            <v>反土</v>
          </cell>
          <cell r="G66">
            <v>465205</v>
          </cell>
        </row>
        <row r="67">
          <cell r="B67" t="str">
            <v>隼人工業高等学校</v>
          </cell>
          <cell r="C67" t="str">
            <v>〒899-5106</v>
          </cell>
          <cell r="D67" t="str">
            <v>霧島市隼人町内山田１－６－２０</v>
          </cell>
          <cell r="E67">
            <v>320439</v>
          </cell>
          <cell r="F67" t="str">
            <v>隼人</v>
          </cell>
          <cell r="G67">
            <v>466101</v>
          </cell>
        </row>
        <row r="68">
          <cell r="B68" t="str">
            <v>国分高等学校</v>
          </cell>
          <cell r="C68" t="str">
            <v>〒899-4332</v>
          </cell>
          <cell r="D68" t="str">
            <v>霧島市国分中央２－８－１</v>
          </cell>
          <cell r="E68">
            <v>320447</v>
          </cell>
          <cell r="F68" t="str">
            <v>国分</v>
          </cell>
          <cell r="G68">
            <v>461201</v>
          </cell>
        </row>
        <row r="69">
          <cell r="B69" t="str">
            <v>福山高等学校</v>
          </cell>
          <cell r="C69" t="str">
            <v>〒899-4501</v>
          </cell>
          <cell r="D69" t="str">
            <v>霧島市福山町福山５３９９－１</v>
          </cell>
          <cell r="E69">
            <v>320803</v>
          </cell>
          <cell r="F69" t="str">
            <v>牧ノ原</v>
          </cell>
          <cell r="G69">
            <v>466202</v>
          </cell>
        </row>
        <row r="70">
          <cell r="B70" t="str">
            <v>加治木養護学校</v>
          </cell>
          <cell r="C70" t="str">
            <v>〒899-5241</v>
          </cell>
          <cell r="D70" t="str">
            <v>姶良郡加治木町木田１７８４</v>
          </cell>
          <cell r="E70">
            <v>360074</v>
          </cell>
          <cell r="F70" t="str">
            <v>錦江</v>
          </cell>
          <cell r="G70">
            <v>465202</v>
          </cell>
        </row>
        <row r="71">
          <cell r="B71" t="str">
            <v>牧ノ原養護学校</v>
          </cell>
          <cell r="C71" t="str">
            <v>〒899-4501</v>
          </cell>
          <cell r="D71" t="str">
            <v>霧島市福山町福山６１４０－１</v>
          </cell>
          <cell r="E71">
            <v>360147</v>
          </cell>
          <cell r="F71" t="str">
            <v>牧ノ原</v>
          </cell>
          <cell r="G71">
            <v>466202</v>
          </cell>
        </row>
        <row r="72">
          <cell r="B72" t="str">
            <v>国分中央高等学校</v>
          </cell>
          <cell r="C72" t="str">
            <v>〒899-4332</v>
          </cell>
          <cell r="D72" t="str">
            <v>霧島市国分中央１－１０－１</v>
          </cell>
          <cell r="F72" t="str">
            <v>国分</v>
          </cell>
          <cell r="G72">
            <v>461201</v>
          </cell>
        </row>
        <row r="73">
          <cell r="B73" t="str">
            <v>末吉中学校</v>
          </cell>
          <cell r="C73" t="str">
            <v>〒899-8605</v>
          </cell>
          <cell r="D73" t="str">
            <v>曽於市末吉町二之方2101</v>
          </cell>
          <cell r="E73">
            <v>450413</v>
          </cell>
          <cell r="F73" t="str">
            <v>末吉</v>
          </cell>
          <cell r="G73">
            <v>466601</v>
          </cell>
        </row>
        <row r="74">
          <cell r="B74" t="str">
            <v>末吉高等学校</v>
          </cell>
          <cell r="C74" t="str">
            <v>〒899-8605</v>
          </cell>
          <cell r="D74" t="str">
            <v>曽於市末吉町二之方６０８０</v>
          </cell>
          <cell r="E74">
            <v>320471</v>
          </cell>
          <cell r="F74" t="str">
            <v>末吉</v>
          </cell>
          <cell r="G74">
            <v>466601</v>
          </cell>
        </row>
        <row r="75">
          <cell r="B75" t="str">
            <v>岩川高等学校</v>
          </cell>
          <cell r="C75" t="str">
            <v>〒899-8102</v>
          </cell>
          <cell r="D75" t="str">
            <v>曽於市大隅町岩川５０６９</v>
          </cell>
          <cell r="E75">
            <v>320480</v>
          </cell>
          <cell r="F75" t="str">
            <v>岩川</v>
          </cell>
          <cell r="G75">
            <v>466301</v>
          </cell>
        </row>
        <row r="76">
          <cell r="B76" t="str">
            <v>志布志高等学校</v>
          </cell>
          <cell r="C76" t="str">
            <v>〒899-7104</v>
          </cell>
          <cell r="D76" t="str">
            <v>志布志市志布志町安楽１７８</v>
          </cell>
          <cell r="E76">
            <v>320498</v>
          </cell>
          <cell r="F76" t="str">
            <v>志布志</v>
          </cell>
          <cell r="G76">
            <v>466801</v>
          </cell>
        </row>
        <row r="77">
          <cell r="B77" t="str">
            <v>有明高等学校</v>
          </cell>
          <cell r="C77" t="str">
            <v>〒899-7301</v>
          </cell>
          <cell r="D77" t="str">
            <v>曽於郡大崎町菱田１４４１</v>
          </cell>
          <cell r="E77">
            <v>320501</v>
          </cell>
          <cell r="F77" t="str">
            <v>菱田</v>
          </cell>
          <cell r="G77">
            <v>467002</v>
          </cell>
        </row>
        <row r="78">
          <cell r="B78" t="str">
            <v>串良商業高等学校</v>
          </cell>
          <cell r="C78" t="str">
            <v>〒893-1603</v>
          </cell>
          <cell r="D78" t="str">
            <v>鹿屋市串良町岡崎２４９６－１</v>
          </cell>
          <cell r="E78">
            <v>320510</v>
          </cell>
          <cell r="F78" t="str">
            <v>串良</v>
          </cell>
          <cell r="G78">
            <v>467101</v>
          </cell>
        </row>
        <row r="79">
          <cell r="B79" t="str">
            <v>高山高等学校</v>
          </cell>
          <cell r="C79" t="str">
            <v>〒893-1206</v>
          </cell>
          <cell r="D79" t="str">
            <v>肝属郡肝属町前田５０２５</v>
          </cell>
          <cell r="E79">
            <v>320528</v>
          </cell>
          <cell r="F79" t="str">
            <v>大隅高山</v>
          </cell>
          <cell r="G79">
            <v>467401</v>
          </cell>
        </row>
        <row r="80">
          <cell r="B80" t="str">
            <v>鹿屋高等学校</v>
          </cell>
          <cell r="C80" t="str">
            <v>〒893-0016</v>
          </cell>
          <cell r="D80" t="str">
            <v>鹿屋市白崎町１３－１</v>
          </cell>
          <cell r="E80">
            <v>320536</v>
          </cell>
          <cell r="F80" t="str">
            <v>鹿屋</v>
          </cell>
          <cell r="G80">
            <v>460317</v>
          </cell>
        </row>
        <row r="81">
          <cell r="B81" t="str">
            <v>鹿屋農業高等学校</v>
          </cell>
          <cell r="C81" t="str">
            <v>〒893-0014</v>
          </cell>
          <cell r="D81" t="str">
            <v>鹿屋市寿２－１７－５</v>
          </cell>
          <cell r="E81">
            <v>320544</v>
          </cell>
          <cell r="F81" t="str">
            <v>鹿屋中央</v>
          </cell>
          <cell r="G81">
            <v>460301</v>
          </cell>
        </row>
        <row r="82">
          <cell r="B82" t="str">
            <v>鹿屋工業高等学校</v>
          </cell>
          <cell r="C82" t="str">
            <v>〒893-0032</v>
          </cell>
          <cell r="D82" t="str">
            <v>鹿屋市川西町４４９０</v>
          </cell>
          <cell r="E82">
            <v>320552</v>
          </cell>
          <cell r="F82" t="str">
            <v>大隅川西</v>
          </cell>
          <cell r="G82">
            <v>460302</v>
          </cell>
        </row>
        <row r="83">
          <cell r="B83" t="str">
            <v>垂水高等学校</v>
          </cell>
          <cell r="C83" t="str">
            <v>〒891-2106</v>
          </cell>
          <cell r="D83" t="str">
            <v>垂水市中央町１４</v>
          </cell>
          <cell r="E83">
            <v>320561</v>
          </cell>
          <cell r="F83" t="str">
            <v>垂水</v>
          </cell>
          <cell r="G83">
            <v>461401</v>
          </cell>
        </row>
        <row r="84">
          <cell r="B84" t="str">
            <v>南大隅高等学校</v>
          </cell>
          <cell r="C84" t="str">
            <v>〒893-2501</v>
          </cell>
          <cell r="D84" t="str">
            <v>肝属郡根占町川北４１３</v>
          </cell>
          <cell r="E84">
            <v>320579</v>
          </cell>
          <cell r="F84" t="str">
            <v>根占</v>
          </cell>
          <cell r="G84">
            <v>467701</v>
          </cell>
        </row>
        <row r="85">
          <cell r="B85" t="str">
            <v>鹿屋養護学校</v>
          </cell>
          <cell r="C85" t="str">
            <v>〒893-0067</v>
          </cell>
          <cell r="D85" t="str">
            <v>鹿屋市大浦町１４０００</v>
          </cell>
          <cell r="E85">
            <v>360091</v>
          </cell>
          <cell r="F85" t="str">
            <v>鹿屋中央</v>
          </cell>
          <cell r="G85">
            <v>460301</v>
          </cell>
        </row>
        <row r="86">
          <cell r="B86" t="str">
            <v>鹿屋女子高等学校</v>
          </cell>
          <cell r="C86" t="str">
            <v>〒893-0064</v>
          </cell>
          <cell r="D86" t="str">
            <v>鹿屋市西原１－２４－３５</v>
          </cell>
          <cell r="F86" t="str">
            <v>西原</v>
          </cell>
          <cell r="G86">
            <v>460311</v>
          </cell>
        </row>
        <row r="87">
          <cell r="B87" t="str">
            <v>小瀬田中学校</v>
          </cell>
          <cell r="C87" t="str">
            <v>〒891-4207</v>
          </cell>
          <cell r="D87" t="str">
            <v>屋久島町小瀬田1360-2</v>
          </cell>
          <cell r="E87">
            <v>470554</v>
          </cell>
          <cell r="F87" t="str">
            <v>小瀬田</v>
          </cell>
          <cell r="G87">
            <v>470554</v>
          </cell>
        </row>
        <row r="88">
          <cell r="B88" t="str">
            <v>種子島実業高等学校</v>
          </cell>
          <cell r="C88" t="str">
            <v>〒891-3196</v>
          </cell>
          <cell r="D88" t="str">
            <v>西之表市西之表９６０７－１</v>
          </cell>
          <cell r="E88">
            <v>320617</v>
          </cell>
          <cell r="F88" t="str">
            <v>西之表</v>
          </cell>
          <cell r="G88">
            <v>461301</v>
          </cell>
        </row>
        <row r="89">
          <cell r="B89" t="str">
            <v>中種子高等学校</v>
          </cell>
          <cell r="C89" t="str">
            <v>〒891-3604</v>
          </cell>
          <cell r="D89" t="str">
            <v>熊毛郡中種子町野間４２７７</v>
          </cell>
          <cell r="E89">
            <v>320625</v>
          </cell>
          <cell r="F89" t="str">
            <v>野間</v>
          </cell>
          <cell r="G89">
            <v>468001</v>
          </cell>
        </row>
        <row r="90">
          <cell r="B90" t="str">
            <v>南種子高等学校</v>
          </cell>
          <cell r="C90" t="str">
            <v>〒891-3701</v>
          </cell>
          <cell r="D90" t="str">
            <v>熊毛郡南種子町中之上２４２０</v>
          </cell>
          <cell r="E90">
            <v>320633</v>
          </cell>
          <cell r="F90" t="str">
            <v>上中</v>
          </cell>
          <cell r="G90">
            <v>468101</v>
          </cell>
        </row>
        <row r="91">
          <cell r="B91" t="str">
            <v>屋久島高等学校</v>
          </cell>
          <cell r="C91" t="str">
            <v>〒891-4205</v>
          </cell>
          <cell r="D91" t="str">
            <v>熊毛郡上屋久町宮之浦２４７９－１</v>
          </cell>
          <cell r="E91">
            <v>320641</v>
          </cell>
          <cell r="F91" t="str">
            <v>宮之浦</v>
          </cell>
          <cell r="G91">
            <v>468201</v>
          </cell>
        </row>
        <row r="92">
          <cell r="B92" t="str">
            <v>中種子養護学校</v>
          </cell>
          <cell r="C92" t="str">
            <v>〒891-3604</v>
          </cell>
          <cell r="D92" t="str">
            <v>熊毛郡中種子町野間６５８４－４</v>
          </cell>
          <cell r="E92">
            <v>360082</v>
          </cell>
          <cell r="F92" t="str">
            <v>野間</v>
          </cell>
          <cell r="G92">
            <v>468001</v>
          </cell>
        </row>
        <row r="93">
          <cell r="B93" t="str">
            <v>新設種子島高等学校</v>
          </cell>
          <cell r="C93" t="str">
            <v>〒891-3196</v>
          </cell>
          <cell r="D93" t="str">
            <v>西之表市西之表９６０７－１</v>
          </cell>
          <cell r="E93">
            <v>320854</v>
          </cell>
          <cell r="F93" t="str">
            <v>西之表</v>
          </cell>
          <cell r="G93">
            <v>461301</v>
          </cell>
        </row>
        <row r="94">
          <cell r="B94" t="str">
            <v>古仁屋中学校</v>
          </cell>
          <cell r="C94" t="str">
            <v>〒894-1508</v>
          </cell>
          <cell r="D94" t="str">
            <v>大島郡瀬戸内町古仁屋842-8</v>
          </cell>
          <cell r="E94">
            <v>480631</v>
          </cell>
          <cell r="F94" t="str">
            <v>古仁屋</v>
          </cell>
          <cell r="G94">
            <v>468601</v>
          </cell>
        </row>
        <row r="95">
          <cell r="B95" t="str">
            <v>山中学校</v>
          </cell>
          <cell r="C95" t="str">
            <v>〒891-7423</v>
          </cell>
          <cell r="D95" t="str">
            <v>大島郡徳之島町山2177-3</v>
          </cell>
          <cell r="E95">
            <v>481459</v>
          </cell>
          <cell r="F95" t="str">
            <v>山</v>
          </cell>
          <cell r="G95">
            <v>469103</v>
          </cell>
        </row>
        <row r="96">
          <cell r="B96" t="str">
            <v>奄美高等学校</v>
          </cell>
          <cell r="C96" t="str">
            <v>〒894-0016</v>
          </cell>
          <cell r="D96" t="str">
            <v>奄美市名瀬古田町１－１</v>
          </cell>
          <cell r="E96">
            <v>320676</v>
          </cell>
          <cell r="F96" t="str">
            <v>名瀬</v>
          </cell>
          <cell r="G96">
            <v>460701</v>
          </cell>
        </row>
        <row r="97">
          <cell r="B97" t="str">
            <v>奄美高等学校（定時制）</v>
          </cell>
          <cell r="C97" t="str">
            <v>〒894-0016</v>
          </cell>
          <cell r="D97" t="str">
            <v>奄美市名瀬古田町１－１</v>
          </cell>
          <cell r="E97">
            <v>330124</v>
          </cell>
          <cell r="F97" t="str">
            <v>名瀬</v>
          </cell>
          <cell r="G97">
            <v>460701</v>
          </cell>
        </row>
        <row r="98">
          <cell r="B98" t="str">
            <v>大島北高等学校</v>
          </cell>
          <cell r="C98" t="str">
            <v>〒894-0512</v>
          </cell>
          <cell r="D98" t="str">
            <v>奄美市笠利町中金久３５６</v>
          </cell>
          <cell r="E98">
            <v>320684</v>
          </cell>
          <cell r="F98" t="str">
            <v>赤木名</v>
          </cell>
          <cell r="G98">
            <v>468901</v>
          </cell>
        </row>
        <row r="99">
          <cell r="B99" t="str">
            <v>古仁屋高等学校</v>
          </cell>
          <cell r="C99" t="str">
            <v>〒894-1502</v>
          </cell>
          <cell r="D99" t="str">
            <v>大島郡瀬戸内町古仁屋３９９－１</v>
          </cell>
          <cell r="E99">
            <v>320692</v>
          </cell>
          <cell r="F99" t="str">
            <v>古仁屋</v>
          </cell>
          <cell r="G99">
            <v>468601</v>
          </cell>
        </row>
        <row r="100">
          <cell r="B100" t="str">
            <v>喜界高等学校</v>
          </cell>
          <cell r="C100" t="str">
            <v>〒891-6201</v>
          </cell>
          <cell r="D100" t="str">
            <v>大島郡喜界町赤連２５３６</v>
          </cell>
          <cell r="E100">
            <v>320706</v>
          </cell>
          <cell r="F100" t="str">
            <v>喜界島空港</v>
          </cell>
          <cell r="G100">
            <v>469001</v>
          </cell>
        </row>
        <row r="101">
          <cell r="B101" t="str">
            <v>徳之島高等学校</v>
          </cell>
          <cell r="C101" t="str">
            <v>〒891-7101</v>
          </cell>
          <cell r="D101" t="str">
            <v>大島郡徳之島町亀津７８４</v>
          </cell>
          <cell r="E101">
            <v>320714</v>
          </cell>
          <cell r="F101" t="str">
            <v>亀津</v>
          </cell>
          <cell r="G101">
            <v>469101</v>
          </cell>
        </row>
        <row r="102">
          <cell r="B102" t="str">
            <v>徳之島農業高等学校</v>
          </cell>
          <cell r="C102" t="str">
            <v>〒891-8201</v>
          </cell>
          <cell r="D102" t="str">
            <v>大島郡伊仙町伊仙２６３８</v>
          </cell>
          <cell r="E102">
            <v>320722</v>
          </cell>
          <cell r="F102" t="str">
            <v>伊仙</v>
          </cell>
          <cell r="G102">
            <v>469301</v>
          </cell>
        </row>
        <row r="103">
          <cell r="B103" t="str">
            <v>沖永良部高等学校</v>
          </cell>
          <cell r="C103" t="str">
            <v>〒891-9293</v>
          </cell>
          <cell r="D103" t="str">
            <v>大島郡知名町余多２４１</v>
          </cell>
          <cell r="E103">
            <v>320731</v>
          </cell>
          <cell r="F103" t="str">
            <v>余多</v>
          </cell>
          <cell r="G103">
            <v>469502</v>
          </cell>
        </row>
        <row r="104">
          <cell r="B104" t="str">
            <v>与論高等学校</v>
          </cell>
          <cell r="C104" t="str">
            <v>〒891-9301</v>
          </cell>
          <cell r="D104" t="str">
            <v>大島郡与論町茶花１２３４－１</v>
          </cell>
          <cell r="E104">
            <v>320749</v>
          </cell>
          <cell r="F104" t="str">
            <v>与論空港</v>
          </cell>
          <cell r="G104">
            <v>469601</v>
          </cell>
        </row>
        <row r="105">
          <cell r="B105" t="str">
            <v>大島養護学校</v>
          </cell>
          <cell r="C105" t="str">
            <v>〒894-0412</v>
          </cell>
          <cell r="D105" t="str">
            <v>大島郡龍郷町芦徳１９１２－１</v>
          </cell>
          <cell r="E105">
            <v>360104</v>
          </cell>
          <cell r="F105" t="str">
            <v>赤尾木</v>
          </cell>
          <cell r="G105">
            <v>468802</v>
          </cell>
        </row>
        <row r="106">
          <cell r="B106" t="str">
            <v>新設徳之島高等学校</v>
          </cell>
          <cell r="C106" t="str">
            <v>〒891-7101</v>
          </cell>
          <cell r="D106" t="str">
            <v>大島郡徳之島町亀津７８４</v>
          </cell>
          <cell r="E106">
            <v>320862</v>
          </cell>
          <cell r="F106" t="str">
            <v>亀津</v>
          </cell>
          <cell r="G106">
            <v>469101</v>
          </cell>
        </row>
        <row r="205">
          <cell r="AA205" t="str">
            <v>鹿児島地区</v>
          </cell>
          <cell r="AB205" t="str">
            <v>武中学校</v>
          </cell>
          <cell r="AC205" t="str">
            <v>指宿高等学校</v>
          </cell>
          <cell r="AD205" t="str">
            <v>枕崎高等学校</v>
          </cell>
          <cell r="AE205" t="str">
            <v>日吉中学校</v>
          </cell>
          <cell r="AF205" t="str">
            <v>川内高等学校</v>
          </cell>
          <cell r="AG205" t="str">
            <v>江内中学校</v>
          </cell>
          <cell r="AH205" t="str">
            <v>大口中学校</v>
          </cell>
          <cell r="AI205" t="str">
            <v>末吉中学校</v>
          </cell>
          <cell r="AJ205" t="str">
            <v>串良商業高等学校</v>
          </cell>
          <cell r="AK205" t="str">
            <v>小瀬田中学校</v>
          </cell>
          <cell r="AL205" t="str">
            <v>古仁屋中学校</v>
          </cell>
        </row>
        <row r="206">
          <cell r="AA206" t="str">
            <v>指宿地区</v>
          </cell>
          <cell r="AB206" t="str">
            <v>県立青少年研修センター</v>
          </cell>
          <cell r="AC206" t="str">
            <v>山川高等学校</v>
          </cell>
          <cell r="AD206" t="str">
            <v>鹿児島水産高等学校</v>
          </cell>
          <cell r="AE206" t="str">
            <v>伊集院高等学校</v>
          </cell>
          <cell r="AF206" t="str">
            <v>川内商工高等学校</v>
          </cell>
          <cell r="AG206" t="str">
            <v>阿久根農業高等学校</v>
          </cell>
          <cell r="AH206" t="str">
            <v>伊佐農林高等学校</v>
          </cell>
          <cell r="AI206" t="str">
            <v>末吉高等学校</v>
          </cell>
          <cell r="AJ206" t="str">
            <v>高山高等学校</v>
          </cell>
          <cell r="AK206" t="str">
            <v>種子島実業高等学校</v>
          </cell>
          <cell r="AL206" t="str">
            <v>山中学校</v>
          </cell>
        </row>
        <row r="207">
          <cell r="AA207" t="str">
            <v>川辺地区</v>
          </cell>
          <cell r="AB207" t="str">
            <v>喜入中学校</v>
          </cell>
          <cell r="AC207" t="str">
            <v>頴娃高等学校</v>
          </cell>
          <cell r="AD207" t="str">
            <v>笠沙高等学校</v>
          </cell>
          <cell r="AE207" t="str">
            <v>市来農芸高等学校</v>
          </cell>
          <cell r="AF207" t="str">
            <v>樋脇高等学校</v>
          </cell>
          <cell r="AG207" t="str">
            <v>鶴翔高等学校</v>
          </cell>
          <cell r="AH207" t="str">
            <v>栗野工業高等学校</v>
          </cell>
          <cell r="AI207" t="str">
            <v>岩川高等学校</v>
          </cell>
          <cell r="AJ207" t="str">
            <v>鹿屋高等学校</v>
          </cell>
          <cell r="AK207" t="str">
            <v>中種子高等学校</v>
          </cell>
          <cell r="AL207" t="str">
            <v>奄美高等学校</v>
          </cell>
        </row>
        <row r="208">
          <cell r="AA208" t="str">
            <v>日置地区</v>
          </cell>
          <cell r="AB208" t="str">
            <v>中之島中学校</v>
          </cell>
          <cell r="AC208" t="str">
            <v>指宿養護学校</v>
          </cell>
          <cell r="AD208" t="str">
            <v>加世田高等学校</v>
          </cell>
          <cell r="AE208" t="str">
            <v>串木野高等学校</v>
          </cell>
          <cell r="AF208" t="str">
            <v>入来商業高等学校</v>
          </cell>
          <cell r="AG208" t="str">
            <v>野田女子高等学校</v>
          </cell>
          <cell r="AH208" t="str">
            <v>牧園高等学校</v>
          </cell>
          <cell r="AI208" t="str">
            <v>志布志高等学校</v>
          </cell>
          <cell r="AJ208" t="str">
            <v>鹿屋農業高等学校</v>
          </cell>
          <cell r="AK208" t="str">
            <v>南種子高等学校</v>
          </cell>
          <cell r="AL208" t="str">
            <v>奄美高等学校（定時制）</v>
          </cell>
        </row>
        <row r="209">
          <cell r="AA209" t="str">
            <v>川薩地区</v>
          </cell>
          <cell r="AB209" t="str">
            <v>武岡台高等学校</v>
          </cell>
          <cell r="AC209" t="str">
            <v>指宿商業高等学校</v>
          </cell>
          <cell r="AD209" t="str">
            <v>加世田常潤高等学校</v>
          </cell>
          <cell r="AE209" t="str">
            <v>南薩養護学校</v>
          </cell>
          <cell r="AF209" t="str">
            <v>入来中学校</v>
          </cell>
          <cell r="AG209" t="str">
            <v>長島高等学校</v>
          </cell>
          <cell r="AH209" t="str">
            <v>蒲生高等学校</v>
          </cell>
          <cell r="AI209" t="str">
            <v>有明高等学校</v>
          </cell>
          <cell r="AJ209" t="str">
            <v>鹿屋工業高等学校</v>
          </cell>
          <cell r="AK209" t="str">
            <v>屋久島高等学校</v>
          </cell>
          <cell r="AL209" t="str">
            <v>大島北高等学校</v>
          </cell>
        </row>
        <row r="210">
          <cell r="AA210" t="str">
            <v>出水地区</v>
          </cell>
          <cell r="AB210" t="str">
            <v>開陽高等学校（全日制）</v>
          </cell>
          <cell r="AD210" t="str">
            <v>川辺高等学校</v>
          </cell>
          <cell r="AE210" t="str">
            <v>串木野養護学校</v>
          </cell>
          <cell r="AF210" t="str">
            <v>宮之城中学校</v>
          </cell>
          <cell r="AG210" t="str">
            <v>出水高等学校</v>
          </cell>
          <cell r="AH210" t="str">
            <v>加治木高等学校</v>
          </cell>
          <cell r="AJ210" t="str">
            <v>垂水高等学校</v>
          </cell>
          <cell r="AK210" t="str">
            <v>中種子養護学校</v>
          </cell>
          <cell r="AL210" t="str">
            <v>古仁屋高等学校</v>
          </cell>
        </row>
        <row r="211">
          <cell r="AA211" t="str">
            <v>姶良・伊佐地区</v>
          </cell>
          <cell r="AB211" t="str">
            <v>開陽高等学校（定時制）</v>
          </cell>
          <cell r="AD211" t="str">
            <v>薩南工業高等学校</v>
          </cell>
          <cell r="AF211" t="str">
            <v>薩摩中央高等学校</v>
          </cell>
          <cell r="AG211" t="str">
            <v>出水工業高等学校</v>
          </cell>
          <cell r="AH211" t="str">
            <v>加治木工業高等学校</v>
          </cell>
          <cell r="AJ211" t="str">
            <v>南大隅高等学校</v>
          </cell>
          <cell r="AK211" t="str">
            <v>新設種子島高等学校</v>
          </cell>
          <cell r="AL211" t="str">
            <v>喜界高等学校</v>
          </cell>
        </row>
        <row r="212">
          <cell r="AA212" t="str">
            <v>曽於地区</v>
          </cell>
          <cell r="AB212" t="str">
            <v>開陽高等学校（通信制）</v>
          </cell>
          <cell r="AF212" t="str">
            <v>川薩清修館高等学校</v>
          </cell>
          <cell r="AG212" t="str">
            <v>出水養護学校</v>
          </cell>
          <cell r="AH212" t="str">
            <v>隼人工業高等学校</v>
          </cell>
          <cell r="AJ212" t="str">
            <v>鹿屋養護学校</v>
          </cell>
          <cell r="AL212" t="str">
            <v>徳之島高等学校</v>
          </cell>
        </row>
        <row r="213">
          <cell r="AA213" t="str">
            <v>肝属地区</v>
          </cell>
          <cell r="AB213" t="str">
            <v>甲陵高等学校</v>
          </cell>
          <cell r="AG213" t="str">
            <v>出水商業高等学校</v>
          </cell>
          <cell r="AH213" t="str">
            <v>国分高等学校</v>
          </cell>
          <cell r="AJ213" t="str">
            <v>鹿屋女子高等学校</v>
          </cell>
          <cell r="AL213" t="str">
            <v>徳之島農業高等学校</v>
          </cell>
        </row>
        <row r="214">
          <cell r="AA214" t="str">
            <v>熊毛地区</v>
          </cell>
          <cell r="AB214" t="str">
            <v>松陽高等学校</v>
          </cell>
          <cell r="AH214" t="str">
            <v>福山高等学校</v>
          </cell>
          <cell r="AL214" t="str">
            <v>沖永良部高等学校</v>
          </cell>
        </row>
        <row r="215">
          <cell r="AA215" t="str">
            <v>大島地区</v>
          </cell>
          <cell r="AB215" t="str">
            <v>鹿児島東高等学校</v>
          </cell>
          <cell r="AH215" t="str">
            <v>加治木養護学校</v>
          </cell>
          <cell r="AL215" t="str">
            <v>与論高等学校</v>
          </cell>
        </row>
        <row r="216">
          <cell r="AB216" t="str">
            <v>鹿児島工業高等学校</v>
          </cell>
          <cell r="AH216" t="str">
            <v>牧ノ原養護学校</v>
          </cell>
          <cell r="AL216" t="str">
            <v>大島養護学校</v>
          </cell>
        </row>
        <row r="217">
          <cell r="AB217" t="str">
            <v>鹿児島南高等学校</v>
          </cell>
          <cell r="AH217" t="str">
            <v>国分中央高等学校</v>
          </cell>
          <cell r="AL217" t="str">
            <v>新設徳之島高等学校</v>
          </cell>
        </row>
        <row r="218">
          <cell r="AB218" t="str">
            <v>鹿児島西高等学校</v>
          </cell>
        </row>
        <row r="219">
          <cell r="AB219" t="str">
            <v>鹿児島盲学校</v>
          </cell>
        </row>
        <row r="220">
          <cell r="AB220" t="str">
            <v>鹿児島聾学校</v>
          </cell>
        </row>
        <row r="221">
          <cell r="AB221" t="str">
            <v>武岡台養護学校</v>
          </cell>
        </row>
        <row r="222">
          <cell r="AB222" t="str">
            <v>鹿児島養護学校</v>
          </cell>
        </row>
        <row r="223">
          <cell r="AB223" t="str">
            <v>桜丘養護学校</v>
          </cell>
        </row>
        <row r="224">
          <cell r="AB224" t="str">
            <v>皆与志養護学校</v>
          </cell>
        </row>
        <row r="225">
          <cell r="AB225" t="str">
            <v>鹿児島玉龍高等学校</v>
          </cell>
        </row>
        <row r="226">
          <cell r="AB226" t="str">
            <v>鹿児島商業高等学校</v>
          </cell>
        </row>
        <row r="227">
          <cell r="AB227" t="str">
            <v>鹿児島女子高等学校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ホーム"/>
      <sheetName val="前任地"/>
      <sheetName val="氏名等"/>
      <sheetName val="新任地"/>
      <sheetName val="勤務状況"/>
      <sheetName val="手当・その他"/>
      <sheetName val="鑑入力"/>
      <sheetName val="異動通報"/>
      <sheetName val="鑑"/>
      <sheetName val="ラベル"/>
      <sheetName val="データ"/>
      <sheetName val="住所データ"/>
    </sheetNames>
    <sheetDataSet>
      <sheetData sheetId="0"/>
      <sheetData sheetId="1">
        <row r="5">
          <cell r="E5" t="str">
            <v>川薩地区</v>
          </cell>
        </row>
      </sheetData>
      <sheetData sheetId="2">
        <row r="5">
          <cell r="C5" t="str">
            <v>長船　謙一郎</v>
          </cell>
        </row>
        <row r="6">
          <cell r="C6" t="str">
            <v>山下　秀一</v>
          </cell>
        </row>
        <row r="7">
          <cell r="C7" t="str">
            <v>池田　圭一</v>
          </cell>
        </row>
        <row r="8">
          <cell r="C8" t="str">
            <v>下馬場　建</v>
          </cell>
        </row>
        <row r="9">
          <cell r="C9" t="str">
            <v>山田　泰史</v>
          </cell>
        </row>
        <row r="10">
          <cell r="C10" t="str">
            <v>曾山　愛子</v>
          </cell>
        </row>
        <row r="11">
          <cell r="C11" t="str">
            <v>今掛　功大</v>
          </cell>
        </row>
        <row r="12">
          <cell r="C12" t="str">
            <v>古市　まゆみ</v>
          </cell>
        </row>
      </sheetData>
      <sheetData sheetId="3">
        <row r="5">
          <cell r="H5" t="str">
            <v>鹿児島地区</v>
          </cell>
        </row>
        <row r="6">
          <cell r="H6" t="str">
            <v>鹿児島地区</v>
          </cell>
        </row>
        <row r="7">
          <cell r="H7" t="str">
            <v>熊毛地区</v>
          </cell>
        </row>
        <row r="8">
          <cell r="H8" t="str">
            <v>大島地区</v>
          </cell>
        </row>
        <row r="9">
          <cell r="H9" t="str">
            <v>大島地区</v>
          </cell>
        </row>
        <row r="10">
          <cell r="H10" t="str">
            <v>鹿児島地区</v>
          </cell>
        </row>
        <row r="11">
          <cell r="H11" t="str">
            <v>曽於地区</v>
          </cell>
        </row>
        <row r="12">
          <cell r="H12" t="str">
            <v>鹿児島地区</v>
          </cell>
        </row>
        <row r="13">
          <cell r="H13" t="str">
            <v>鹿児島地区</v>
          </cell>
        </row>
        <row r="14">
          <cell r="H14" t="str">
            <v>鹿児島地区</v>
          </cell>
        </row>
        <row r="15">
          <cell r="H15" t="str">
            <v>鹿児島地区</v>
          </cell>
        </row>
        <row r="16">
          <cell r="H16" t="str">
            <v>鹿児島地区</v>
          </cell>
        </row>
        <row r="17">
          <cell r="H17" t="str">
            <v>鹿児島地区</v>
          </cell>
        </row>
        <row r="18">
          <cell r="H18" t="str">
            <v>鹿児島地区</v>
          </cell>
        </row>
        <row r="19">
          <cell r="H19" t="str">
            <v>鹿児島地区</v>
          </cell>
        </row>
        <row r="20">
          <cell r="H20" t="str">
            <v>鹿児島地区</v>
          </cell>
        </row>
        <row r="21">
          <cell r="H21" t="str">
            <v>鹿児島地区</v>
          </cell>
        </row>
        <row r="22">
          <cell r="H22" t="str">
            <v>鹿児島地区</v>
          </cell>
        </row>
        <row r="23">
          <cell r="H23" t="str">
            <v>鹿児島地区</v>
          </cell>
        </row>
        <row r="24">
          <cell r="H24" t="str">
            <v>鹿児島地区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5">
          <cell r="B5" t="str">
            <v>長船　謙一郎</v>
          </cell>
          <cell r="C5">
            <v>671002</v>
          </cell>
          <cell r="D5">
            <v>23169</v>
          </cell>
          <cell r="E5" t="str">
            <v>教頭</v>
          </cell>
          <cell r="F5" t="str">
            <v>10</v>
          </cell>
          <cell r="G5" t="str">
            <v>平成２１年３月</v>
          </cell>
          <cell r="H5">
            <v>3</v>
          </cell>
          <cell r="I5">
            <v>62</v>
          </cell>
          <cell r="J5">
            <v>417600</v>
          </cell>
          <cell r="K5" t="str">
            <v>薩摩郡さつま町宮之城屋地1427-5</v>
          </cell>
          <cell r="L5" t="str">
            <v>宮之城</v>
          </cell>
          <cell r="M5">
            <v>463901</v>
          </cell>
          <cell r="N5">
            <v>39904</v>
          </cell>
          <cell r="O5" t="str">
            <v>県立青少年研修センター</v>
          </cell>
          <cell r="P5">
            <v>307041</v>
          </cell>
          <cell r="Q5">
            <v>461503</v>
          </cell>
          <cell r="R5">
            <v>2</v>
          </cell>
          <cell r="S5">
            <v>0</v>
          </cell>
          <cell r="T5">
            <v>2</v>
          </cell>
          <cell r="U5">
            <v>0</v>
          </cell>
          <cell r="V5">
            <v>2</v>
          </cell>
          <cell r="W5">
            <v>0</v>
          </cell>
          <cell r="X5">
            <v>2</v>
          </cell>
          <cell r="Y5">
            <v>0</v>
          </cell>
          <cell r="Z5">
            <v>2</v>
          </cell>
          <cell r="AA5">
            <v>0</v>
          </cell>
          <cell r="AB5">
            <v>2</v>
          </cell>
          <cell r="AC5">
            <v>0</v>
          </cell>
          <cell r="AF5">
            <v>40</v>
          </cell>
          <cell r="AG5">
            <v>7</v>
          </cell>
          <cell r="AH5">
            <v>0</v>
          </cell>
          <cell r="AI5">
            <v>1</v>
          </cell>
          <cell r="AJ5">
            <v>2</v>
          </cell>
          <cell r="AK5">
            <v>2</v>
          </cell>
          <cell r="AL5">
            <v>2</v>
          </cell>
          <cell r="AM5">
            <v>1</v>
          </cell>
          <cell r="AN5">
            <v>1</v>
          </cell>
          <cell r="AO5">
            <v>1</v>
          </cell>
          <cell r="AP5" t="b">
            <v>1</v>
          </cell>
          <cell r="AQ5" t="b">
            <v>1</v>
          </cell>
          <cell r="AR5" t="b">
            <v>1</v>
          </cell>
          <cell r="AS5" t="b">
            <v>1</v>
          </cell>
          <cell r="AT5" t="b">
            <v>1</v>
          </cell>
          <cell r="AU5" t="b">
            <v>0</v>
          </cell>
          <cell r="AV5" t="b">
            <v>0</v>
          </cell>
          <cell r="AW5" t="b">
            <v>0</v>
          </cell>
          <cell r="AX5" t="b">
            <v>1</v>
          </cell>
          <cell r="AY5" t="b">
            <v>1</v>
          </cell>
          <cell r="AZ5" t="b">
            <v>1</v>
          </cell>
          <cell r="BA5" t="b">
            <v>0</v>
          </cell>
          <cell r="BB5" t="b">
            <v>1</v>
          </cell>
          <cell r="BC5" t="b">
            <v>1</v>
          </cell>
          <cell r="BD5" t="b">
            <v>1</v>
          </cell>
        </row>
        <row r="6">
          <cell r="B6" t="str">
            <v>山下　秀一</v>
          </cell>
          <cell r="C6">
            <v>638382</v>
          </cell>
          <cell r="D6">
            <v>24172</v>
          </cell>
          <cell r="E6" t="str">
            <v>教諭</v>
          </cell>
          <cell r="F6" t="str">
            <v>10</v>
          </cell>
          <cell r="G6" t="str">
            <v>平成２１年３月</v>
          </cell>
          <cell r="H6">
            <v>2</v>
          </cell>
          <cell r="I6">
            <v>112</v>
          </cell>
          <cell r="J6">
            <v>397600</v>
          </cell>
          <cell r="K6" t="str">
            <v>薩摩川内市田崎町763-1</v>
          </cell>
          <cell r="L6" t="str">
            <v>川内</v>
          </cell>
          <cell r="M6">
            <v>460201</v>
          </cell>
          <cell r="N6">
            <v>39904</v>
          </cell>
          <cell r="O6" t="str">
            <v>喜入中学校</v>
          </cell>
          <cell r="P6">
            <v>490211</v>
          </cell>
          <cell r="Q6">
            <v>461901</v>
          </cell>
          <cell r="R6">
            <v>1</v>
          </cell>
          <cell r="S6" t="str">
            <v>１月２２日～２３日，１月２６日</v>
          </cell>
          <cell r="T6">
            <v>2</v>
          </cell>
          <cell r="U6">
            <v>0</v>
          </cell>
          <cell r="V6">
            <v>2</v>
          </cell>
          <cell r="W6">
            <v>0</v>
          </cell>
          <cell r="X6">
            <v>2</v>
          </cell>
          <cell r="Y6">
            <v>0</v>
          </cell>
          <cell r="Z6">
            <v>2</v>
          </cell>
          <cell r="AA6">
            <v>0</v>
          </cell>
          <cell r="AB6">
            <v>2</v>
          </cell>
          <cell r="AC6">
            <v>0</v>
          </cell>
          <cell r="AF6">
            <v>40</v>
          </cell>
          <cell r="AG6">
            <v>11</v>
          </cell>
          <cell r="AH6">
            <v>2</v>
          </cell>
          <cell r="AI6">
            <v>2</v>
          </cell>
          <cell r="AJ6">
            <v>1</v>
          </cell>
          <cell r="AK6">
            <v>1</v>
          </cell>
          <cell r="AL6">
            <v>2</v>
          </cell>
          <cell r="AM6">
            <v>2</v>
          </cell>
          <cell r="AN6">
            <v>1</v>
          </cell>
          <cell r="AO6">
            <v>1</v>
          </cell>
          <cell r="AP6" t="b">
            <v>1</v>
          </cell>
          <cell r="AQ6" t="b">
            <v>1</v>
          </cell>
          <cell r="AR6" t="b">
            <v>1</v>
          </cell>
          <cell r="AS6" t="b">
            <v>1</v>
          </cell>
          <cell r="AT6" t="b">
            <v>0</v>
          </cell>
          <cell r="AU6" t="b">
            <v>1</v>
          </cell>
          <cell r="AV6" t="b">
            <v>1</v>
          </cell>
          <cell r="AW6" t="b">
            <v>0</v>
          </cell>
          <cell r="AX6" t="b">
            <v>0</v>
          </cell>
          <cell r="AY6" t="b">
            <v>1</v>
          </cell>
          <cell r="AZ6" t="b">
            <v>1</v>
          </cell>
          <cell r="BA6" t="b">
            <v>0</v>
          </cell>
          <cell r="BB6" t="b">
            <v>1</v>
          </cell>
          <cell r="BC6" t="b">
            <v>1</v>
          </cell>
          <cell r="BD6" t="b">
            <v>1</v>
          </cell>
        </row>
        <row r="7">
          <cell r="B7" t="str">
            <v>池田　圭一</v>
          </cell>
          <cell r="C7">
            <v>709271</v>
          </cell>
          <cell r="D7">
            <v>27271</v>
          </cell>
          <cell r="E7" t="str">
            <v>教諭</v>
          </cell>
          <cell r="F7" t="str">
            <v>10</v>
          </cell>
          <cell r="G7" t="str">
            <v>平成２１年３月</v>
          </cell>
          <cell r="H7">
            <v>2</v>
          </cell>
          <cell r="I7">
            <v>66</v>
          </cell>
          <cell r="J7">
            <v>319200</v>
          </cell>
          <cell r="K7" t="str">
            <v>薩摩郡さつま町虎居939</v>
          </cell>
          <cell r="L7" t="str">
            <v>宮之城</v>
          </cell>
          <cell r="M7">
            <v>463901</v>
          </cell>
          <cell r="N7">
            <v>39904</v>
          </cell>
          <cell r="O7" t="str">
            <v>小瀬田中学校</v>
          </cell>
          <cell r="P7">
            <v>470554</v>
          </cell>
          <cell r="Q7">
            <v>470554</v>
          </cell>
          <cell r="R7">
            <v>2</v>
          </cell>
          <cell r="S7">
            <v>0</v>
          </cell>
          <cell r="T7">
            <v>2</v>
          </cell>
          <cell r="U7">
            <v>0</v>
          </cell>
          <cell r="V7">
            <v>2</v>
          </cell>
          <cell r="W7">
            <v>0</v>
          </cell>
          <cell r="X7">
            <v>2</v>
          </cell>
          <cell r="Y7">
            <v>0</v>
          </cell>
          <cell r="Z7">
            <v>2</v>
          </cell>
          <cell r="AA7">
            <v>0</v>
          </cell>
          <cell r="AB7">
            <v>2</v>
          </cell>
          <cell r="AC7">
            <v>0</v>
          </cell>
          <cell r="AF7">
            <v>40</v>
          </cell>
          <cell r="AG7">
            <v>22</v>
          </cell>
          <cell r="AH7">
            <v>4</v>
          </cell>
          <cell r="AI7">
            <v>2</v>
          </cell>
          <cell r="AJ7">
            <v>2</v>
          </cell>
          <cell r="AK7">
            <v>1</v>
          </cell>
          <cell r="AL7">
            <v>2</v>
          </cell>
          <cell r="AM7">
            <v>2</v>
          </cell>
          <cell r="AN7">
            <v>1</v>
          </cell>
          <cell r="AO7">
            <v>1</v>
          </cell>
          <cell r="AP7" t="b">
            <v>1</v>
          </cell>
          <cell r="AQ7" t="b">
            <v>1</v>
          </cell>
          <cell r="AR7" t="b">
            <v>1</v>
          </cell>
          <cell r="AS7" t="b">
            <v>1</v>
          </cell>
          <cell r="AT7" t="b">
            <v>0</v>
          </cell>
          <cell r="AU7" t="b">
            <v>0</v>
          </cell>
          <cell r="AV7" t="b">
            <v>1</v>
          </cell>
          <cell r="AW7" t="b">
            <v>0</v>
          </cell>
          <cell r="AX7" t="b">
            <v>0</v>
          </cell>
          <cell r="AY7" t="b">
            <v>1</v>
          </cell>
          <cell r="AZ7" t="b">
            <v>1</v>
          </cell>
          <cell r="BA7" t="b">
            <v>0</v>
          </cell>
          <cell r="BB7" t="b">
            <v>1</v>
          </cell>
          <cell r="BC7" t="b">
            <v>1</v>
          </cell>
          <cell r="BD7" t="b">
            <v>1</v>
          </cell>
        </row>
        <row r="8">
          <cell r="B8" t="str">
            <v>下馬場　建</v>
          </cell>
          <cell r="C8">
            <v>716243</v>
          </cell>
          <cell r="D8">
            <v>27110</v>
          </cell>
          <cell r="E8" t="str">
            <v>教諭</v>
          </cell>
          <cell r="F8" t="str">
            <v>10</v>
          </cell>
          <cell r="G8" t="str">
            <v>平成２１年３月</v>
          </cell>
          <cell r="H8">
            <v>2</v>
          </cell>
          <cell r="I8">
            <v>61</v>
          </cell>
          <cell r="J8">
            <v>307100</v>
          </cell>
          <cell r="K8" t="str">
            <v>出水市米ノ津町42-4</v>
          </cell>
          <cell r="L8" t="str">
            <v>米ノ津</v>
          </cell>
          <cell r="M8">
            <v>460804</v>
          </cell>
          <cell r="N8">
            <v>39904</v>
          </cell>
          <cell r="O8" t="str">
            <v>山中学校</v>
          </cell>
          <cell r="P8">
            <v>481459</v>
          </cell>
          <cell r="Q8">
            <v>469103</v>
          </cell>
          <cell r="R8">
            <v>2</v>
          </cell>
          <cell r="S8">
            <v>0</v>
          </cell>
          <cell r="T8">
            <v>2</v>
          </cell>
          <cell r="U8">
            <v>0</v>
          </cell>
          <cell r="V8">
            <v>2</v>
          </cell>
          <cell r="W8">
            <v>0</v>
          </cell>
          <cell r="X8">
            <v>2</v>
          </cell>
          <cell r="Y8">
            <v>0</v>
          </cell>
          <cell r="Z8">
            <v>2</v>
          </cell>
          <cell r="AA8">
            <v>0</v>
          </cell>
          <cell r="AB8">
            <v>2</v>
          </cell>
          <cell r="AC8">
            <v>0</v>
          </cell>
          <cell r="AF8">
            <v>27</v>
          </cell>
          <cell r="AG8">
            <v>21</v>
          </cell>
          <cell r="AH8">
            <v>2</v>
          </cell>
          <cell r="AI8">
            <v>1</v>
          </cell>
          <cell r="AJ8">
            <v>1</v>
          </cell>
          <cell r="AK8">
            <v>1</v>
          </cell>
          <cell r="AL8">
            <v>2</v>
          </cell>
          <cell r="AM8">
            <v>1</v>
          </cell>
          <cell r="AN8">
            <v>1</v>
          </cell>
          <cell r="AO8">
            <v>1</v>
          </cell>
          <cell r="AP8" t="b">
            <v>1</v>
          </cell>
          <cell r="AQ8" t="b">
            <v>1</v>
          </cell>
          <cell r="AR8" t="b">
            <v>1</v>
          </cell>
          <cell r="AS8" t="b">
            <v>1</v>
          </cell>
          <cell r="AT8" t="b">
            <v>1</v>
          </cell>
          <cell r="AU8" t="b">
            <v>1</v>
          </cell>
          <cell r="AV8" t="b">
            <v>1</v>
          </cell>
          <cell r="AW8" t="b">
            <v>0</v>
          </cell>
          <cell r="AX8" t="b">
            <v>1</v>
          </cell>
          <cell r="AY8" t="b">
            <v>1</v>
          </cell>
          <cell r="AZ8" t="b">
            <v>1</v>
          </cell>
          <cell r="BA8" t="b">
            <v>0</v>
          </cell>
          <cell r="BB8" t="b">
            <v>1</v>
          </cell>
          <cell r="BC8" t="b">
            <v>1</v>
          </cell>
          <cell r="BD8" t="b">
            <v>1</v>
          </cell>
        </row>
        <row r="9">
          <cell r="B9" t="str">
            <v>山田　泰史</v>
          </cell>
          <cell r="C9">
            <v>728543</v>
          </cell>
          <cell r="D9">
            <v>28004</v>
          </cell>
          <cell r="E9" t="str">
            <v>教諭</v>
          </cell>
          <cell r="F9" t="str">
            <v>10</v>
          </cell>
          <cell r="G9" t="str">
            <v>平成２１年３月</v>
          </cell>
          <cell r="H9">
            <v>2</v>
          </cell>
          <cell r="I9">
            <v>53</v>
          </cell>
          <cell r="J9">
            <v>286600</v>
          </cell>
          <cell r="K9" t="str">
            <v>薩摩川内市中郷1-26-17</v>
          </cell>
          <cell r="L9" t="str">
            <v>中郷</v>
          </cell>
          <cell r="M9">
            <v>460210</v>
          </cell>
          <cell r="N9">
            <v>39904</v>
          </cell>
          <cell r="O9" t="str">
            <v>古仁屋中学校</v>
          </cell>
          <cell r="P9">
            <v>480631</v>
          </cell>
          <cell r="Q9">
            <v>468601</v>
          </cell>
          <cell r="R9">
            <v>2</v>
          </cell>
          <cell r="S9">
            <v>0</v>
          </cell>
          <cell r="T9">
            <v>2</v>
          </cell>
          <cell r="U9">
            <v>0</v>
          </cell>
          <cell r="V9">
            <v>2</v>
          </cell>
          <cell r="W9">
            <v>0</v>
          </cell>
          <cell r="X9">
            <v>2</v>
          </cell>
          <cell r="Y9">
            <v>0</v>
          </cell>
          <cell r="Z9">
            <v>2</v>
          </cell>
          <cell r="AA9">
            <v>0</v>
          </cell>
          <cell r="AB9">
            <v>2</v>
          </cell>
          <cell r="AC9">
            <v>0</v>
          </cell>
          <cell r="AF9">
            <v>40</v>
          </cell>
          <cell r="AG9">
            <v>19</v>
          </cell>
          <cell r="AH9">
            <v>4</v>
          </cell>
          <cell r="AI9">
            <v>1</v>
          </cell>
          <cell r="AJ9">
            <v>1</v>
          </cell>
          <cell r="AK9">
            <v>1</v>
          </cell>
          <cell r="AL9">
            <v>2</v>
          </cell>
          <cell r="AM9">
            <v>1</v>
          </cell>
          <cell r="AN9">
            <v>1</v>
          </cell>
          <cell r="AO9">
            <v>1</v>
          </cell>
          <cell r="AP9" t="b">
            <v>1</v>
          </cell>
          <cell r="AQ9" t="b">
            <v>1</v>
          </cell>
          <cell r="AR9" t="b">
            <v>1</v>
          </cell>
          <cell r="AS9" t="b">
            <v>1</v>
          </cell>
          <cell r="AT9" t="b">
            <v>1</v>
          </cell>
          <cell r="AU9" t="b">
            <v>1</v>
          </cell>
          <cell r="AV9" t="b">
            <v>1</v>
          </cell>
          <cell r="AW9" t="b">
            <v>0</v>
          </cell>
          <cell r="AX9" t="b">
            <v>1</v>
          </cell>
          <cell r="AY9" t="b">
            <v>1</v>
          </cell>
          <cell r="AZ9" t="b">
            <v>1</v>
          </cell>
          <cell r="BA9" t="b">
            <v>0</v>
          </cell>
          <cell r="BB9" t="b">
            <v>1</v>
          </cell>
          <cell r="BC9" t="b">
            <v>1</v>
          </cell>
          <cell r="BD9" t="b">
            <v>1</v>
          </cell>
        </row>
        <row r="10">
          <cell r="B10" t="str">
            <v>曾山　愛子</v>
          </cell>
          <cell r="C10">
            <v>748366</v>
          </cell>
          <cell r="D10">
            <v>29993</v>
          </cell>
          <cell r="E10" t="str">
            <v>教諭</v>
          </cell>
          <cell r="F10" t="str">
            <v>10</v>
          </cell>
          <cell r="G10" t="str">
            <v>平成２１年３月</v>
          </cell>
          <cell r="H10">
            <v>2</v>
          </cell>
          <cell r="I10">
            <v>31</v>
          </cell>
          <cell r="J10">
            <v>227300</v>
          </cell>
          <cell r="K10" t="str">
            <v>鹿児島市田上町4173-36</v>
          </cell>
          <cell r="L10" t="str">
            <v>田上</v>
          </cell>
          <cell r="M10">
            <v>460111</v>
          </cell>
          <cell r="N10">
            <v>39904</v>
          </cell>
          <cell r="O10" t="str">
            <v>武中学校</v>
          </cell>
          <cell r="P10">
            <v>410063</v>
          </cell>
          <cell r="Q10">
            <v>460103</v>
          </cell>
          <cell r="R10">
            <v>2</v>
          </cell>
          <cell r="S10">
            <v>0</v>
          </cell>
          <cell r="T10">
            <v>2</v>
          </cell>
          <cell r="U10">
            <v>0</v>
          </cell>
          <cell r="V10">
            <v>2</v>
          </cell>
          <cell r="W10">
            <v>0</v>
          </cell>
          <cell r="X10">
            <v>2</v>
          </cell>
          <cell r="Y10">
            <v>0</v>
          </cell>
          <cell r="Z10">
            <v>2</v>
          </cell>
          <cell r="AA10">
            <v>0</v>
          </cell>
          <cell r="AB10">
            <v>2</v>
          </cell>
          <cell r="AC10">
            <v>0</v>
          </cell>
          <cell r="AF10">
            <v>40</v>
          </cell>
          <cell r="AG10">
            <v>11</v>
          </cell>
          <cell r="AH10">
            <v>1</v>
          </cell>
          <cell r="AI10">
            <v>2</v>
          </cell>
          <cell r="AJ10">
            <v>2</v>
          </cell>
          <cell r="AK10">
            <v>1</v>
          </cell>
          <cell r="AL10">
            <v>2</v>
          </cell>
          <cell r="AM10">
            <v>2</v>
          </cell>
          <cell r="AN10">
            <v>1</v>
          </cell>
          <cell r="AO10">
            <v>1</v>
          </cell>
          <cell r="AP10" t="b">
            <v>1</v>
          </cell>
          <cell r="AQ10" t="b">
            <v>1</v>
          </cell>
          <cell r="AR10" t="b">
            <v>1</v>
          </cell>
          <cell r="AS10" t="b">
            <v>1</v>
          </cell>
          <cell r="AT10" t="b">
            <v>0</v>
          </cell>
          <cell r="AU10" t="b">
            <v>0</v>
          </cell>
          <cell r="AV10" t="b">
            <v>1</v>
          </cell>
          <cell r="AW10" t="b">
            <v>0</v>
          </cell>
          <cell r="AX10" t="b">
            <v>0</v>
          </cell>
          <cell r="AY10" t="b">
            <v>1</v>
          </cell>
          <cell r="AZ10" t="b">
            <v>1</v>
          </cell>
          <cell r="BA10" t="b">
            <v>0</v>
          </cell>
          <cell r="BB10" t="b">
            <v>1</v>
          </cell>
          <cell r="BC10" t="b">
            <v>1</v>
          </cell>
          <cell r="BD10" t="b">
            <v>1</v>
          </cell>
        </row>
        <row r="11">
          <cell r="B11" t="str">
            <v>今掛　功大</v>
          </cell>
          <cell r="C11">
            <v>748854</v>
          </cell>
          <cell r="D11">
            <v>30000</v>
          </cell>
          <cell r="E11" t="str">
            <v>教諭</v>
          </cell>
          <cell r="F11" t="str">
            <v>10</v>
          </cell>
          <cell r="G11" t="str">
            <v>平成２１年３月</v>
          </cell>
          <cell r="H11">
            <v>2</v>
          </cell>
          <cell r="I11">
            <v>31</v>
          </cell>
          <cell r="J11">
            <v>227300</v>
          </cell>
          <cell r="K11" t="str">
            <v>薩摩郡さつま町船木317-8</v>
          </cell>
          <cell r="L11" t="str">
            <v>船木</v>
          </cell>
          <cell r="M11">
            <v>463910</v>
          </cell>
          <cell r="N11">
            <v>39904</v>
          </cell>
          <cell r="O11" t="str">
            <v>末吉中学校</v>
          </cell>
          <cell r="P11">
            <v>450413</v>
          </cell>
          <cell r="Q11">
            <v>466601</v>
          </cell>
          <cell r="R11">
            <v>2</v>
          </cell>
          <cell r="S11">
            <v>0</v>
          </cell>
          <cell r="T11">
            <v>2</v>
          </cell>
          <cell r="U11">
            <v>0</v>
          </cell>
          <cell r="V11">
            <v>2</v>
          </cell>
          <cell r="W11">
            <v>0</v>
          </cell>
          <cell r="X11">
            <v>2</v>
          </cell>
          <cell r="Y11">
            <v>0</v>
          </cell>
          <cell r="Z11">
            <v>2</v>
          </cell>
          <cell r="AA11">
            <v>0</v>
          </cell>
          <cell r="AB11">
            <v>2</v>
          </cell>
          <cell r="AC11">
            <v>0</v>
          </cell>
          <cell r="AF11">
            <v>40</v>
          </cell>
          <cell r="AG11">
            <v>23</v>
          </cell>
          <cell r="AH11">
            <v>0</v>
          </cell>
          <cell r="AI11">
            <v>2</v>
          </cell>
          <cell r="AJ11">
            <v>1</v>
          </cell>
          <cell r="AK11">
            <v>2</v>
          </cell>
          <cell r="AL11">
            <v>2</v>
          </cell>
          <cell r="AM11">
            <v>2</v>
          </cell>
          <cell r="AN11">
            <v>1</v>
          </cell>
          <cell r="AO11">
            <v>1</v>
          </cell>
          <cell r="AP11" t="b">
            <v>1</v>
          </cell>
          <cell r="AQ11" t="b">
            <v>1</v>
          </cell>
          <cell r="AR11" t="b">
            <v>1</v>
          </cell>
          <cell r="AS11" t="b">
            <v>1</v>
          </cell>
          <cell r="AT11" t="b">
            <v>0</v>
          </cell>
          <cell r="AU11" t="b">
            <v>1</v>
          </cell>
          <cell r="AV11" t="b">
            <v>0</v>
          </cell>
          <cell r="AW11" t="b">
            <v>0</v>
          </cell>
          <cell r="AX11" t="b">
            <v>0</v>
          </cell>
          <cell r="AY11" t="b">
            <v>1</v>
          </cell>
          <cell r="AZ11" t="b">
            <v>1</v>
          </cell>
          <cell r="BA11" t="b">
            <v>0</v>
          </cell>
          <cell r="BB11" t="b">
            <v>1</v>
          </cell>
          <cell r="BC11" t="b">
            <v>1</v>
          </cell>
          <cell r="BD11" t="b">
            <v>1</v>
          </cell>
        </row>
        <row r="12">
          <cell r="B12" t="str">
            <v>古市　まゆみ</v>
          </cell>
          <cell r="C12">
            <v>845272</v>
          </cell>
          <cell r="D12">
            <v>30426</v>
          </cell>
          <cell r="E12" t="str">
            <v>教諭</v>
          </cell>
          <cell r="F12" t="str">
            <v>10</v>
          </cell>
          <cell r="G12" t="str">
            <v>平成２１年８月</v>
          </cell>
          <cell r="H12">
            <v>2</v>
          </cell>
          <cell r="I12">
            <v>21</v>
          </cell>
          <cell r="J12">
            <v>206600</v>
          </cell>
          <cell r="K12" t="str">
            <v>薩摩川内市宮崎町2662-1</v>
          </cell>
          <cell r="L12" t="str">
            <v>隈之城</v>
          </cell>
          <cell r="M12">
            <v>460206</v>
          </cell>
          <cell r="N12">
            <v>40063</v>
          </cell>
          <cell r="O12" t="str">
            <v>中之島中学校</v>
          </cell>
          <cell r="P12">
            <v>411019</v>
          </cell>
          <cell r="Q12">
            <v>461801</v>
          </cell>
          <cell r="R12">
            <v>2</v>
          </cell>
          <cell r="S12">
            <v>0</v>
          </cell>
          <cell r="T12">
            <v>2</v>
          </cell>
          <cell r="U12">
            <v>0</v>
          </cell>
          <cell r="V12">
            <v>2</v>
          </cell>
          <cell r="W12">
            <v>0</v>
          </cell>
          <cell r="X12">
            <v>2</v>
          </cell>
          <cell r="Y12">
            <v>0</v>
          </cell>
          <cell r="Z12">
            <v>2</v>
          </cell>
          <cell r="AA12">
            <v>0</v>
          </cell>
          <cell r="AB12">
            <v>2</v>
          </cell>
          <cell r="AC12">
            <v>0</v>
          </cell>
          <cell r="AF12">
            <v>20</v>
          </cell>
          <cell r="AG12">
            <v>6</v>
          </cell>
          <cell r="AH12">
            <v>2</v>
          </cell>
          <cell r="AI12">
            <v>2</v>
          </cell>
          <cell r="AJ12">
            <v>2</v>
          </cell>
          <cell r="AK12">
            <v>1</v>
          </cell>
          <cell r="AL12">
            <v>2</v>
          </cell>
          <cell r="AM12">
            <v>2</v>
          </cell>
          <cell r="AN12">
            <v>1</v>
          </cell>
          <cell r="AO12">
            <v>1</v>
          </cell>
          <cell r="AP12" t="b">
            <v>1</v>
          </cell>
          <cell r="AQ12" t="b">
            <v>1</v>
          </cell>
          <cell r="AR12" t="b">
            <v>1</v>
          </cell>
          <cell r="AS12" t="b">
            <v>1</v>
          </cell>
          <cell r="AT12" t="b">
            <v>0</v>
          </cell>
          <cell r="AU12" t="b">
            <v>0</v>
          </cell>
          <cell r="AV12" t="b">
            <v>1</v>
          </cell>
          <cell r="AW12" t="b">
            <v>0</v>
          </cell>
          <cell r="AX12" t="b">
            <v>0</v>
          </cell>
          <cell r="AY12" t="b">
            <v>1</v>
          </cell>
          <cell r="AZ12" t="b">
            <v>1</v>
          </cell>
          <cell r="BA12" t="b">
            <v>0</v>
          </cell>
          <cell r="BB12" t="b">
            <v>1</v>
          </cell>
          <cell r="BC12" t="b">
            <v>1</v>
          </cell>
          <cell r="BD12" t="b">
            <v>1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 t="str">
            <v>武中学校</v>
          </cell>
          <cell r="P13">
            <v>410063</v>
          </cell>
          <cell r="Q13">
            <v>460103</v>
          </cell>
          <cell r="R13">
            <v>2</v>
          </cell>
          <cell r="S13">
            <v>0</v>
          </cell>
          <cell r="T13">
            <v>2</v>
          </cell>
          <cell r="U13">
            <v>0</v>
          </cell>
          <cell r="V13">
            <v>2</v>
          </cell>
          <cell r="W13">
            <v>0</v>
          </cell>
          <cell r="X13">
            <v>2</v>
          </cell>
          <cell r="Y13">
            <v>0</v>
          </cell>
          <cell r="Z13">
            <v>2</v>
          </cell>
          <cell r="AA13">
            <v>0</v>
          </cell>
          <cell r="AB13">
            <v>2</v>
          </cell>
          <cell r="AC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1</v>
          </cell>
          <cell r="AJ13">
            <v>1</v>
          </cell>
          <cell r="AK13">
            <v>1</v>
          </cell>
          <cell r="AL13">
            <v>1</v>
          </cell>
          <cell r="AM13">
            <v>2</v>
          </cell>
          <cell r="AN13">
            <v>1</v>
          </cell>
          <cell r="AO13">
            <v>1</v>
          </cell>
          <cell r="AP13" t="b">
            <v>1</v>
          </cell>
          <cell r="AQ13" t="b">
            <v>1</v>
          </cell>
          <cell r="AR13" t="b">
            <v>1</v>
          </cell>
          <cell r="AS13" t="b">
            <v>1</v>
          </cell>
          <cell r="AT13" t="b">
            <v>1</v>
          </cell>
          <cell r="AU13" t="b">
            <v>1</v>
          </cell>
          <cell r="AV13" t="b">
            <v>1</v>
          </cell>
          <cell r="AW13" t="b">
            <v>1</v>
          </cell>
          <cell r="AX13" t="b">
            <v>1</v>
          </cell>
          <cell r="AY13" t="b">
            <v>1</v>
          </cell>
          <cell r="AZ13" t="b">
            <v>1</v>
          </cell>
          <cell r="BA13" t="b">
            <v>1</v>
          </cell>
          <cell r="BB13" t="b">
            <v>1</v>
          </cell>
          <cell r="BC13" t="b">
            <v>1</v>
          </cell>
          <cell r="BD13" t="b">
            <v>1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 t="str">
            <v>武中学校</v>
          </cell>
          <cell r="P14">
            <v>410063</v>
          </cell>
          <cell r="Q14">
            <v>460103</v>
          </cell>
          <cell r="R14">
            <v>2</v>
          </cell>
          <cell r="S14">
            <v>0</v>
          </cell>
          <cell r="T14">
            <v>2</v>
          </cell>
          <cell r="U14">
            <v>0</v>
          </cell>
          <cell r="V14">
            <v>2</v>
          </cell>
          <cell r="W14">
            <v>0</v>
          </cell>
          <cell r="X14">
            <v>2</v>
          </cell>
          <cell r="Y14">
            <v>0</v>
          </cell>
          <cell r="Z14">
            <v>2</v>
          </cell>
          <cell r="AA14">
            <v>0</v>
          </cell>
          <cell r="AB14">
            <v>2</v>
          </cell>
          <cell r="AC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1</v>
          </cell>
          <cell r="AJ14">
            <v>1</v>
          </cell>
          <cell r="AK14">
            <v>1</v>
          </cell>
          <cell r="AL14">
            <v>1</v>
          </cell>
          <cell r="AM14">
            <v>2</v>
          </cell>
          <cell r="AN14">
            <v>1</v>
          </cell>
          <cell r="AO14">
            <v>1</v>
          </cell>
          <cell r="AP14" t="b">
            <v>1</v>
          </cell>
          <cell r="AQ14" t="b">
            <v>1</v>
          </cell>
          <cell r="AR14" t="b">
            <v>1</v>
          </cell>
          <cell r="AS14" t="b">
            <v>1</v>
          </cell>
          <cell r="AT14" t="b">
            <v>1</v>
          </cell>
          <cell r="AU14" t="b">
            <v>1</v>
          </cell>
          <cell r="AV14" t="b">
            <v>1</v>
          </cell>
          <cell r="AW14" t="b">
            <v>1</v>
          </cell>
          <cell r="AX14" t="b">
            <v>1</v>
          </cell>
          <cell r="AY14" t="b">
            <v>1</v>
          </cell>
          <cell r="AZ14" t="b">
            <v>1</v>
          </cell>
          <cell r="BA14" t="b">
            <v>1</v>
          </cell>
          <cell r="BB14" t="b">
            <v>1</v>
          </cell>
          <cell r="BC14" t="b">
            <v>1</v>
          </cell>
          <cell r="BD14" t="b">
            <v>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 t="str">
            <v>武中学校</v>
          </cell>
          <cell r="P15">
            <v>410063</v>
          </cell>
          <cell r="Q15">
            <v>460103</v>
          </cell>
          <cell r="R15">
            <v>2</v>
          </cell>
          <cell r="S15">
            <v>0</v>
          </cell>
          <cell r="T15">
            <v>2</v>
          </cell>
          <cell r="U15">
            <v>0</v>
          </cell>
          <cell r="V15">
            <v>2</v>
          </cell>
          <cell r="W15">
            <v>0</v>
          </cell>
          <cell r="X15">
            <v>2</v>
          </cell>
          <cell r="Y15">
            <v>0</v>
          </cell>
          <cell r="Z15">
            <v>2</v>
          </cell>
          <cell r="AA15">
            <v>0</v>
          </cell>
          <cell r="AB15">
            <v>2</v>
          </cell>
          <cell r="AC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1</v>
          </cell>
          <cell r="AJ15">
            <v>1</v>
          </cell>
          <cell r="AK15">
            <v>1</v>
          </cell>
          <cell r="AL15">
            <v>1</v>
          </cell>
          <cell r="AM15">
            <v>2</v>
          </cell>
          <cell r="AN15">
            <v>1</v>
          </cell>
          <cell r="AO15">
            <v>1</v>
          </cell>
          <cell r="AP15" t="b">
            <v>1</v>
          </cell>
          <cell r="AQ15" t="b">
            <v>1</v>
          </cell>
          <cell r="AR15" t="b">
            <v>1</v>
          </cell>
          <cell r="AS15" t="b">
            <v>1</v>
          </cell>
          <cell r="AT15" t="b">
            <v>1</v>
          </cell>
          <cell r="AU15" t="b">
            <v>1</v>
          </cell>
          <cell r="AV15" t="b">
            <v>1</v>
          </cell>
          <cell r="AW15" t="b">
            <v>1</v>
          </cell>
          <cell r="AX15" t="b">
            <v>1</v>
          </cell>
          <cell r="AY15" t="b">
            <v>1</v>
          </cell>
          <cell r="AZ15" t="b">
            <v>1</v>
          </cell>
          <cell r="BA15" t="b">
            <v>1</v>
          </cell>
          <cell r="BB15" t="b">
            <v>1</v>
          </cell>
          <cell r="BC15" t="b">
            <v>1</v>
          </cell>
          <cell r="BD15" t="b">
            <v>1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 t="str">
            <v>武中学校</v>
          </cell>
          <cell r="P16">
            <v>410063</v>
          </cell>
          <cell r="Q16">
            <v>460103</v>
          </cell>
          <cell r="R16">
            <v>2</v>
          </cell>
          <cell r="S16">
            <v>0</v>
          </cell>
          <cell r="T16">
            <v>2</v>
          </cell>
          <cell r="U16">
            <v>0</v>
          </cell>
          <cell r="V16">
            <v>2</v>
          </cell>
          <cell r="W16">
            <v>0</v>
          </cell>
          <cell r="X16">
            <v>2</v>
          </cell>
          <cell r="Y16">
            <v>0</v>
          </cell>
          <cell r="Z16">
            <v>2</v>
          </cell>
          <cell r="AA16">
            <v>0</v>
          </cell>
          <cell r="AB16">
            <v>2</v>
          </cell>
          <cell r="AC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1</v>
          </cell>
          <cell r="AJ16">
            <v>1</v>
          </cell>
          <cell r="AK16">
            <v>1</v>
          </cell>
          <cell r="AL16">
            <v>1</v>
          </cell>
          <cell r="AM16">
            <v>2</v>
          </cell>
          <cell r="AN16">
            <v>1</v>
          </cell>
          <cell r="AO16">
            <v>1</v>
          </cell>
          <cell r="AP16" t="b">
            <v>1</v>
          </cell>
          <cell r="AQ16" t="b">
            <v>1</v>
          </cell>
          <cell r="AR16" t="b">
            <v>1</v>
          </cell>
          <cell r="AS16" t="b">
            <v>1</v>
          </cell>
          <cell r="AT16" t="b">
            <v>1</v>
          </cell>
          <cell r="AU16" t="b">
            <v>1</v>
          </cell>
          <cell r="AV16" t="b">
            <v>1</v>
          </cell>
          <cell r="AW16" t="b">
            <v>1</v>
          </cell>
          <cell r="AX16" t="b">
            <v>1</v>
          </cell>
          <cell r="AY16" t="b">
            <v>1</v>
          </cell>
          <cell r="AZ16" t="b">
            <v>1</v>
          </cell>
          <cell r="BA16" t="b">
            <v>1</v>
          </cell>
          <cell r="BB16" t="b">
            <v>1</v>
          </cell>
          <cell r="BC16" t="b">
            <v>1</v>
          </cell>
          <cell r="BD16" t="b">
            <v>1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 t="str">
            <v>武中学校</v>
          </cell>
          <cell r="P17">
            <v>410063</v>
          </cell>
          <cell r="Q17">
            <v>460103</v>
          </cell>
          <cell r="R17">
            <v>2</v>
          </cell>
          <cell r="S17">
            <v>0</v>
          </cell>
          <cell r="T17">
            <v>2</v>
          </cell>
          <cell r="U17">
            <v>0</v>
          </cell>
          <cell r="V17">
            <v>2</v>
          </cell>
          <cell r="W17">
            <v>0</v>
          </cell>
          <cell r="X17">
            <v>2</v>
          </cell>
          <cell r="Y17">
            <v>0</v>
          </cell>
          <cell r="Z17">
            <v>2</v>
          </cell>
          <cell r="AA17">
            <v>0</v>
          </cell>
          <cell r="AB17">
            <v>2</v>
          </cell>
          <cell r="AC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  <cell r="AM17">
            <v>2</v>
          </cell>
          <cell r="AN17">
            <v>1</v>
          </cell>
          <cell r="AO17">
            <v>1</v>
          </cell>
          <cell r="AP17" t="b">
            <v>1</v>
          </cell>
          <cell r="AQ17" t="b">
            <v>1</v>
          </cell>
          <cell r="AR17" t="b">
            <v>1</v>
          </cell>
          <cell r="AS17" t="b">
            <v>1</v>
          </cell>
          <cell r="AT17" t="b">
            <v>1</v>
          </cell>
          <cell r="AU17" t="b">
            <v>1</v>
          </cell>
          <cell r="AV17" t="b">
            <v>1</v>
          </cell>
          <cell r="AW17" t="b">
            <v>1</v>
          </cell>
          <cell r="AX17" t="b">
            <v>1</v>
          </cell>
          <cell r="AY17" t="b">
            <v>1</v>
          </cell>
          <cell r="AZ17" t="b">
            <v>1</v>
          </cell>
          <cell r="BA17" t="b">
            <v>1</v>
          </cell>
          <cell r="BB17" t="b">
            <v>1</v>
          </cell>
          <cell r="BC17" t="b">
            <v>1</v>
          </cell>
          <cell r="BD17" t="b">
            <v>1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 t="str">
            <v>武中学校</v>
          </cell>
          <cell r="P18">
            <v>410063</v>
          </cell>
          <cell r="Q18">
            <v>460103</v>
          </cell>
          <cell r="R18">
            <v>2</v>
          </cell>
          <cell r="S18">
            <v>0</v>
          </cell>
          <cell r="T18">
            <v>2</v>
          </cell>
          <cell r="U18">
            <v>0</v>
          </cell>
          <cell r="V18">
            <v>2</v>
          </cell>
          <cell r="W18">
            <v>0</v>
          </cell>
          <cell r="X18">
            <v>2</v>
          </cell>
          <cell r="Y18">
            <v>0</v>
          </cell>
          <cell r="Z18">
            <v>2</v>
          </cell>
          <cell r="AA18">
            <v>0</v>
          </cell>
          <cell r="AB18">
            <v>2</v>
          </cell>
          <cell r="AC18">
            <v>0</v>
          </cell>
          <cell r="AF18">
            <v>23</v>
          </cell>
          <cell r="AG18">
            <v>0</v>
          </cell>
          <cell r="AH18">
            <v>0</v>
          </cell>
          <cell r="AI18">
            <v>1</v>
          </cell>
          <cell r="AJ18">
            <v>1</v>
          </cell>
          <cell r="AK18">
            <v>1</v>
          </cell>
          <cell r="AL18">
            <v>1</v>
          </cell>
          <cell r="AM18">
            <v>2</v>
          </cell>
          <cell r="AN18">
            <v>1</v>
          </cell>
          <cell r="AO18">
            <v>1</v>
          </cell>
          <cell r="AP18" t="b">
            <v>1</v>
          </cell>
          <cell r="AQ18" t="b">
            <v>1</v>
          </cell>
          <cell r="AR18" t="b">
            <v>1</v>
          </cell>
          <cell r="AS18" t="b">
            <v>1</v>
          </cell>
          <cell r="AT18" t="b">
            <v>1</v>
          </cell>
          <cell r="AU18" t="b">
            <v>1</v>
          </cell>
          <cell r="AV18" t="b">
            <v>1</v>
          </cell>
          <cell r="AW18" t="b">
            <v>1</v>
          </cell>
          <cell r="AX18" t="b">
            <v>1</v>
          </cell>
          <cell r="AY18" t="b">
            <v>1</v>
          </cell>
          <cell r="AZ18" t="b">
            <v>1</v>
          </cell>
          <cell r="BA18" t="b">
            <v>1</v>
          </cell>
          <cell r="BB18" t="b">
            <v>1</v>
          </cell>
          <cell r="BC18" t="b">
            <v>1</v>
          </cell>
          <cell r="BD18" t="b">
            <v>1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 t="str">
            <v>武中学校</v>
          </cell>
          <cell r="P19">
            <v>410063</v>
          </cell>
          <cell r="Q19">
            <v>460103</v>
          </cell>
          <cell r="R19">
            <v>2</v>
          </cell>
          <cell r="S19">
            <v>0</v>
          </cell>
          <cell r="T19">
            <v>2</v>
          </cell>
          <cell r="U19">
            <v>0</v>
          </cell>
          <cell r="V19">
            <v>2</v>
          </cell>
          <cell r="W19">
            <v>0</v>
          </cell>
          <cell r="X19">
            <v>2</v>
          </cell>
          <cell r="Y19">
            <v>0</v>
          </cell>
          <cell r="Z19">
            <v>2</v>
          </cell>
          <cell r="AA19">
            <v>0</v>
          </cell>
          <cell r="AB19">
            <v>2</v>
          </cell>
          <cell r="AC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2</v>
          </cell>
          <cell r="AN19">
            <v>1</v>
          </cell>
          <cell r="AO19">
            <v>1</v>
          </cell>
          <cell r="AP19" t="b">
            <v>1</v>
          </cell>
          <cell r="AQ19" t="b">
            <v>1</v>
          </cell>
          <cell r="AR19" t="b">
            <v>1</v>
          </cell>
          <cell r="AS19" t="b">
            <v>1</v>
          </cell>
          <cell r="AT19" t="b">
            <v>1</v>
          </cell>
          <cell r="AU19" t="b">
            <v>1</v>
          </cell>
          <cell r="AV19" t="b">
            <v>1</v>
          </cell>
          <cell r="AW19" t="b">
            <v>1</v>
          </cell>
          <cell r="AX19" t="b">
            <v>1</v>
          </cell>
          <cell r="AY19" t="b">
            <v>1</v>
          </cell>
          <cell r="AZ19" t="b">
            <v>1</v>
          </cell>
          <cell r="BA19" t="b">
            <v>1</v>
          </cell>
          <cell r="BB19" t="b">
            <v>1</v>
          </cell>
          <cell r="BC19" t="b">
            <v>1</v>
          </cell>
          <cell r="BD19" t="b">
            <v>1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武中学校</v>
          </cell>
          <cell r="P20">
            <v>410063</v>
          </cell>
          <cell r="Q20">
            <v>460103</v>
          </cell>
          <cell r="R20">
            <v>2</v>
          </cell>
          <cell r="S20">
            <v>0</v>
          </cell>
          <cell r="T20">
            <v>2</v>
          </cell>
          <cell r="U20">
            <v>0</v>
          </cell>
          <cell r="V20">
            <v>2</v>
          </cell>
          <cell r="W20">
            <v>0</v>
          </cell>
          <cell r="X20">
            <v>2</v>
          </cell>
          <cell r="Y20">
            <v>0</v>
          </cell>
          <cell r="Z20">
            <v>2</v>
          </cell>
          <cell r="AA20">
            <v>0</v>
          </cell>
          <cell r="AB20">
            <v>2</v>
          </cell>
          <cell r="AC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1</v>
          </cell>
          <cell r="AJ20">
            <v>1</v>
          </cell>
          <cell r="AK20">
            <v>1</v>
          </cell>
          <cell r="AL20">
            <v>1</v>
          </cell>
          <cell r="AM20">
            <v>2</v>
          </cell>
          <cell r="AN20">
            <v>1</v>
          </cell>
          <cell r="AO20">
            <v>1</v>
          </cell>
          <cell r="AP20" t="b">
            <v>1</v>
          </cell>
          <cell r="AQ20" t="b">
            <v>1</v>
          </cell>
          <cell r="AR20" t="b">
            <v>1</v>
          </cell>
          <cell r="AS20" t="b">
            <v>1</v>
          </cell>
          <cell r="AT20" t="b">
            <v>1</v>
          </cell>
          <cell r="AU20" t="b">
            <v>1</v>
          </cell>
          <cell r="AV20" t="b">
            <v>1</v>
          </cell>
          <cell r="AW20" t="b">
            <v>1</v>
          </cell>
          <cell r="AX20" t="b">
            <v>1</v>
          </cell>
          <cell r="AY20" t="b">
            <v>1</v>
          </cell>
          <cell r="AZ20" t="b">
            <v>1</v>
          </cell>
          <cell r="BA20" t="b">
            <v>1</v>
          </cell>
          <cell r="BB20" t="b">
            <v>1</v>
          </cell>
          <cell r="BC20" t="b">
            <v>1</v>
          </cell>
          <cell r="BD20" t="b">
            <v>1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 t="str">
            <v>武中学校</v>
          </cell>
          <cell r="P21">
            <v>410063</v>
          </cell>
          <cell r="Q21">
            <v>460103</v>
          </cell>
          <cell r="R21">
            <v>2</v>
          </cell>
          <cell r="S21">
            <v>0</v>
          </cell>
          <cell r="T21">
            <v>2</v>
          </cell>
          <cell r="U21">
            <v>0</v>
          </cell>
          <cell r="V21">
            <v>2</v>
          </cell>
          <cell r="W21">
            <v>0</v>
          </cell>
          <cell r="X21">
            <v>2</v>
          </cell>
          <cell r="Y21">
            <v>0</v>
          </cell>
          <cell r="Z21">
            <v>2</v>
          </cell>
          <cell r="AA21">
            <v>0</v>
          </cell>
          <cell r="AB21">
            <v>2</v>
          </cell>
          <cell r="AC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1</v>
          </cell>
          <cell r="AJ21">
            <v>1</v>
          </cell>
          <cell r="AK21">
            <v>1</v>
          </cell>
          <cell r="AL21">
            <v>1</v>
          </cell>
          <cell r="AM21">
            <v>2</v>
          </cell>
          <cell r="AN21">
            <v>1</v>
          </cell>
          <cell r="AO21">
            <v>1</v>
          </cell>
          <cell r="AP21" t="b">
            <v>1</v>
          </cell>
          <cell r="AQ21" t="b">
            <v>1</v>
          </cell>
          <cell r="AR21" t="b">
            <v>1</v>
          </cell>
          <cell r="AS21" t="b">
            <v>1</v>
          </cell>
          <cell r="AT21" t="b">
            <v>1</v>
          </cell>
          <cell r="AU21" t="b">
            <v>1</v>
          </cell>
          <cell r="AV21" t="b">
            <v>1</v>
          </cell>
          <cell r="AW21" t="b">
            <v>1</v>
          </cell>
          <cell r="AX21" t="b">
            <v>1</v>
          </cell>
          <cell r="AY21" t="b">
            <v>1</v>
          </cell>
          <cell r="AZ21" t="b">
            <v>1</v>
          </cell>
          <cell r="BA21" t="b">
            <v>1</v>
          </cell>
          <cell r="BB21" t="b">
            <v>1</v>
          </cell>
          <cell r="BC21" t="b">
            <v>1</v>
          </cell>
          <cell r="BD21" t="b">
            <v>1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 t="str">
            <v>武中学校</v>
          </cell>
          <cell r="P22">
            <v>410063</v>
          </cell>
          <cell r="Q22">
            <v>460103</v>
          </cell>
          <cell r="R22">
            <v>2</v>
          </cell>
          <cell r="S22">
            <v>0</v>
          </cell>
          <cell r="T22">
            <v>2</v>
          </cell>
          <cell r="U22">
            <v>0</v>
          </cell>
          <cell r="V22">
            <v>2</v>
          </cell>
          <cell r="W22">
            <v>0</v>
          </cell>
          <cell r="X22">
            <v>2</v>
          </cell>
          <cell r="Y22">
            <v>0</v>
          </cell>
          <cell r="Z22">
            <v>2</v>
          </cell>
          <cell r="AA22">
            <v>0</v>
          </cell>
          <cell r="AB22">
            <v>2</v>
          </cell>
          <cell r="AC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>
            <v>2</v>
          </cell>
          <cell r="AN22">
            <v>1</v>
          </cell>
          <cell r="AO22">
            <v>1</v>
          </cell>
          <cell r="AP22" t="b">
            <v>1</v>
          </cell>
          <cell r="AQ22" t="b">
            <v>1</v>
          </cell>
          <cell r="AR22" t="b">
            <v>1</v>
          </cell>
          <cell r="AS22" t="b">
            <v>1</v>
          </cell>
          <cell r="AT22" t="b">
            <v>1</v>
          </cell>
          <cell r="AU22" t="b">
            <v>1</v>
          </cell>
          <cell r="AV22" t="b">
            <v>1</v>
          </cell>
          <cell r="AW22" t="b">
            <v>1</v>
          </cell>
          <cell r="AX22" t="b">
            <v>1</v>
          </cell>
          <cell r="AY22" t="b">
            <v>1</v>
          </cell>
          <cell r="AZ22" t="b">
            <v>1</v>
          </cell>
          <cell r="BA22" t="b">
            <v>1</v>
          </cell>
          <cell r="BB22" t="b">
            <v>1</v>
          </cell>
          <cell r="BC22" t="b">
            <v>1</v>
          </cell>
          <cell r="BD22" t="b">
            <v>1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 t="str">
            <v>武中学校</v>
          </cell>
          <cell r="P23">
            <v>410063</v>
          </cell>
          <cell r="Q23">
            <v>460103</v>
          </cell>
          <cell r="R23">
            <v>2</v>
          </cell>
          <cell r="S23">
            <v>0</v>
          </cell>
          <cell r="T23">
            <v>2</v>
          </cell>
          <cell r="U23">
            <v>0</v>
          </cell>
          <cell r="V23">
            <v>2</v>
          </cell>
          <cell r="W23">
            <v>0</v>
          </cell>
          <cell r="X23">
            <v>2</v>
          </cell>
          <cell r="Y23">
            <v>0</v>
          </cell>
          <cell r="Z23">
            <v>2</v>
          </cell>
          <cell r="AA23">
            <v>0</v>
          </cell>
          <cell r="AB23">
            <v>2</v>
          </cell>
          <cell r="AC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1</v>
          </cell>
          <cell r="AJ23">
            <v>1</v>
          </cell>
          <cell r="AK23">
            <v>1</v>
          </cell>
          <cell r="AL23">
            <v>1</v>
          </cell>
          <cell r="AM23">
            <v>2</v>
          </cell>
          <cell r="AN23">
            <v>1</v>
          </cell>
          <cell r="AO23">
            <v>1</v>
          </cell>
          <cell r="AP23" t="b">
            <v>1</v>
          </cell>
          <cell r="AQ23" t="b">
            <v>1</v>
          </cell>
          <cell r="AR23" t="b">
            <v>1</v>
          </cell>
          <cell r="AS23" t="b">
            <v>1</v>
          </cell>
          <cell r="AT23" t="b">
            <v>1</v>
          </cell>
          <cell r="AU23" t="b">
            <v>1</v>
          </cell>
          <cell r="AV23" t="b">
            <v>1</v>
          </cell>
          <cell r="AW23" t="b">
            <v>1</v>
          </cell>
          <cell r="AX23" t="b">
            <v>1</v>
          </cell>
          <cell r="AY23" t="b">
            <v>1</v>
          </cell>
          <cell r="AZ23" t="b">
            <v>1</v>
          </cell>
          <cell r="BA23" t="b">
            <v>1</v>
          </cell>
          <cell r="BB23" t="b">
            <v>1</v>
          </cell>
          <cell r="BC23" t="b">
            <v>1</v>
          </cell>
          <cell r="BD23" t="b">
            <v>1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 t="str">
            <v>武中学校</v>
          </cell>
          <cell r="P24">
            <v>410063</v>
          </cell>
          <cell r="Q24">
            <v>460103</v>
          </cell>
          <cell r="R24">
            <v>2</v>
          </cell>
          <cell r="S24">
            <v>0</v>
          </cell>
          <cell r="T24">
            <v>2</v>
          </cell>
          <cell r="U24">
            <v>0</v>
          </cell>
          <cell r="V24">
            <v>2</v>
          </cell>
          <cell r="W24">
            <v>0</v>
          </cell>
          <cell r="X24">
            <v>2</v>
          </cell>
          <cell r="Y24">
            <v>0</v>
          </cell>
          <cell r="Z24">
            <v>2</v>
          </cell>
          <cell r="AA24">
            <v>0</v>
          </cell>
          <cell r="AB24">
            <v>2</v>
          </cell>
          <cell r="AC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1</v>
          </cell>
          <cell r="AJ24">
            <v>1</v>
          </cell>
          <cell r="AK24">
            <v>1</v>
          </cell>
          <cell r="AL24">
            <v>1</v>
          </cell>
          <cell r="AM24">
            <v>2</v>
          </cell>
          <cell r="AN24">
            <v>1</v>
          </cell>
          <cell r="AO24">
            <v>1</v>
          </cell>
          <cell r="AP24" t="b">
            <v>1</v>
          </cell>
          <cell r="AQ24" t="b">
            <v>1</v>
          </cell>
          <cell r="AR24" t="b">
            <v>1</v>
          </cell>
          <cell r="AS24" t="b">
            <v>1</v>
          </cell>
          <cell r="AT24" t="b">
            <v>1</v>
          </cell>
          <cell r="AU24" t="b">
            <v>1</v>
          </cell>
          <cell r="AV24" t="b">
            <v>1</v>
          </cell>
          <cell r="AW24" t="b">
            <v>1</v>
          </cell>
          <cell r="AX24" t="b">
            <v>1</v>
          </cell>
          <cell r="AY24" t="b">
            <v>1</v>
          </cell>
          <cell r="AZ24" t="b">
            <v>1</v>
          </cell>
          <cell r="BA24" t="b">
            <v>1</v>
          </cell>
          <cell r="BB24" t="b">
            <v>1</v>
          </cell>
          <cell r="BC24" t="b">
            <v>1</v>
          </cell>
          <cell r="BD24" t="b">
            <v>1</v>
          </cell>
        </row>
      </sheetData>
      <sheetData sheetId="11">
        <row r="2">
          <cell r="B2" t="str">
            <v>武中学校</v>
          </cell>
          <cell r="C2" t="str">
            <v>〒890-0045</v>
          </cell>
          <cell r="D2" t="str">
            <v>鹿児島市武3-42-1</v>
          </cell>
          <cell r="E2">
            <v>410063</v>
          </cell>
          <cell r="F2" t="str">
            <v>鹿児島中央</v>
          </cell>
          <cell r="G2">
            <v>460103</v>
          </cell>
        </row>
        <row r="3">
          <cell r="B3" t="str">
            <v>県立青少年研修センター</v>
          </cell>
          <cell r="C3" t="str">
            <v>〒891-1305</v>
          </cell>
          <cell r="D3" t="str">
            <v>鹿児島市宮之浦4226-1</v>
          </cell>
          <cell r="E3">
            <v>307041</v>
          </cell>
          <cell r="F3" t="str">
            <v>教育センター</v>
          </cell>
          <cell r="G3">
            <v>461503</v>
          </cell>
        </row>
        <row r="4">
          <cell r="B4" t="str">
            <v>喜入中学校</v>
          </cell>
          <cell r="C4" t="str">
            <v>〒891-0203</v>
          </cell>
          <cell r="D4" t="str">
            <v>鹿児島市喜入町7143</v>
          </cell>
          <cell r="E4">
            <v>490211</v>
          </cell>
          <cell r="F4" t="str">
            <v>喜入</v>
          </cell>
          <cell r="G4">
            <v>461901</v>
          </cell>
        </row>
        <row r="5">
          <cell r="B5" t="str">
            <v>中之島中学校</v>
          </cell>
          <cell r="C5" t="str">
            <v>〒892-5201</v>
          </cell>
          <cell r="D5" t="str">
            <v>鹿児島郡十島村中之島131</v>
          </cell>
          <cell r="E5">
            <v>411019</v>
          </cell>
          <cell r="F5" t="str">
            <v>中之島</v>
          </cell>
          <cell r="G5">
            <v>461801</v>
          </cell>
        </row>
        <row r="6">
          <cell r="B6" t="str">
            <v>武岡台高等学校</v>
          </cell>
          <cell r="C6" t="str">
            <v>〒890-0022</v>
          </cell>
          <cell r="D6" t="str">
            <v>鹿児島市小野町３１７５</v>
          </cell>
          <cell r="E6">
            <v>320811</v>
          </cell>
          <cell r="F6" t="str">
            <v>田上</v>
          </cell>
          <cell r="G6">
            <v>460101</v>
          </cell>
        </row>
        <row r="7">
          <cell r="B7" t="str">
            <v>開陽高等学校（全日制）</v>
          </cell>
          <cell r="C7" t="str">
            <v>〒891-0198</v>
          </cell>
          <cell r="D7" t="str">
            <v>鹿児島市上福元町５２９６－１</v>
          </cell>
          <cell r="E7">
            <v>320820</v>
          </cell>
          <cell r="F7" t="str">
            <v>谷山</v>
          </cell>
          <cell r="G7">
            <v>460104</v>
          </cell>
        </row>
        <row r="8">
          <cell r="B8" t="str">
            <v>開陽高等学校（定時制）</v>
          </cell>
          <cell r="C8" t="str">
            <v>〒891-0198</v>
          </cell>
          <cell r="D8" t="str">
            <v>鹿児島市上福元町５２９６－１</v>
          </cell>
          <cell r="E8">
            <v>330132</v>
          </cell>
          <cell r="F8" t="str">
            <v>谷山</v>
          </cell>
          <cell r="G8">
            <v>460104</v>
          </cell>
        </row>
        <row r="9">
          <cell r="B9" t="str">
            <v>開陽高等学校（通信制）</v>
          </cell>
          <cell r="C9" t="str">
            <v>〒891-0198</v>
          </cell>
          <cell r="D9" t="str">
            <v>鹿児島市上福元町５２９６－１</v>
          </cell>
          <cell r="E9">
            <v>350028</v>
          </cell>
          <cell r="F9" t="str">
            <v>谷山</v>
          </cell>
          <cell r="G9">
            <v>460104</v>
          </cell>
        </row>
        <row r="10">
          <cell r="B10" t="str">
            <v>甲陵高等学校</v>
          </cell>
          <cell r="C10" t="str">
            <v>〒891-1105</v>
          </cell>
          <cell r="D10" t="str">
            <v>鹿児島市郡山町１００</v>
          </cell>
          <cell r="E10">
            <v>320773</v>
          </cell>
          <cell r="F10" t="str">
            <v>郡山</v>
          </cell>
          <cell r="G10">
            <v>463201</v>
          </cell>
        </row>
        <row r="11">
          <cell r="B11" t="str">
            <v>松陽高等学校</v>
          </cell>
          <cell r="C11" t="str">
            <v>〒899-2702</v>
          </cell>
          <cell r="D11" t="str">
            <v>鹿児島市福山町５７３</v>
          </cell>
          <cell r="E11">
            <v>320790</v>
          </cell>
          <cell r="F11" t="str">
            <v>上伊集院</v>
          </cell>
          <cell r="G11">
            <v>463102</v>
          </cell>
        </row>
        <row r="12">
          <cell r="B12" t="str">
            <v>鹿児島東高等学校</v>
          </cell>
          <cell r="C12" t="str">
            <v>〒892-0861</v>
          </cell>
          <cell r="D12" t="str">
            <v>鹿児島市東坂元３－２８－１</v>
          </cell>
          <cell r="E12">
            <v>320056</v>
          </cell>
          <cell r="F12" t="str">
            <v>鹿児島</v>
          </cell>
          <cell r="G12">
            <v>460101</v>
          </cell>
        </row>
        <row r="13">
          <cell r="B13" t="str">
            <v>鹿児島工業高等学校</v>
          </cell>
          <cell r="C13" t="str">
            <v>〒890-0014</v>
          </cell>
          <cell r="D13" t="str">
            <v>鹿児島市草牟田２－５７－１</v>
          </cell>
          <cell r="E13">
            <v>320064</v>
          </cell>
          <cell r="F13" t="str">
            <v>伊敷</v>
          </cell>
          <cell r="G13">
            <v>460102</v>
          </cell>
        </row>
        <row r="14">
          <cell r="B14" t="str">
            <v>鹿児島南高等学校</v>
          </cell>
          <cell r="C14" t="str">
            <v>〒891-0116</v>
          </cell>
          <cell r="D14" t="str">
            <v>鹿児島市上福元町５２５５</v>
          </cell>
          <cell r="E14">
            <v>320072</v>
          </cell>
          <cell r="F14" t="str">
            <v>谷山</v>
          </cell>
          <cell r="G14">
            <v>460104</v>
          </cell>
        </row>
        <row r="15">
          <cell r="B15" t="str">
            <v>鹿児島西高等学校</v>
          </cell>
          <cell r="C15" t="str">
            <v>〒890-8524</v>
          </cell>
          <cell r="D15" t="str">
            <v>鹿児島市下伊敷１－１０－３</v>
          </cell>
          <cell r="E15">
            <v>320781</v>
          </cell>
          <cell r="F15" t="str">
            <v>伊敷</v>
          </cell>
          <cell r="G15">
            <v>460102</v>
          </cell>
        </row>
        <row r="16">
          <cell r="B16" t="str">
            <v>鹿児島盲学校</v>
          </cell>
          <cell r="C16" t="str">
            <v>〒890-0005</v>
          </cell>
          <cell r="D16" t="str">
            <v>鹿児島市下伊敷１－５２－２７</v>
          </cell>
          <cell r="E16">
            <v>360015</v>
          </cell>
          <cell r="F16" t="str">
            <v>伊敷</v>
          </cell>
          <cell r="G16">
            <v>460102</v>
          </cell>
        </row>
        <row r="17">
          <cell r="B17" t="str">
            <v>鹿児島聾学校</v>
          </cell>
          <cell r="C17" t="str">
            <v>〒890-0014</v>
          </cell>
          <cell r="D17" t="str">
            <v>鹿児島市草牟田２－５３－５４</v>
          </cell>
          <cell r="E17">
            <v>360023</v>
          </cell>
          <cell r="F17" t="str">
            <v>伊敷</v>
          </cell>
          <cell r="G17">
            <v>460102</v>
          </cell>
        </row>
        <row r="18">
          <cell r="B18" t="str">
            <v>武岡台養護学校</v>
          </cell>
          <cell r="C18" t="str">
            <v>〒890-0022</v>
          </cell>
          <cell r="D18" t="str">
            <v>鹿児島市小野町２７６０</v>
          </cell>
          <cell r="E18">
            <v>360112</v>
          </cell>
          <cell r="F18" t="str">
            <v>田上</v>
          </cell>
          <cell r="G18">
            <v>460111</v>
          </cell>
        </row>
        <row r="19">
          <cell r="B19" t="str">
            <v>鹿児島養護学校</v>
          </cell>
          <cell r="C19" t="str">
            <v>〒892-0871</v>
          </cell>
          <cell r="D19" t="str">
            <v>鹿児島市吉野町２３００</v>
          </cell>
          <cell r="E19">
            <v>360031</v>
          </cell>
          <cell r="F19" t="str">
            <v>吉野</v>
          </cell>
          <cell r="G19">
            <v>460119</v>
          </cell>
        </row>
        <row r="20">
          <cell r="B20" t="str">
            <v>桜丘養護学校</v>
          </cell>
          <cell r="C20" t="str">
            <v>〒891-0175</v>
          </cell>
          <cell r="D20" t="str">
            <v>鹿児島市桜ヶ丘６－１２</v>
          </cell>
          <cell r="E20">
            <v>360040</v>
          </cell>
          <cell r="F20" t="str">
            <v>桜ヶ丘</v>
          </cell>
          <cell r="G20">
            <v>460113</v>
          </cell>
        </row>
        <row r="21">
          <cell r="B21" t="str">
            <v>皆与志養護学校</v>
          </cell>
          <cell r="C21" t="str">
            <v>〒891-1206</v>
          </cell>
          <cell r="D21" t="str">
            <v>鹿児島市皆与志町１７８２－１</v>
          </cell>
          <cell r="E21">
            <v>360121</v>
          </cell>
          <cell r="F21" t="str">
            <v>河頭</v>
          </cell>
          <cell r="G21">
            <v>460107</v>
          </cell>
        </row>
        <row r="22">
          <cell r="B22" t="str">
            <v>鹿児島玉龍高等学校</v>
          </cell>
          <cell r="C22" t="str">
            <v>〒892-0806</v>
          </cell>
          <cell r="D22" t="str">
            <v>鹿児島市池之上町２０－５７</v>
          </cell>
          <cell r="F22" t="str">
            <v>鹿児島</v>
          </cell>
          <cell r="G22">
            <v>460101</v>
          </cell>
        </row>
        <row r="23">
          <cell r="B23" t="str">
            <v>鹿児島商業高等学校</v>
          </cell>
          <cell r="C23" t="str">
            <v>〒892-0863</v>
          </cell>
          <cell r="D23" t="str">
            <v>鹿児島市西坂元町５８－１</v>
          </cell>
          <cell r="F23" t="str">
            <v>鹿児島</v>
          </cell>
          <cell r="G23">
            <v>460101</v>
          </cell>
        </row>
        <row r="24">
          <cell r="B24" t="str">
            <v>鹿児島女子高等学校</v>
          </cell>
          <cell r="C24" t="str">
            <v>〒890-0012</v>
          </cell>
          <cell r="D24" t="str">
            <v>鹿児島市玉里町２７－１</v>
          </cell>
          <cell r="F24" t="str">
            <v>伊敷</v>
          </cell>
          <cell r="G24">
            <v>460102</v>
          </cell>
        </row>
        <row r="25">
          <cell r="B25" t="str">
            <v>指宿高等学校</v>
          </cell>
          <cell r="C25" t="str">
            <v>〒891-0402</v>
          </cell>
          <cell r="D25" t="str">
            <v>指宿市十町２３６</v>
          </cell>
          <cell r="E25">
            <v>320081</v>
          </cell>
          <cell r="F25" t="str">
            <v>二月田</v>
          </cell>
          <cell r="G25">
            <v>461001</v>
          </cell>
        </row>
        <row r="26">
          <cell r="B26" t="str">
            <v>山川高等学校</v>
          </cell>
          <cell r="C26" t="str">
            <v>〒891-0516</v>
          </cell>
          <cell r="D26" t="str">
            <v>指宿市山川町成川３４２３</v>
          </cell>
          <cell r="E26">
            <v>320099</v>
          </cell>
          <cell r="F26" t="str">
            <v>東大山</v>
          </cell>
          <cell r="G26">
            <v>462002</v>
          </cell>
        </row>
        <row r="27">
          <cell r="B27" t="str">
            <v>頴娃高等学校</v>
          </cell>
          <cell r="C27" t="str">
            <v>〒891-0702</v>
          </cell>
          <cell r="D27" t="str">
            <v>揖宿郡頴娃町牧之内２０００</v>
          </cell>
          <cell r="E27">
            <v>320102</v>
          </cell>
          <cell r="F27" t="str">
            <v>西頴娃</v>
          </cell>
          <cell r="G27">
            <v>462101</v>
          </cell>
        </row>
        <row r="28">
          <cell r="B28" t="str">
            <v>指宿養護学校</v>
          </cell>
          <cell r="C28" t="str">
            <v>〒891-0403</v>
          </cell>
          <cell r="D28" t="str">
            <v>指宿市十二町４１９３－２</v>
          </cell>
          <cell r="E28">
            <v>360066</v>
          </cell>
          <cell r="F28" t="str">
            <v>指宿</v>
          </cell>
          <cell r="G28">
            <v>461002</v>
          </cell>
        </row>
        <row r="29">
          <cell r="B29" t="str">
            <v>指宿商業高等学校</v>
          </cell>
          <cell r="C29" t="str">
            <v>〒891-0315</v>
          </cell>
          <cell r="D29" t="str">
            <v>指宿市岩本２７４８</v>
          </cell>
          <cell r="F29" t="str">
            <v>薩摩今和泉</v>
          </cell>
          <cell r="G29">
            <v>461005</v>
          </cell>
        </row>
        <row r="30">
          <cell r="B30" t="str">
            <v>枕崎高等学校</v>
          </cell>
          <cell r="C30" t="str">
            <v>〒898-0052</v>
          </cell>
          <cell r="D30" t="str">
            <v>枕崎市岩崎町３</v>
          </cell>
          <cell r="E30">
            <v>320111</v>
          </cell>
          <cell r="F30" t="str">
            <v>枕崎</v>
          </cell>
          <cell r="G30">
            <v>460401</v>
          </cell>
        </row>
        <row r="31">
          <cell r="B31" t="str">
            <v>鹿児島水産高等学校</v>
          </cell>
          <cell r="C31" t="str">
            <v>〒898-0032</v>
          </cell>
          <cell r="D31" t="str">
            <v>枕崎市別府３５００</v>
          </cell>
          <cell r="E31">
            <v>320129</v>
          </cell>
          <cell r="F31" t="str">
            <v>薩摩板敷</v>
          </cell>
          <cell r="G31">
            <v>460402</v>
          </cell>
        </row>
        <row r="32">
          <cell r="B32" t="str">
            <v>笠沙高等学校</v>
          </cell>
          <cell r="C32" t="str">
            <v>〒897-1201</v>
          </cell>
          <cell r="D32" t="str">
            <v>南さつま市大浦町１２７５</v>
          </cell>
          <cell r="E32">
            <v>320137</v>
          </cell>
          <cell r="F32" t="str">
            <v>大浦</v>
          </cell>
          <cell r="G32">
            <v>462401</v>
          </cell>
        </row>
        <row r="33">
          <cell r="B33" t="str">
            <v>加世田高等学校</v>
          </cell>
          <cell r="C33" t="str">
            <v>〒897-0003</v>
          </cell>
          <cell r="D33" t="str">
            <v>南さつま市加世田川畑３２００</v>
          </cell>
          <cell r="E33">
            <v>320145</v>
          </cell>
          <cell r="F33" t="str">
            <v>加世田</v>
          </cell>
          <cell r="G33">
            <v>461101</v>
          </cell>
        </row>
        <row r="34">
          <cell r="B34" t="str">
            <v>加世田常潤高等学校</v>
          </cell>
          <cell r="C34" t="str">
            <v>〒897-0002</v>
          </cell>
          <cell r="D34" t="str">
            <v>南さつま市加世田武田１４８６３</v>
          </cell>
          <cell r="E34">
            <v>320153</v>
          </cell>
          <cell r="F34" t="str">
            <v>加世田</v>
          </cell>
          <cell r="G34">
            <v>461101</v>
          </cell>
        </row>
        <row r="35">
          <cell r="B35" t="str">
            <v>川辺高等学校</v>
          </cell>
          <cell r="C35" t="str">
            <v>〒897-0221</v>
          </cell>
          <cell r="D35" t="str">
            <v>川辺郡川辺町田部田４１５０</v>
          </cell>
          <cell r="E35">
            <v>320161</v>
          </cell>
          <cell r="F35" t="str">
            <v>川辺</v>
          </cell>
          <cell r="G35">
            <v>462701</v>
          </cell>
        </row>
        <row r="36">
          <cell r="B36" t="str">
            <v>薩南工業高等学校</v>
          </cell>
          <cell r="C36" t="str">
            <v>〒897-0302</v>
          </cell>
          <cell r="D36" t="str">
            <v>川辺郡知覧町郡５２３２</v>
          </cell>
          <cell r="E36">
            <v>320188</v>
          </cell>
          <cell r="F36" t="str">
            <v>知覧</v>
          </cell>
          <cell r="G36">
            <v>462601</v>
          </cell>
        </row>
        <row r="37">
          <cell r="B37" t="str">
            <v>日吉中学校</v>
          </cell>
          <cell r="C37" t="str">
            <v>〒899-3101</v>
          </cell>
          <cell r="D37" t="str">
            <v>日置市日吉町日置３５６</v>
          </cell>
          <cell r="E37">
            <v>510815</v>
          </cell>
          <cell r="F37" t="str">
            <v>日置</v>
          </cell>
          <cell r="G37">
            <v>463301</v>
          </cell>
        </row>
        <row r="38">
          <cell r="B38" t="str">
            <v>伊集院高等学校</v>
          </cell>
          <cell r="C38" t="str">
            <v>〒899-2504</v>
          </cell>
          <cell r="D38" t="str">
            <v>日置市伊集院町郡１９８４</v>
          </cell>
          <cell r="E38">
            <v>320200</v>
          </cell>
          <cell r="F38" t="str">
            <v>伊集院</v>
          </cell>
          <cell r="G38">
            <v>463001</v>
          </cell>
        </row>
        <row r="39">
          <cell r="B39" t="str">
            <v>市来農芸高等学校</v>
          </cell>
          <cell r="C39" t="str">
            <v>〒899-2101</v>
          </cell>
          <cell r="D39" t="str">
            <v>いちき串木野市湊町１６０</v>
          </cell>
          <cell r="E39">
            <v>320218</v>
          </cell>
          <cell r="F39" t="str">
            <v>市来</v>
          </cell>
          <cell r="G39">
            <v>462801</v>
          </cell>
        </row>
        <row r="40">
          <cell r="B40" t="str">
            <v>串木野高等学校</v>
          </cell>
          <cell r="C40" t="str">
            <v>〒896-0024</v>
          </cell>
          <cell r="D40" t="str">
            <v>いちき串木野市美住町６５</v>
          </cell>
          <cell r="E40">
            <v>320226</v>
          </cell>
          <cell r="F40" t="str">
            <v>串木野</v>
          </cell>
          <cell r="G40">
            <v>460501</v>
          </cell>
        </row>
        <row r="41">
          <cell r="B41" t="str">
            <v>南薩養護学校</v>
          </cell>
          <cell r="C41" t="str">
            <v>〒899-3403</v>
          </cell>
          <cell r="D41" t="str">
            <v>南さつま市金峰町尾下３２６</v>
          </cell>
          <cell r="E41">
            <v>360139</v>
          </cell>
          <cell r="F41" t="str">
            <v>金峰</v>
          </cell>
          <cell r="G41">
            <v>463501</v>
          </cell>
        </row>
        <row r="42">
          <cell r="B42" t="str">
            <v>串木野養護学校</v>
          </cell>
          <cell r="C42" t="str">
            <v>〒896-0053</v>
          </cell>
          <cell r="D42" t="str">
            <v>いしき串木野市下名１０４１</v>
          </cell>
          <cell r="E42">
            <v>360058</v>
          </cell>
          <cell r="F42" t="str">
            <v>串木野</v>
          </cell>
          <cell r="G42">
            <v>460501</v>
          </cell>
        </row>
        <row r="43">
          <cell r="B43" t="str">
            <v>川内高等学校</v>
          </cell>
          <cell r="C43" t="str">
            <v>〒895-0061</v>
          </cell>
          <cell r="D43" t="str">
            <v>薩摩川内市御陵下町６－３</v>
          </cell>
          <cell r="E43">
            <v>320234</v>
          </cell>
          <cell r="F43" t="str">
            <v>上川内</v>
          </cell>
          <cell r="G43">
            <v>460202</v>
          </cell>
        </row>
        <row r="44">
          <cell r="B44" t="str">
            <v>川内商工高等学校</v>
          </cell>
          <cell r="C44" t="str">
            <v>〒895-0012</v>
          </cell>
          <cell r="D44" t="str">
            <v>薩摩川内市平佐町１８３５</v>
          </cell>
          <cell r="E44">
            <v>320242</v>
          </cell>
          <cell r="F44" t="str">
            <v>川内</v>
          </cell>
          <cell r="G44">
            <v>460201</v>
          </cell>
        </row>
        <row r="45">
          <cell r="B45" t="str">
            <v>樋脇高等学校</v>
          </cell>
          <cell r="C45" t="str">
            <v>〒895-1202</v>
          </cell>
          <cell r="D45" t="str">
            <v>薩摩川内市樋脇町塔之原８６５８</v>
          </cell>
          <cell r="E45">
            <v>320269</v>
          </cell>
          <cell r="F45" t="str">
            <v>樋脇</v>
          </cell>
          <cell r="G45">
            <v>463601</v>
          </cell>
        </row>
        <row r="46">
          <cell r="B46" t="str">
            <v>入来商業高等学校</v>
          </cell>
          <cell r="C46" t="str">
            <v>〒895-1401</v>
          </cell>
          <cell r="D46" t="str">
            <v>薩摩川内市入来町副田５９６１</v>
          </cell>
          <cell r="E46">
            <v>320277</v>
          </cell>
          <cell r="F46" t="str">
            <v>入来</v>
          </cell>
          <cell r="G46">
            <v>463701</v>
          </cell>
        </row>
        <row r="47">
          <cell r="B47" t="str">
            <v>入来中学校</v>
          </cell>
          <cell r="C47" t="str">
            <v>〒895-1402</v>
          </cell>
          <cell r="D47" t="str">
            <v>薩摩川内市入来町浦之名７６３５</v>
          </cell>
          <cell r="E47">
            <v>430412</v>
          </cell>
          <cell r="F47" t="str">
            <v>牟多田</v>
          </cell>
          <cell r="G47">
            <v>463702</v>
          </cell>
        </row>
        <row r="48">
          <cell r="B48" t="str">
            <v>宮之城中学校</v>
          </cell>
          <cell r="C48" t="str">
            <v>〒895-1803</v>
          </cell>
          <cell r="D48" t="str">
            <v>薩摩郡さつま町屋地１４２２</v>
          </cell>
          <cell r="E48">
            <v>430625</v>
          </cell>
          <cell r="F48" t="str">
            <v>宮之城</v>
          </cell>
          <cell r="G48">
            <v>463901</v>
          </cell>
        </row>
        <row r="49">
          <cell r="B49" t="str">
            <v>薩摩中央高等学校</v>
          </cell>
          <cell r="C49" t="str">
            <v>〒895-1811</v>
          </cell>
          <cell r="D49" t="str">
            <v>薩摩郡さつま町虎居１９００</v>
          </cell>
          <cell r="E49">
            <v>320838</v>
          </cell>
          <cell r="F49" t="str">
            <v>宮之城</v>
          </cell>
          <cell r="G49">
            <v>463901</v>
          </cell>
        </row>
        <row r="50">
          <cell r="B50" t="str">
            <v>川薩清修館高等学校</v>
          </cell>
          <cell r="C50" t="str">
            <v>〒895-1401</v>
          </cell>
          <cell r="D50" t="str">
            <v>薩摩川内市入来町副田５９６１</v>
          </cell>
          <cell r="E50">
            <v>320871</v>
          </cell>
          <cell r="F50" t="str">
            <v>入来</v>
          </cell>
          <cell r="G50">
            <v>463701</v>
          </cell>
        </row>
        <row r="51">
          <cell r="B51" t="str">
            <v>江内中学校</v>
          </cell>
          <cell r="C51" t="str">
            <v>〒899-0407</v>
          </cell>
          <cell r="D51" t="str">
            <v>出水市高尾野町江内３２００</v>
          </cell>
          <cell r="E51">
            <v>520420</v>
          </cell>
          <cell r="F51" t="str">
            <v>江内</v>
          </cell>
          <cell r="G51">
            <v>464802</v>
          </cell>
        </row>
        <row r="52">
          <cell r="B52" t="str">
            <v>阿久根農業高等学校</v>
          </cell>
          <cell r="C52" t="str">
            <v>〒899-1611</v>
          </cell>
          <cell r="D52" t="str">
            <v>阿久根市赤瀬川１８００</v>
          </cell>
          <cell r="E52">
            <v>320315</v>
          </cell>
          <cell r="F52" t="str">
            <v>阿久根</v>
          </cell>
          <cell r="G52">
            <v>460601</v>
          </cell>
        </row>
        <row r="53">
          <cell r="B53" t="str">
            <v>鶴翔高等学校</v>
          </cell>
          <cell r="C53" t="str">
            <v>〒899-1611</v>
          </cell>
          <cell r="D53" t="str">
            <v>阿久根市赤瀬川１８００</v>
          </cell>
          <cell r="E53">
            <v>320846</v>
          </cell>
          <cell r="F53" t="str">
            <v>阿久根</v>
          </cell>
          <cell r="G53">
            <v>460601</v>
          </cell>
        </row>
        <row r="54">
          <cell r="B54" t="str">
            <v>野田女子高等学校</v>
          </cell>
          <cell r="C54" t="str">
            <v>〒899-0502</v>
          </cell>
          <cell r="D54" t="str">
            <v>出水市野田町下名５４５４</v>
          </cell>
          <cell r="E54">
            <v>320323</v>
          </cell>
          <cell r="F54" t="str">
            <v>野田郷</v>
          </cell>
          <cell r="G54">
            <v>464701</v>
          </cell>
        </row>
        <row r="55">
          <cell r="B55" t="str">
            <v>長島高等学校</v>
          </cell>
          <cell r="C55" t="str">
            <v>〒899-1302</v>
          </cell>
          <cell r="D55" t="str">
            <v>出水郡長島町平尾５６４５</v>
          </cell>
          <cell r="E55">
            <v>320331</v>
          </cell>
          <cell r="F55" t="str">
            <v>平尾</v>
          </cell>
          <cell r="G55">
            <v>465002</v>
          </cell>
        </row>
        <row r="56">
          <cell r="B56" t="str">
            <v>出水高等学校</v>
          </cell>
          <cell r="C56" t="str">
            <v>〒899-0213</v>
          </cell>
          <cell r="D56" t="str">
            <v>出水市西出水町１７００</v>
          </cell>
          <cell r="E56">
            <v>320340</v>
          </cell>
          <cell r="F56" t="str">
            <v>西出水</v>
          </cell>
          <cell r="G56">
            <v>460802</v>
          </cell>
        </row>
        <row r="57">
          <cell r="B57" t="str">
            <v>出水工業高等学校</v>
          </cell>
          <cell r="C57" t="str">
            <v>〒899-0214</v>
          </cell>
          <cell r="D57" t="str">
            <v>出水市五万石町３５８</v>
          </cell>
          <cell r="E57">
            <v>320358</v>
          </cell>
          <cell r="F57" t="str">
            <v>西出水</v>
          </cell>
          <cell r="G57">
            <v>460802</v>
          </cell>
        </row>
        <row r="58">
          <cell r="B58" t="str">
            <v>出水養護学校</v>
          </cell>
          <cell r="C58" t="str">
            <v>〒899-0208</v>
          </cell>
          <cell r="D58" t="str">
            <v>出水市文化町９６６</v>
          </cell>
          <cell r="E58">
            <v>360163</v>
          </cell>
          <cell r="F58" t="str">
            <v>出水</v>
          </cell>
          <cell r="G58">
            <v>460801</v>
          </cell>
        </row>
        <row r="59">
          <cell r="B59" t="str">
            <v>出水商業高等学校</v>
          </cell>
          <cell r="C59" t="str">
            <v>〒899-0131</v>
          </cell>
          <cell r="D59" t="str">
            <v>出水市明神町２００</v>
          </cell>
          <cell r="F59" t="str">
            <v>西出水</v>
          </cell>
          <cell r="G59">
            <v>460802</v>
          </cell>
        </row>
        <row r="60">
          <cell r="B60" t="str">
            <v>大口中学校</v>
          </cell>
          <cell r="C60" t="str">
            <v>〒895-2503</v>
          </cell>
          <cell r="D60" t="str">
            <v>大口市篠原７４６－１</v>
          </cell>
          <cell r="E60">
            <v>530018</v>
          </cell>
          <cell r="F60" t="str">
            <v>大口</v>
          </cell>
          <cell r="G60">
            <v>460901</v>
          </cell>
        </row>
        <row r="61">
          <cell r="B61" t="str">
            <v>伊佐農林高等学校</v>
          </cell>
          <cell r="C61" t="str">
            <v>〒895-2506</v>
          </cell>
          <cell r="D61" t="str">
            <v>大口市原田５７４</v>
          </cell>
          <cell r="E61">
            <v>320374</v>
          </cell>
          <cell r="F61" t="str">
            <v>大口</v>
          </cell>
          <cell r="G61">
            <v>460901</v>
          </cell>
        </row>
        <row r="62">
          <cell r="B62" t="str">
            <v>栗野工業高等学校</v>
          </cell>
          <cell r="C62" t="str">
            <v>〒899-6201</v>
          </cell>
          <cell r="D62" t="str">
            <v>姶良郡湧水町木場３１０２</v>
          </cell>
          <cell r="E62">
            <v>320382</v>
          </cell>
          <cell r="F62" t="str">
            <v>栗野</v>
          </cell>
          <cell r="G62">
            <v>465701</v>
          </cell>
        </row>
        <row r="63">
          <cell r="B63" t="str">
            <v>牧園高等学校</v>
          </cell>
          <cell r="C63" t="str">
            <v>〒899-6507</v>
          </cell>
          <cell r="D63" t="str">
            <v>霧島市牧園町宿窪田３３０－５</v>
          </cell>
          <cell r="E63">
            <v>320391</v>
          </cell>
          <cell r="F63" t="str">
            <v>霧島温泉</v>
          </cell>
          <cell r="G63">
            <v>465902</v>
          </cell>
        </row>
        <row r="64">
          <cell r="B64" t="str">
            <v>蒲生高等学校</v>
          </cell>
          <cell r="C64" t="str">
            <v>〒899-5304</v>
          </cell>
          <cell r="D64" t="str">
            <v>姶良郡蒲生町下久徳８４８</v>
          </cell>
          <cell r="E64">
            <v>320404</v>
          </cell>
          <cell r="F64" t="str">
            <v>蒲生</v>
          </cell>
          <cell r="G64">
            <v>465401</v>
          </cell>
        </row>
        <row r="65">
          <cell r="B65" t="str">
            <v>加治木高等学校</v>
          </cell>
          <cell r="C65" t="str">
            <v>〒899-5214</v>
          </cell>
          <cell r="D65" t="str">
            <v>姶良郡加治木町仮屋町２１１</v>
          </cell>
          <cell r="E65">
            <v>320412</v>
          </cell>
          <cell r="F65" t="str">
            <v>反土</v>
          </cell>
          <cell r="G65">
            <v>465205</v>
          </cell>
        </row>
        <row r="66">
          <cell r="B66" t="str">
            <v>加治木工業高等学校</v>
          </cell>
          <cell r="C66" t="str">
            <v>〒899-5211</v>
          </cell>
          <cell r="D66" t="str">
            <v>姶良郡加治木町新富町１３１</v>
          </cell>
          <cell r="E66">
            <v>320421</v>
          </cell>
          <cell r="F66" t="str">
            <v>反土</v>
          </cell>
          <cell r="G66">
            <v>465205</v>
          </cell>
        </row>
        <row r="67">
          <cell r="B67" t="str">
            <v>隼人工業高等学校</v>
          </cell>
          <cell r="C67" t="str">
            <v>〒899-5106</v>
          </cell>
          <cell r="D67" t="str">
            <v>霧島市隼人町内山田１－６－２０</v>
          </cell>
          <cell r="E67">
            <v>320439</v>
          </cell>
          <cell r="F67" t="str">
            <v>隼人</v>
          </cell>
          <cell r="G67">
            <v>466101</v>
          </cell>
        </row>
        <row r="68">
          <cell r="B68" t="str">
            <v>国分高等学校</v>
          </cell>
          <cell r="C68" t="str">
            <v>〒899-4332</v>
          </cell>
          <cell r="D68" t="str">
            <v>霧島市国分中央２－８－１</v>
          </cell>
          <cell r="E68">
            <v>320447</v>
          </cell>
          <cell r="F68" t="str">
            <v>国分</v>
          </cell>
          <cell r="G68">
            <v>461201</v>
          </cell>
        </row>
        <row r="69">
          <cell r="B69" t="str">
            <v>福山高等学校</v>
          </cell>
          <cell r="C69" t="str">
            <v>〒899-4501</v>
          </cell>
          <cell r="D69" t="str">
            <v>霧島市福山町福山５３９９－１</v>
          </cell>
          <cell r="E69">
            <v>320803</v>
          </cell>
          <cell r="F69" t="str">
            <v>牧ノ原</v>
          </cell>
          <cell r="G69">
            <v>466202</v>
          </cell>
        </row>
        <row r="70">
          <cell r="B70" t="str">
            <v>加治木養護学校</v>
          </cell>
          <cell r="C70" t="str">
            <v>〒899-5241</v>
          </cell>
          <cell r="D70" t="str">
            <v>姶良郡加治木町木田１７８４</v>
          </cell>
          <cell r="E70">
            <v>360074</v>
          </cell>
          <cell r="F70" t="str">
            <v>錦江</v>
          </cell>
          <cell r="G70">
            <v>465202</v>
          </cell>
        </row>
        <row r="71">
          <cell r="B71" t="str">
            <v>牧ノ原養護学校</v>
          </cell>
          <cell r="C71" t="str">
            <v>〒899-4501</v>
          </cell>
          <cell r="D71" t="str">
            <v>霧島市福山町福山６１４０－１</v>
          </cell>
          <cell r="E71">
            <v>360147</v>
          </cell>
          <cell r="F71" t="str">
            <v>牧ノ原</v>
          </cell>
          <cell r="G71">
            <v>466202</v>
          </cell>
        </row>
        <row r="72">
          <cell r="B72" t="str">
            <v>国分中央高等学校</v>
          </cell>
          <cell r="C72" t="str">
            <v>〒899-4332</v>
          </cell>
          <cell r="D72" t="str">
            <v>霧島市国分中央１－１０－１</v>
          </cell>
          <cell r="F72" t="str">
            <v>国分</v>
          </cell>
          <cell r="G72">
            <v>461201</v>
          </cell>
        </row>
        <row r="73">
          <cell r="B73" t="str">
            <v>末吉中学校</v>
          </cell>
          <cell r="C73" t="str">
            <v>〒899-8605</v>
          </cell>
          <cell r="D73" t="str">
            <v>曽於市末吉町二之方2101</v>
          </cell>
          <cell r="E73">
            <v>450413</v>
          </cell>
          <cell r="F73" t="str">
            <v>末吉</v>
          </cell>
          <cell r="G73">
            <v>466601</v>
          </cell>
        </row>
        <row r="74">
          <cell r="B74" t="str">
            <v>末吉高等学校</v>
          </cell>
          <cell r="C74" t="str">
            <v>〒899-8605</v>
          </cell>
          <cell r="D74" t="str">
            <v>曽於市末吉町二之方６０８０</v>
          </cell>
          <cell r="E74">
            <v>320471</v>
          </cell>
          <cell r="F74" t="str">
            <v>末吉</v>
          </cell>
          <cell r="G74">
            <v>466601</v>
          </cell>
        </row>
        <row r="75">
          <cell r="B75" t="str">
            <v>岩川高等学校</v>
          </cell>
          <cell r="C75" t="str">
            <v>〒899-8102</v>
          </cell>
          <cell r="D75" t="str">
            <v>曽於市大隅町岩川５０６９</v>
          </cell>
          <cell r="E75">
            <v>320480</v>
          </cell>
          <cell r="F75" t="str">
            <v>岩川</v>
          </cell>
          <cell r="G75">
            <v>466301</v>
          </cell>
        </row>
        <row r="76">
          <cell r="B76" t="str">
            <v>志布志高等学校</v>
          </cell>
          <cell r="C76" t="str">
            <v>〒899-7104</v>
          </cell>
          <cell r="D76" t="str">
            <v>志布志市志布志町安楽１７８</v>
          </cell>
          <cell r="E76">
            <v>320498</v>
          </cell>
          <cell r="F76" t="str">
            <v>志布志</v>
          </cell>
          <cell r="G76">
            <v>466801</v>
          </cell>
        </row>
        <row r="77">
          <cell r="B77" t="str">
            <v>有明高等学校</v>
          </cell>
          <cell r="C77" t="str">
            <v>〒899-7301</v>
          </cell>
          <cell r="D77" t="str">
            <v>曽於郡大崎町菱田１４４１</v>
          </cell>
          <cell r="E77">
            <v>320501</v>
          </cell>
          <cell r="F77" t="str">
            <v>菱田</v>
          </cell>
          <cell r="G77">
            <v>467002</v>
          </cell>
        </row>
        <row r="78">
          <cell r="B78" t="str">
            <v>串良商業高等学校</v>
          </cell>
          <cell r="C78" t="str">
            <v>〒893-1603</v>
          </cell>
          <cell r="D78" t="str">
            <v>鹿屋市串良町岡崎２４９６－１</v>
          </cell>
          <cell r="E78">
            <v>320510</v>
          </cell>
          <cell r="F78" t="str">
            <v>串良</v>
          </cell>
          <cell r="G78">
            <v>467101</v>
          </cell>
        </row>
        <row r="79">
          <cell r="B79" t="str">
            <v>高山高等学校</v>
          </cell>
          <cell r="C79" t="str">
            <v>〒893-1206</v>
          </cell>
          <cell r="D79" t="str">
            <v>肝属郡肝属町前田５０２５</v>
          </cell>
          <cell r="E79">
            <v>320528</v>
          </cell>
          <cell r="F79" t="str">
            <v>大隅高山</v>
          </cell>
          <cell r="G79">
            <v>467401</v>
          </cell>
        </row>
        <row r="80">
          <cell r="B80" t="str">
            <v>鹿屋高等学校</v>
          </cell>
          <cell r="C80" t="str">
            <v>〒893-0016</v>
          </cell>
          <cell r="D80" t="str">
            <v>鹿屋市白崎町１３－１</v>
          </cell>
          <cell r="E80">
            <v>320536</v>
          </cell>
          <cell r="F80" t="str">
            <v>鹿屋</v>
          </cell>
          <cell r="G80">
            <v>460317</v>
          </cell>
        </row>
        <row r="81">
          <cell r="B81" t="str">
            <v>鹿屋農業高等学校</v>
          </cell>
          <cell r="C81" t="str">
            <v>〒893-0014</v>
          </cell>
          <cell r="D81" t="str">
            <v>鹿屋市寿２－１７－５</v>
          </cell>
          <cell r="E81">
            <v>320544</v>
          </cell>
          <cell r="F81" t="str">
            <v>鹿屋中央</v>
          </cell>
          <cell r="G81">
            <v>460301</v>
          </cell>
        </row>
        <row r="82">
          <cell r="B82" t="str">
            <v>鹿屋工業高等学校</v>
          </cell>
          <cell r="C82" t="str">
            <v>〒893-0032</v>
          </cell>
          <cell r="D82" t="str">
            <v>鹿屋市川西町４４９０</v>
          </cell>
          <cell r="E82">
            <v>320552</v>
          </cell>
          <cell r="F82" t="str">
            <v>大隅川西</v>
          </cell>
          <cell r="G82">
            <v>460302</v>
          </cell>
        </row>
        <row r="83">
          <cell r="B83" t="str">
            <v>垂水高等学校</v>
          </cell>
          <cell r="C83" t="str">
            <v>〒891-2106</v>
          </cell>
          <cell r="D83" t="str">
            <v>垂水市中央町１４</v>
          </cell>
          <cell r="E83">
            <v>320561</v>
          </cell>
          <cell r="F83" t="str">
            <v>垂水</v>
          </cell>
          <cell r="G83">
            <v>461401</v>
          </cell>
        </row>
        <row r="84">
          <cell r="B84" t="str">
            <v>南大隅高等学校</v>
          </cell>
          <cell r="C84" t="str">
            <v>〒893-2501</v>
          </cell>
          <cell r="D84" t="str">
            <v>肝属郡根占町川北４１３</v>
          </cell>
          <cell r="E84">
            <v>320579</v>
          </cell>
          <cell r="F84" t="str">
            <v>根占</v>
          </cell>
          <cell r="G84">
            <v>467701</v>
          </cell>
        </row>
        <row r="85">
          <cell r="B85" t="str">
            <v>鹿屋養護学校</v>
          </cell>
          <cell r="C85" t="str">
            <v>〒893-0067</v>
          </cell>
          <cell r="D85" t="str">
            <v>鹿屋市大浦町１４０００</v>
          </cell>
          <cell r="E85">
            <v>360091</v>
          </cell>
          <cell r="F85" t="str">
            <v>鹿屋中央</v>
          </cell>
          <cell r="G85">
            <v>460301</v>
          </cell>
        </row>
        <row r="86">
          <cell r="B86" t="str">
            <v>鹿屋女子高等学校</v>
          </cell>
          <cell r="C86" t="str">
            <v>〒893-0064</v>
          </cell>
          <cell r="D86" t="str">
            <v>鹿屋市西原１－２４－３５</v>
          </cell>
          <cell r="F86" t="str">
            <v>西原</v>
          </cell>
          <cell r="G86">
            <v>460311</v>
          </cell>
        </row>
        <row r="87">
          <cell r="B87" t="str">
            <v>小瀬田中学校</v>
          </cell>
          <cell r="C87" t="str">
            <v>〒891-4207</v>
          </cell>
          <cell r="D87" t="str">
            <v>屋久島町小瀬田1360-2</v>
          </cell>
          <cell r="E87">
            <v>470554</v>
          </cell>
          <cell r="F87" t="str">
            <v>小瀬田</v>
          </cell>
          <cell r="G87">
            <v>470554</v>
          </cell>
        </row>
        <row r="88">
          <cell r="B88" t="str">
            <v>種子島実業高等学校</v>
          </cell>
          <cell r="C88" t="str">
            <v>〒891-3196</v>
          </cell>
          <cell r="D88" t="str">
            <v>西之表市西之表９６０７－１</v>
          </cell>
          <cell r="E88">
            <v>320617</v>
          </cell>
          <cell r="F88" t="str">
            <v>西之表</v>
          </cell>
          <cell r="G88">
            <v>461301</v>
          </cell>
        </row>
        <row r="89">
          <cell r="B89" t="str">
            <v>中種子高等学校</v>
          </cell>
          <cell r="C89" t="str">
            <v>〒891-3604</v>
          </cell>
          <cell r="D89" t="str">
            <v>熊毛郡中種子町野間４２７７</v>
          </cell>
          <cell r="E89">
            <v>320625</v>
          </cell>
          <cell r="F89" t="str">
            <v>野間</v>
          </cell>
          <cell r="G89">
            <v>468001</v>
          </cell>
        </row>
        <row r="90">
          <cell r="B90" t="str">
            <v>南種子高等学校</v>
          </cell>
          <cell r="C90" t="str">
            <v>〒891-3701</v>
          </cell>
          <cell r="D90" t="str">
            <v>熊毛郡南種子町中之上２４２０</v>
          </cell>
          <cell r="E90">
            <v>320633</v>
          </cell>
          <cell r="F90" t="str">
            <v>上中</v>
          </cell>
          <cell r="G90">
            <v>468101</v>
          </cell>
        </row>
        <row r="91">
          <cell r="B91" t="str">
            <v>屋久島高等学校</v>
          </cell>
          <cell r="C91" t="str">
            <v>〒891-4205</v>
          </cell>
          <cell r="D91" t="str">
            <v>熊毛郡上屋久町宮之浦２４７９－１</v>
          </cell>
          <cell r="E91">
            <v>320641</v>
          </cell>
          <cell r="F91" t="str">
            <v>宮之浦</v>
          </cell>
          <cell r="G91">
            <v>468201</v>
          </cell>
        </row>
        <row r="92">
          <cell r="B92" t="str">
            <v>中種子養護学校</v>
          </cell>
          <cell r="C92" t="str">
            <v>〒891-3604</v>
          </cell>
          <cell r="D92" t="str">
            <v>熊毛郡中種子町野間６５８４－４</v>
          </cell>
          <cell r="E92">
            <v>360082</v>
          </cell>
          <cell r="F92" t="str">
            <v>野間</v>
          </cell>
          <cell r="G92">
            <v>468001</v>
          </cell>
        </row>
        <row r="93">
          <cell r="B93" t="str">
            <v>新設種子島高等学校</v>
          </cell>
          <cell r="C93" t="str">
            <v>〒891-3196</v>
          </cell>
          <cell r="D93" t="str">
            <v>西之表市西之表９６０７－１</v>
          </cell>
          <cell r="E93">
            <v>320854</v>
          </cell>
          <cell r="F93" t="str">
            <v>西之表</v>
          </cell>
          <cell r="G93">
            <v>461301</v>
          </cell>
        </row>
        <row r="94">
          <cell r="B94" t="str">
            <v>古仁屋中学校</v>
          </cell>
          <cell r="C94" t="str">
            <v>〒894-1508</v>
          </cell>
          <cell r="D94" t="str">
            <v>大島郡瀬戸内町古仁屋842-8</v>
          </cell>
          <cell r="E94">
            <v>480631</v>
          </cell>
          <cell r="F94" t="str">
            <v>古仁屋</v>
          </cell>
          <cell r="G94">
            <v>468601</v>
          </cell>
        </row>
        <row r="95">
          <cell r="B95" t="str">
            <v>山中学校</v>
          </cell>
          <cell r="C95" t="str">
            <v>〒891-7423</v>
          </cell>
          <cell r="D95" t="str">
            <v>大島郡徳之島町山2177-3</v>
          </cell>
          <cell r="E95">
            <v>481459</v>
          </cell>
          <cell r="F95" t="str">
            <v>山</v>
          </cell>
          <cell r="G95">
            <v>469103</v>
          </cell>
        </row>
        <row r="96">
          <cell r="B96" t="str">
            <v>奄美高等学校</v>
          </cell>
          <cell r="C96" t="str">
            <v>〒894-0016</v>
          </cell>
          <cell r="D96" t="str">
            <v>奄美市名瀬古田町１－１</v>
          </cell>
          <cell r="E96">
            <v>320676</v>
          </cell>
          <cell r="F96" t="str">
            <v>名瀬</v>
          </cell>
          <cell r="G96">
            <v>460701</v>
          </cell>
        </row>
        <row r="97">
          <cell r="B97" t="str">
            <v>奄美高等学校（定時制）</v>
          </cell>
          <cell r="C97" t="str">
            <v>〒894-0016</v>
          </cell>
          <cell r="D97" t="str">
            <v>奄美市名瀬古田町１－１</v>
          </cell>
          <cell r="E97">
            <v>330124</v>
          </cell>
          <cell r="F97" t="str">
            <v>名瀬</v>
          </cell>
          <cell r="G97">
            <v>460701</v>
          </cell>
        </row>
        <row r="98">
          <cell r="B98" t="str">
            <v>大島北高等学校</v>
          </cell>
          <cell r="C98" t="str">
            <v>〒894-0512</v>
          </cell>
          <cell r="D98" t="str">
            <v>奄美市笠利町中金久３５６</v>
          </cell>
          <cell r="E98">
            <v>320684</v>
          </cell>
          <cell r="F98" t="str">
            <v>赤木名</v>
          </cell>
          <cell r="G98">
            <v>468901</v>
          </cell>
        </row>
        <row r="99">
          <cell r="B99" t="str">
            <v>古仁屋高等学校</v>
          </cell>
          <cell r="C99" t="str">
            <v>〒894-1502</v>
          </cell>
          <cell r="D99" t="str">
            <v>大島郡瀬戸内町古仁屋３９９－１</v>
          </cell>
          <cell r="E99">
            <v>320692</v>
          </cell>
          <cell r="F99" t="str">
            <v>古仁屋</v>
          </cell>
          <cell r="G99">
            <v>468601</v>
          </cell>
        </row>
        <row r="100">
          <cell r="B100" t="str">
            <v>喜界高等学校</v>
          </cell>
          <cell r="C100" t="str">
            <v>〒891-6201</v>
          </cell>
          <cell r="D100" t="str">
            <v>大島郡喜界町赤連２５３６</v>
          </cell>
          <cell r="E100">
            <v>320706</v>
          </cell>
          <cell r="F100" t="str">
            <v>喜界島空港</v>
          </cell>
          <cell r="G100">
            <v>469001</v>
          </cell>
        </row>
        <row r="101">
          <cell r="B101" t="str">
            <v>徳之島高等学校</v>
          </cell>
          <cell r="C101" t="str">
            <v>〒891-7101</v>
          </cell>
          <cell r="D101" t="str">
            <v>大島郡徳之島町亀津７８４</v>
          </cell>
          <cell r="E101">
            <v>320714</v>
          </cell>
          <cell r="F101" t="str">
            <v>亀津</v>
          </cell>
          <cell r="G101">
            <v>469101</v>
          </cell>
        </row>
        <row r="102">
          <cell r="B102" t="str">
            <v>徳之島農業高等学校</v>
          </cell>
          <cell r="C102" t="str">
            <v>〒891-8201</v>
          </cell>
          <cell r="D102" t="str">
            <v>大島郡伊仙町伊仙２６３８</v>
          </cell>
          <cell r="E102">
            <v>320722</v>
          </cell>
          <cell r="F102" t="str">
            <v>伊仙</v>
          </cell>
          <cell r="G102">
            <v>469301</v>
          </cell>
        </row>
        <row r="103">
          <cell r="B103" t="str">
            <v>沖永良部高等学校</v>
          </cell>
          <cell r="C103" t="str">
            <v>〒891-9293</v>
          </cell>
          <cell r="D103" t="str">
            <v>大島郡知名町余多２４１</v>
          </cell>
          <cell r="E103">
            <v>320731</v>
          </cell>
          <cell r="F103" t="str">
            <v>余多</v>
          </cell>
          <cell r="G103">
            <v>469502</v>
          </cell>
        </row>
        <row r="104">
          <cell r="B104" t="str">
            <v>与論高等学校</v>
          </cell>
          <cell r="C104" t="str">
            <v>〒891-9301</v>
          </cell>
          <cell r="D104" t="str">
            <v>大島郡与論町茶花１２３４－１</v>
          </cell>
          <cell r="E104">
            <v>320749</v>
          </cell>
          <cell r="F104" t="str">
            <v>与論空港</v>
          </cell>
          <cell r="G104">
            <v>469601</v>
          </cell>
        </row>
        <row r="105">
          <cell r="B105" t="str">
            <v>大島養護学校</v>
          </cell>
          <cell r="C105" t="str">
            <v>〒894-0412</v>
          </cell>
          <cell r="D105" t="str">
            <v>大島郡龍郷町芦徳１９１２－１</v>
          </cell>
          <cell r="E105">
            <v>360104</v>
          </cell>
          <cell r="F105" t="str">
            <v>赤尾木</v>
          </cell>
          <cell r="G105">
            <v>468802</v>
          </cell>
        </row>
        <row r="106">
          <cell r="B106" t="str">
            <v>新設徳之島高等学校</v>
          </cell>
          <cell r="C106" t="str">
            <v>〒891-7101</v>
          </cell>
          <cell r="D106" t="str">
            <v>大島郡徳之島町亀津７８４</v>
          </cell>
          <cell r="E106">
            <v>320862</v>
          </cell>
          <cell r="F106" t="str">
            <v>亀津</v>
          </cell>
          <cell r="G106">
            <v>469101</v>
          </cell>
        </row>
        <row r="205">
          <cell r="AA205" t="str">
            <v>鹿児島地区</v>
          </cell>
          <cell r="AB205" t="str">
            <v>武中学校</v>
          </cell>
          <cell r="AC205" t="str">
            <v>指宿高等学校</v>
          </cell>
          <cell r="AD205" t="str">
            <v>枕崎高等学校</v>
          </cell>
          <cell r="AE205" t="str">
            <v>日吉中学校</v>
          </cell>
          <cell r="AF205" t="str">
            <v>川内高等学校</v>
          </cell>
          <cell r="AG205" t="str">
            <v>江内中学校</v>
          </cell>
          <cell r="AH205" t="str">
            <v>大口中学校</v>
          </cell>
          <cell r="AI205" t="str">
            <v>末吉中学校</v>
          </cell>
          <cell r="AJ205" t="str">
            <v>串良商業高等学校</v>
          </cell>
          <cell r="AK205" t="str">
            <v>小瀬田中学校</v>
          </cell>
          <cell r="AL205" t="str">
            <v>古仁屋中学校</v>
          </cell>
        </row>
        <row r="206">
          <cell r="AA206" t="str">
            <v>指宿地区</v>
          </cell>
          <cell r="AB206" t="str">
            <v>県立青少年研修センター</v>
          </cell>
          <cell r="AC206" t="str">
            <v>山川高等学校</v>
          </cell>
          <cell r="AD206" t="str">
            <v>鹿児島水産高等学校</v>
          </cell>
          <cell r="AE206" t="str">
            <v>伊集院高等学校</v>
          </cell>
          <cell r="AF206" t="str">
            <v>川内商工高等学校</v>
          </cell>
          <cell r="AG206" t="str">
            <v>阿久根農業高等学校</v>
          </cell>
          <cell r="AH206" t="str">
            <v>伊佐農林高等学校</v>
          </cell>
          <cell r="AI206" t="str">
            <v>末吉高等学校</v>
          </cell>
          <cell r="AJ206" t="str">
            <v>高山高等学校</v>
          </cell>
          <cell r="AK206" t="str">
            <v>種子島実業高等学校</v>
          </cell>
          <cell r="AL206" t="str">
            <v>山中学校</v>
          </cell>
        </row>
        <row r="207">
          <cell r="AA207" t="str">
            <v>川辺地区</v>
          </cell>
          <cell r="AB207" t="str">
            <v>喜入中学校</v>
          </cell>
          <cell r="AC207" t="str">
            <v>頴娃高等学校</v>
          </cell>
          <cell r="AD207" t="str">
            <v>笠沙高等学校</v>
          </cell>
          <cell r="AE207" t="str">
            <v>市来農芸高等学校</v>
          </cell>
          <cell r="AF207" t="str">
            <v>樋脇高等学校</v>
          </cell>
          <cell r="AG207" t="str">
            <v>鶴翔高等学校</v>
          </cell>
          <cell r="AH207" t="str">
            <v>栗野工業高等学校</v>
          </cell>
          <cell r="AI207" t="str">
            <v>岩川高等学校</v>
          </cell>
          <cell r="AJ207" t="str">
            <v>鹿屋高等学校</v>
          </cell>
          <cell r="AK207" t="str">
            <v>中種子高等学校</v>
          </cell>
          <cell r="AL207" t="str">
            <v>奄美高等学校</v>
          </cell>
        </row>
        <row r="208">
          <cell r="AA208" t="str">
            <v>日置地区</v>
          </cell>
          <cell r="AB208" t="str">
            <v>中之島中学校</v>
          </cell>
          <cell r="AC208" t="str">
            <v>指宿養護学校</v>
          </cell>
          <cell r="AD208" t="str">
            <v>加世田高等学校</v>
          </cell>
          <cell r="AE208" t="str">
            <v>串木野高等学校</v>
          </cell>
          <cell r="AF208" t="str">
            <v>入来商業高等学校</v>
          </cell>
          <cell r="AG208" t="str">
            <v>野田女子高等学校</v>
          </cell>
          <cell r="AH208" t="str">
            <v>牧園高等学校</v>
          </cell>
          <cell r="AI208" t="str">
            <v>志布志高等学校</v>
          </cell>
          <cell r="AJ208" t="str">
            <v>鹿屋農業高等学校</v>
          </cell>
          <cell r="AK208" t="str">
            <v>南種子高等学校</v>
          </cell>
          <cell r="AL208" t="str">
            <v>奄美高等学校（定時制）</v>
          </cell>
        </row>
        <row r="209">
          <cell r="AA209" t="str">
            <v>川薩地区</v>
          </cell>
          <cell r="AB209" t="str">
            <v>武岡台高等学校</v>
          </cell>
          <cell r="AC209" t="str">
            <v>指宿商業高等学校</v>
          </cell>
          <cell r="AD209" t="str">
            <v>加世田常潤高等学校</v>
          </cell>
          <cell r="AE209" t="str">
            <v>南薩養護学校</v>
          </cell>
          <cell r="AF209" t="str">
            <v>入来中学校</v>
          </cell>
          <cell r="AG209" t="str">
            <v>長島高等学校</v>
          </cell>
          <cell r="AH209" t="str">
            <v>蒲生高等学校</v>
          </cell>
          <cell r="AI209" t="str">
            <v>有明高等学校</v>
          </cell>
          <cell r="AJ209" t="str">
            <v>鹿屋工業高等学校</v>
          </cell>
          <cell r="AK209" t="str">
            <v>屋久島高等学校</v>
          </cell>
          <cell r="AL209" t="str">
            <v>大島北高等学校</v>
          </cell>
        </row>
        <row r="210">
          <cell r="AA210" t="str">
            <v>出水地区</v>
          </cell>
          <cell r="AB210" t="str">
            <v>開陽高等学校（全日制）</v>
          </cell>
          <cell r="AD210" t="str">
            <v>川辺高等学校</v>
          </cell>
          <cell r="AE210" t="str">
            <v>串木野養護学校</v>
          </cell>
          <cell r="AF210" t="str">
            <v>宮之城中学校</v>
          </cell>
          <cell r="AG210" t="str">
            <v>出水高等学校</v>
          </cell>
          <cell r="AH210" t="str">
            <v>加治木高等学校</v>
          </cell>
          <cell r="AJ210" t="str">
            <v>垂水高等学校</v>
          </cell>
          <cell r="AK210" t="str">
            <v>中種子養護学校</v>
          </cell>
          <cell r="AL210" t="str">
            <v>古仁屋高等学校</v>
          </cell>
        </row>
        <row r="211">
          <cell r="AA211" t="str">
            <v>姶良・伊佐地区</v>
          </cell>
          <cell r="AB211" t="str">
            <v>開陽高等学校（定時制）</v>
          </cell>
          <cell r="AD211" t="str">
            <v>薩南工業高等学校</v>
          </cell>
          <cell r="AF211" t="str">
            <v>薩摩中央高等学校</v>
          </cell>
          <cell r="AG211" t="str">
            <v>出水工業高等学校</v>
          </cell>
          <cell r="AH211" t="str">
            <v>加治木工業高等学校</v>
          </cell>
          <cell r="AJ211" t="str">
            <v>南大隅高等学校</v>
          </cell>
          <cell r="AK211" t="str">
            <v>新設種子島高等学校</v>
          </cell>
          <cell r="AL211" t="str">
            <v>喜界高等学校</v>
          </cell>
        </row>
        <row r="212">
          <cell r="AA212" t="str">
            <v>曽於地区</v>
          </cell>
          <cell r="AB212" t="str">
            <v>開陽高等学校（通信制）</v>
          </cell>
          <cell r="AF212" t="str">
            <v>川薩清修館高等学校</v>
          </cell>
          <cell r="AG212" t="str">
            <v>出水養護学校</v>
          </cell>
          <cell r="AH212" t="str">
            <v>隼人工業高等学校</v>
          </cell>
          <cell r="AJ212" t="str">
            <v>鹿屋養護学校</v>
          </cell>
          <cell r="AL212" t="str">
            <v>徳之島高等学校</v>
          </cell>
        </row>
        <row r="213">
          <cell r="AA213" t="str">
            <v>肝属地区</v>
          </cell>
          <cell r="AB213" t="str">
            <v>甲陵高等学校</v>
          </cell>
          <cell r="AG213" t="str">
            <v>出水商業高等学校</v>
          </cell>
          <cell r="AH213" t="str">
            <v>国分高等学校</v>
          </cell>
          <cell r="AJ213" t="str">
            <v>鹿屋女子高等学校</v>
          </cell>
          <cell r="AL213" t="str">
            <v>徳之島農業高等学校</v>
          </cell>
        </row>
        <row r="214">
          <cell r="AA214" t="str">
            <v>熊毛地区</v>
          </cell>
          <cell r="AB214" t="str">
            <v>松陽高等学校</v>
          </cell>
          <cell r="AH214" t="str">
            <v>福山高等学校</v>
          </cell>
          <cell r="AL214" t="str">
            <v>沖永良部高等学校</v>
          </cell>
        </row>
        <row r="215">
          <cell r="AA215" t="str">
            <v>大島地区</v>
          </cell>
          <cell r="AB215" t="str">
            <v>鹿児島東高等学校</v>
          </cell>
          <cell r="AH215" t="str">
            <v>加治木養護学校</v>
          </cell>
          <cell r="AL215" t="str">
            <v>与論高等学校</v>
          </cell>
        </row>
        <row r="216">
          <cell r="AB216" t="str">
            <v>鹿児島工業高等学校</v>
          </cell>
          <cell r="AH216" t="str">
            <v>牧ノ原養護学校</v>
          </cell>
          <cell r="AL216" t="str">
            <v>大島養護学校</v>
          </cell>
        </row>
        <row r="217">
          <cell r="AB217" t="str">
            <v>鹿児島南高等学校</v>
          </cell>
          <cell r="AH217" t="str">
            <v>国分中央高等学校</v>
          </cell>
          <cell r="AL217" t="str">
            <v>新設徳之島高等学校</v>
          </cell>
        </row>
        <row r="218">
          <cell r="AB218" t="str">
            <v>鹿児島西高等学校</v>
          </cell>
        </row>
        <row r="219">
          <cell r="AB219" t="str">
            <v>鹿児島盲学校</v>
          </cell>
        </row>
        <row r="220">
          <cell r="AB220" t="str">
            <v>鹿児島聾学校</v>
          </cell>
        </row>
        <row r="221">
          <cell r="AB221" t="str">
            <v>武岡台養護学校</v>
          </cell>
        </row>
        <row r="222">
          <cell r="AB222" t="str">
            <v>鹿児島養護学校</v>
          </cell>
        </row>
        <row r="223">
          <cell r="AB223" t="str">
            <v>桜丘養護学校</v>
          </cell>
        </row>
        <row r="224">
          <cell r="AB224" t="str">
            <v>皆与志養護学校</v>
          </cell>
        </row>
        <row r="225">
          <cell r="AB225" t="str">
            <v>鹿児島玉龍高等学校</v>
          </cell>
        </row>
        <row r="226">
          <cell r="AB226" t="str">
            <v>鹿児島商業高等学校</v>
          </cell>
        </row>
        <row r="227">
          <cell r="AB227" t="str">
            <v>鹿児島女子高等学校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メモ"/>
      <sheetName val="１前任校"/>
      <sheetName val="２異動者情報"/>
      <sheetName val="３新任校"/>
      <sheetName val="４勤務状況・特勤"/>
      <sheetName val="５送付書類"/>
      <sheetName val="異動通報"/>
      <sheetName val="異動通報鑑"/>
      <sheetName val="ラベル"/>
      <sheetName val="データ"/>
      <sheetName val="住所一覧"/>
      <sheetName val="職員データ"/>
    </sheetNames>
    <sheetDataSet>
      <sheetData sheetId="0" refreshError="1"/>
      <sheetData sheetId="1">
        <row r="5">
          <cell r="H5" t="str">
            <v>鹿児島市</v>
          </cell>
        </row>
      </sheetData>
      <sheetData sheetId="2" refreshError="1"/>
      <sheetData sheetId="3">
        <row r="5">
          <cell r="K5" t="str">
            <v>三島村</v>
          </cell>
        </row>
        <row r="6">
          <cell r="K6" t="str">
            <v>指宿市</v>
          </cell>
        </row>
        <row r="7">
          <cell r="K7" t="str">
            <v>鹿児島市</v>
          </cell>
        </row>
        <row r="8">
          <cell r="K8" t="str">
            <v>鹿児島市</v>
          </cell>
        </row>
        <row r="9">
          <cell r="K9" t="str">
            <v>鹿児島市</v>
          </cell>
        </row>
        <row r="10">
          <cell r="K10" t="str">
            <v>鹿児島市</v>
          </cell>
        </row>
        <row r="11">
          <cell r="K11" t="str">
            <v>鹿児島市</v>
          </cell>
        </row>
        <row r="12">
          <cell r="K12" t="str">
            <v>鹿児島市</v>
          </cell>
        </row>
        <row r="13">
          <cell r="K13" t="str">
            <v>鹿児島市</v>
          </cell>
        </row>
        <row r="14">
          <cell r="K14" t="str">
            <v>鹿児島市</v>
          </cell>
        </row>
        <row r="15">
          <cell r="K15" t="str">
            <v>鹿児島市</v>
          </cell>
        </row>
        <row r="16">
          <cell r="K16" t="str">
            <v>鹿児島市</v>
          </cell>
        </row>
        <row r="17">
          <cell r="K17" t="str">
            <v>鹿児島市</v>
          </cell>
        </row>
        <row r="18">
          <cell r="K18" t="str">
            <v>鹿児島市</v>
          </cell>
        </row>
        <row r="19">
          <cell r="K19" t="str">
            <v>鹿児島市</v>
          </cell>
        </row>
        <row r="20">
          <cell r="K20" t="str">
            <v>鹿児島市</v>
          </cell>
        </row>
        <row r="21">
          <cell r="K21" t="str">
            <v>鹿児島市</v>
          </cell>
        </row>
        <row r="22">
          <cell r="K22" t="str">
            <v>鹿児島市</v>
          </cell>
        </row>
        <row r="23">
          <cell r="K23" t="str">
            <v>鹿児島市</v>
          </cell>
        </row>
        <row r="24">
          <cell r="K24" t="str">
            <v>鹿児島市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4">
          <cell r="A4" t="str">
            <v>鹿児島市</v>
          </cell>
          <cell r="B4" t="str">
            <v>鹿児島市立吉田小学校</v>
          </cell>
          <cell r="C4" t="str">
            <v>三島村立三島小学校</v>
          </cell>
          <cell r="D4" t="str">
            <v>十島村立中之島小学校</v>
          </cell>
          <cell r="E4" t="str">
            <v>指宿市立指宿小学校</v>
          </cell>
          <cell r="F4" t="str">
            <v>枕崎市立枕崎小学校</v>
          </cell>
          <cell r="G4" t="str">
            <v>南九州市立頴娃小学校</v>
          </cell>
          <cell r="H4" t="str">
            <v>南さつま市立加世田小学校</v>
          </cell>
          <cell r="I4" t="str">
            <v>いちき串木野市立串木野小学校</v>
          </cell>
          <cell r="J4" t="str">
            <v>日置市立鶴丸小学校</v>
          </cell>
          <cell r="K4" t="str">
            <v>薩摩川内市立亀山小学校</v>
          </cell>
          <cell r="L4" t="str">
            <v>さつま町立山崎小学校</v>
          </cell>
          <cell r="M4" t="str">
            <v>阿久根市立阿久根小学校</v>
          </cell>
          <cell r="N4" t="str">
            <v>出水市立出水小学校</v>
          </cell>
          <cell r="O4" t="str">
            <v>長島町立鷹巣小学校</v>
          </cell>
          <cell r="P4" t="str">
            <v>伊佐市立大口小学校</v>
          </cell>
          <cell r="Q4" t="str">
            <v>霧島市立国分北小学校</v>
          </cell>
          <cell r="R4" t="str">
            <v>姶良市立柁城小学校</v>
          </cell>
          <cell r="S4" t="str">
            <v>湧水町立栗野小学校</v>
          </cell>
          <cell r="T4" t="str">
            <v>曽於市立末吉小学校</v>
          </cell>
          <cell r="U4" t="str">
            <v>志布志市立松山小学校</v>
          </cell>
          <cell r="V4" t="str">
            <v>大崎町立大崎小学校</v>
          </cell>
          <cell r="W4" t="str">
            <v>垂水市立新城小学校</v>
          </cell>
          <cell r="X4" t="str">
            <v>鹿屋市立鹿屋小学校</v>
          </cell>
          <cell r="Y4" t="str">
            <v>東串良町立池之原小学校</v>
          </cell>
          <cell r="Z4" t="str">
            <v>錦江町立大根占小学校</v>
          </cell>
          <cell r="AA4" t="str">
            <v>南大隅町立神山小学校</v>
          </cell>
          <cell r="AB4" t="str">
            <v>肝付町立内之浦小学校</v>
          </cell>
          <cell r="AC4" t="str">
            <v>西之表市立榕城小学校</v>
          </cell>
          <cell r="AD4" t="str">
            <v>中種子町立野間小学校</v>
          </cell>
          <cell r="AE4" t="str">
            <v>南種子町立中平小学校</v>
          </cell>
          <cell r="AF4" t="str">
            <v>屋久島町立宮浦小学校</v>
          </cell>
          <cell r="AG4" t="str">
            <v>奄美市立名瀬小学校</v>
          </cell>
          <cell r="AH4" t="str">
            <v>龍郷町立龍瀬小学校</v>
          </cell>
          <cell r="AI4" t="str">
            <v>大和村立大和小学校</v>
          </cell>
          <cell r="AJ4" t="str">
            <v>宇検村立田検小学校</v>
          </cell>
          <cell r="AK4" t="str">
            <v>瀬戸内町立久慈小学校</v>
          </cell>
          <cell r="AL4" t="str">
            <v>喜界町立湾小学校</v>
          </cell>
          <cell r="AM4" t="str">
            <v>徳之島町立亀津小学校</v>
          </cell>
          <cell r="AN4" t="str">
            <v>天城町立天城小学校</v>
          </cell>
          <cell r="AO4" t="str">
            <v>伊仙町立伊仙小学校</v>
          </cell>
          <cell r="AP4" t="str">
            <v>和泊町立和泊小学校</v>
          </cell>
          <cell r="AQ4" t="str">
            <v>知名町立知名小学校</v>
          </cell>
          <cell r="AR4" t="str">
            <v>与論町立与論小学校</v>
          </cell>
        </row>
        <row r="5">
          <cell r="A5" t="str">
            <v>三島村</v>
          </cell>
          <cell r="B5" t="str">
            <v>鹿児島市立本名小学校</v>
          </cell>
          <cell r="C5" t="str">
            <v>三島村立竹島小学校</v>
          </cell>
          <cell r="D5" t="str">
            <v>十島村立平島小学校</v>
          </cell>
          <cell r="E5" t="str">
            <v>指宿市立魚見小学校</v>
          </cell>
          <cell r="F5" t="str">
            <v>枕崎市立桜山小学校</v>
          </cell>
          <cell r="G5" t="str">
            <v>南九州市立宮脇小学校</v>
          </cell>
          <cell r="H5" t="str">
            <v>南さつま市立川畑小学校</v>
          </cell>
          <cell r="I5" t="str">
            <v>いちき串木野市立照島小学校</v>
          </cell>
          <cell r="J5" t="str">
            <v>日置市立伊作田小学校</v>
          </cell>
          <cell r="K5" t="str">
            <v>薩摩川内市立可愛小学校</v>
          </cell>
          <cell r="L5" t="str">
            <v>さつま町立白男川小学校</v>
          </cell>
          <cell r="M5" t="str">
            <v>阿久根市立大川小学校</v>
          </cell>
          <cell r="N5" t="str">
            <v>出水市立西出水小学校</v>
          </cell>
          <cell r="O5" t="str">
            <v>長島町立川床小学校</v>
          </cell>
          <cell r="P5" t="str">
            <v>伊佐市立大口東小学校</v>
          </cell>
          <cell r="Q5" t="str">
            <v>霧島市立青葉小学校</v>
          </cell>
          <cell r="R5" t="str">
            <v>姶良市立錦江小学校</v>
          </cell>
          <cell r="S5" t="str">
            <v>湧水町立轟小学校</v>
          </cell>
          <cell r="T5" t="str">
            <v>曽於市立檍小学校</v>
          </cell>
          <cell r="U5" t="str">
            <v>志布志市立泰野小学校</v>
          </cell>
          <cell r="V5" t="str">
            <v>大崎町立菱田小学校</v>
          </cell>
          <cell r="W5" t="str">
            <v>垂水市立垂水小学校</v>
          </cell>
          <cell r="X5" t="str">
            <v>鹿屋市立祓川小学校</v>
          </cell>
          <cell r="Y5" t="str">
            <v>東串良町立柏原小学校</v>
          </cell>
          <cell r="Z5" t="str">
            <v>錦江町立神川小学校</v>
          </cell>
          <cell r="AA5" t="str">
            <v>南大隅町立宮田小学校</v>
          </cell>
          <cell r="AB5" t="str">
            <v>肝付町立岸良小学校</v>
          </cell>
          <cell r="AC5" t="str">
            <v>西之表市立上西小学校</v>
          </cell>
          <cell r="AD5" t="str">
            <v>中種子町立増田小学校</v>
          </cell>
          <cell r="AE5" t="str">
            <v>南種子町立茎南小学校</v>
          </cell>
          <cell r="AF5" t="str">
            <v>屋久島町立一湊小学校</v>
          </cell>
          <cell r="AG5" t="str">
            <v>奄美市立奄美小学校</v>
          </cell>
          <cell r="AH5" t="str">
            <v>龍郷町立赤徳小学校</v>
          </cell>
          <cell r="AI5" t="str">
            <v>大和村立大和小学校湯湾釜分校</v>
          </cell>
          <cell r="AJ5" t="str">
            <v>宇検村立久志小学校</v>
          </cell>
          <cell r="AK5" t="str">
            <v>瀬戸内町立篠川小学校</v>
          </cell>
          <cell r="AL5" t="str">
            <v>喜界町立上嘉鉄小学校</v>
          </cell>
          <cell r="AM5" t="str">
            <v>徳之島町立神之嶺小学校</v>
          </cell>
          <cell r="AN5" t="str">
            <v>天城町立岡前小学校</v>
          </cell>
          <cell r="AO5" t="str">
            <v>伊仙町立面縄小学校</v>
          </cell>
          <cell r="AP5" t="str">
            <v>和泊町立大城小学校</v>
          </cell>
          <cell r="AQ5" t="str">
            <v>知名町立住吉小学校</v>
          </cell>
          <cell r="AR5" t="str">
            <v>与論町立茶花小学校</v>
          </cell>
        </row>
        <row r="6">
          <cell r="A6" t="str">
            <v>十島村</v>
          </cell>
          <cell r="B6" t="str">
            <v>鹿児島市立宮小学校</v>
          </cell>
          <cell r="C6" t="str">
            <v>三島村立大里小学校</v>
          </cell>
          <cell r="D6" t="str">
            <v>十島村立平島小学校諏訪之瀬島分校</v>
          </cell>
          <cell r="E6" t="str">
            <v>指宿市立柳田小学校</v>
          </cell>
          <cell r="F6" t="str">
            <v>枕崎市立別府小学校</v>
          </cell>
          <cell r="G6" t="str">
            <v>南九州市立九玉小学校</v>
          </cell>
          <cell r="H6" t="str">
            <v>南さつま市立内山田小学校</v>
          </cell>
          <cell r="I6" t="str">
            <v>いちき串木野市立羽島小学校</v>
          </cell>
          <cell r="J6" t="str">
            <v>日置市立湯田小学校</v>
          </cell>
          <cell r="K6" t="str">
            <v>薩摩川内市立川内小学校</v>
          </cell>
          <cell r="L6" t="str">
            <v>さつま町立泊野小学校</v>
          </cell>
          <cell r="M6" t="str">
            <v>阿久根市立西目小学校</v>
          </cell>
          <cell r="N6" t="str">
            <v>出水市立東出水小学校</v>
          </cell>
          <cell r="O6" t="str">
            <v>長島町立田尻小学校</v>
          </cell>
          <cell r="P6" t="str">
            <v>伊佐市立牛尾小学校</v>
          </cell>
          <cell r="Q6" t="str">
            <v>霧島市立木原小学校</v>
          </cell>
          <cell r="R6" t="str">
            <v>姶良市立竜門小学校</v>
          </cell>
          <cell r="S6" t="str">
            <v>湧水町立幸田小学校</v>
          </cell>
          <cell r="T6" t="str">
            <v>曽於市立高岡小学校</v>
          </cell>
          <cell r="U6" t="str">
            <v>志布志市立尾野見小学校</v>
          </cell>
          <cell r="V6" t="str">
            <v>大崎町立中沖小学校</v>
          </cell>
          <cell r="W6" t="str">
            <v>垂水市立水之上小学校</v>
          </cell>
          <cell r="X6" t="str">
            <v>鹿屋市立東原小学校</v>
          </cell>
          <cell r="Y6" t="str">
            <v>東串良町立東串良中学校</v>
          </cell>
          <cell r="Z6" t="str">
            <v>錦江町立宿利原小学校</v>
          </cell>
          <cell r="AA6" t="str">
            <v>南大隅町立登尾小学校</v>
          </cell>
          <cell r="AB6" t="str">
            <v>肝付町立高山小学校</v>
          </cell>
          <cell r="AC6" t="str">
            <v>西之表市立下西小学校</v>
          </cell>
          <cell r="AD6" t="str">
            <v>中種子町立星原小学校</v>
          </cell>
          <cell r="AE6" t="str">
            <v>南種子町立西野小学校</v>
          </cell>
          <cell r="AF6" t="str">
            <v>屋久島町立永田小学校</v>
          </cell>
          <cell r="AG6" t="str">
            <v>奄美市立伊津部小学校</v>
          </cell>
          <cell r="AH6" t="str">
            <v>龍郷町立龍郷小学校</v>
          </cell>
          <cell r="AI6" t="str">
            <v>大和村立大棚小学校</v>
          </cell>
          <cell r="AJ6" t="str">
            <v>宇検村立名柄小学校</v>
          </cell>
          <cell r="AK6" t="str">
            <v>瀬戸内町立薩川小学校</v>
          </cell>
          <cell r="AL6" t="str">
            <v>喜界町立坂嶺小学校</v>
          </cell>
          <cell r="AM6" t="str">
            <v>徳之島町立神之嶺小学校下久志分校</v>
          </cell>
          <cell r="AN6" t="str">
            <v>天城町立岡前小学校与名間分校</v>
          </cell>
          <cell r="AO6" t="str">
            <v>伊仙町立犬田布小学校</v>
          </cell>
          <cell r="AP6" t="str">
            <v>和泊町立内城小学校</v>
          </cell>
          <cell r="AQ6" t="str">
            <v>知名町立田皆小学校</v>
          </cell>
          <cell r="AR6" t="str">
            <v>与論町立那間小学校</v>
          </cell>
        </row>
        <row r="7">
          <cell r="A7" t="str">
            <v>指宿市</v>
          </cell>
          <cell r="B7" t="str">
            <v>鹿児島市立本城小学校</v>
          </cell>
          <cell r="C7" t="str">
            <v>三島村立片泊小学校</v>
          </cell>
          <cell r="D7" t="str">
            <v>十島村立宝島小学校</v>
          </cell>
          <cell r="E7" t="str">
            <v>指宿市立丹波小学校</v>
          </cell>
          <cell r="F7" t="str">
            <v>枕崎市立立神小学校</v>
          </cell>
          <cell r="G7" t="str">
            <v>南九州市立別府小学校</v>
          </cell>
          <cell r="H7" t="str">
            <v>南さつま市立長屋小学校</v>
          </cell>
          <cell r="I7" t="str">
            <v>いちき串木野市立旭小学校</v>
          </cell>
          <cell r="J7" t="str">
            <v>日置市立上市来小学校</v>
          </cell>
          <cell r="K7" t="str">
            <v>薩摩川内市立隈之城小学校</v>
          </cell>
          <cell r="L7" t="str">
            <v>さつま町立盈進小学校</v>
          </cell>
          <cell r="M7" t="str">
            <v>阿久根市立山下小学校</v>
          </cell>
          <cell r="N7" t="str">
            <v>出水市立米ノ津小学校</v>
          </cell>
          <cell r="O7" t="str">
            <v>長島町立伊唐小学校</v>
          </cell>
          <cell r="P7" t="str">
            <v>伊佐市立山野小学校</v>
          </cell>
          <cell r="Q7" t="str">
            <v>霧島市立川原小学校</v>
          </cell>
          <cell r="R7" t="str">
            <v>姶良市立永原小学校</v>
          </cell>
          <cell r="S7" t="str">
            <v>湧水町立上場小学校</v>
          </cell>
          <cell r="T7" t="str">
            <v>曽於市立岩北小学校</v>
          </cell>
          <cell r="U7" t="str">
            <v>志布志市立志布志小学校</v>
          </cell>
          <cell r="V7" t="str">
            <v>大崎町立持留小学校</v>
          </cell>
          <cell r="W7" t="str">
            <v>垂水市立柊原小学校</v>
          </cell>
          <cell r="X7" t="str">
            <v>鹿屋市立笠野原小学校</v>
          </cell>
          <cell r="Z7" t="str">
            <v>錦江町立池田小学校</v>
          </cell>
          <cell r="AA7" t="str">
            <v>南大隅町立滑川小学校</v>
          </cell>
          <cell r="AB7" t="str">
            <v>肝付町立波野小学校</v>
          </cell>
          <cell r="AC7" t="str">
            <v>西之表市立国上小学校</v>
          </cell>
          <cell r="AD7" t="str">
            <v>中種子町立納官小学校</v>
          </cell>
          <cell r="AE7" t="str">
            <v>南種子町立大川小学校</v>
          </cell>
          <cell r="AF7" t="str">
            <v>屋久島町立金岳小学校</v>
          </cell>
          <cell r="AG7" t="str">
            <v>奄美市立朝日小学校</v>
          </cell>
          <cell r="AH7" t="str">
            <v>龍郷町立戸口小学校</v>
          </cell>
          <cell r="AI7" t="str">
            <v>大和村立名音小学校</v>
          </cell>
          <cell r="AJ7" t="str">
            <v>宇検村立阿室小学校</v>
          </cell>
          <cell r="AK7" t="str">
            <v>瀬戸内町立須子茂小学校</v>
          </cell>
          <cell r="AL7" t="str">
            <v>喜界町立荒木小学校</v>
          </cell>
          <cell r="AM7" t="str">
            <v>徳之島町立尾母小学校</v>
          </cell>
          <cell r="AN7" t="str">
            <v>天城町立兼久小学校</v>
          </cell>
          <cell r="AO7" t="str">
            <v>伊仙町立鹿浦小学校</v>
          </cell>
          <cell r="AP7" t="str">
            <v>和泊町立国頭小学校</v>
          </cell>
          <cell r="AQ7" t="str">
            <v>知名町立上城小学校</v>
          </cell>
          <cell r="AR7" t="str">
            <v>与論町立与論中学校</v>
          </cell>
        </row>
        <row r="8">
          <cell r="A8" t="str">
            <v>枕崎市</v>
          </cell>
          <cell r="B8" t="str">
            <v>鹿児島市立牟礼岡小学校</v>
          </cell>
          <cell r="C8" t="str">
            <v>三島村立三島中学校</v>
          </cell>
          <cell r="D8" t="str">
            <v>十島村立宝島小学校小宝島分校</v>
          </cell>
          <cell r="E8" t="str">
            <v>指宿市立今和泉小学校</v>
          </cell>
          <cell r="F8" t="str">
            <v>枕崎市立金山小学校</v>
          </cell>
          <cell r="G8" t="str">
            <v>南九州市立松原小学校</v>
          </cell>
          <cell r="H8" t="str">
            <v>南さつま市立津貫小学校</v>
          </cell>
          <cell r="I8" t="str">
            <v>いちき串木野市立生福小学校</v>
          </cell>
          <cell r="J8" t="str">
            <v>日置市立美山小学校</v>
          </cell>
          <cell r="K8" t="str">
            <v>薩摩川内市立平佐西小学校</v>
          </cell>
          <cell r="L8" t="str">
            <v>さつま町立平川小学校</v>
          </cell>
          <cell r="M8" t="str">
            <v>阿久根市立鶴川内小学校</v>
          </cell>
          <cell r="N8" t="str">
            <v>出水市立米ノ津東小学校</v>
          </cell>
          <cell r="O8" t="str">
            <v>長島町立本浦小学校</v>
          </cell>
          <cell r="P8" t="str">
            <v>伊佐市立山野西小学校</v>
          </cell>
          <cell r="Q8" t="str">
            <v>霧島市立国分小学校</v>
          </cell>
          <cell r="R8" t="str">
            <v>姶良市立加治木小学校</v>
          </cell>
          <cell r="S8" t="str">
            <v>湧水町立吉松小学校</v>
          </cell>
          <cell r="T8" t="str">
            <v>曽於市立岩南小学校</v>
          </cell>
          <cell r="U8" t="str">
            <v>志布志市立香月小学校</v>
          </cell>
          <cell r="V8" t="str">
            <v>大崎町立大丸小学校</v>
          </cell>
          <cell r="W8" t="str">
            <v>垂水市立協和小学校</v>
          </cell>
          <cell r="X8" t="str">
            <v>鹿屋市立寿小学校</v>
          </cell>
          <cell r="Z8" t="str">
            <v>錦江町立田代小学校</v>
          </cell>
          <cell r="AA8" t="str">
            <v>南大隅町立城内小学校</v>
          </cell>
          <cell r="AB8" t="str">
            <v>肝付町立宮富小学校</v>
          </cell>
          <cell r="AC8" t="str">
            <v>西之表市立伊関小学校</v>
          </cell>
          <cell r="AD8" t="str">
            <v>中種子町立油久小学校</v>
          </cell>
          <cell r="AE8" t="str">
            <v>南種子町立島間小学校</v>
          </cell>
          <cell r="AF8" t="str">
            <v>屋久島町立小瀬田小学校</v>
          </cell>
          <cell r="AG8" t="str">
            <v>奄美市立小宿小学校</v>
          </cell>
          <cell r="AH8" t="str">
            <v>龍郷町立大勝小学校</v>
          </cell>
          <cell r="AI8" t="str">
            <v>大和村立今里小学校</v>
          </cell>
          <cell r="AJ8" t="str">
            <v>宇検村立田検中学校</v>
          </cell>
          <cell r="AK8" t="str">
            <v>瀬戸内町立西阿室小学校</v>
          </cell>
          <cell r="AL8" t="str">
            <v>喜界町立滝川小学校</v>
          </cell>
          <cell r="AM8" t="str">
            <v>徳之島町立亀徳小学校</v>
          </cell>
          <cell r="AN8" t="str">
            <v>天城町立西阿木名小学校</v>
          </cell>
          <cell r="AO8" t="str">
            <v>伊仙町立馬根小学校</v>
          </cell>
          <cell r="AP8" t="str">
            <v>和泊町立和泊中学校</v>
          </cell>
          <cell r="AQ8" t="str">
            <v>知名町立下平川小学校</v>
          </cell>
        </row>
        <row r="9">
          <cell r="A9" t="str">
            <v>南九州市</v>
          </cell>
          <cell r="B9" t="str">
            <v>鹿児島市立南方小学校</v>
          </cell>
          <cell r="C9" t="str">
            <v>三島村立竹島中学校</v>
          </cell>
          <cell r="D9" t="str">
            <v>十島村立悪石島小学校</v>
          </cell>
          <cell r="E9" t="str">
            <v>指宿市立池田小学校</v>
          </cell>
          <cell r="F9" t="str">
            <v>枕崎市立枕崎中学校</v>
          </cell>
          <cell r="G9" t="str">
            <v>南九州市立青戸小学校</v>
          </cell>
          <cell r="H9" t="str">
            <v>南さつま市立久木野小学校</v>
          </cell>
          <cell r="I9" t="str">
            <v>いちき串木野市立荒川小学校</v>
          </cell>
          <cell r="J9" t="str">
            <v>日置市立伊集院小学校</v>
          </cell>
          <cell r="K9" t="str">
            <v>薩摩川内市立平佐東小学校</v>
          </cell>
          <cell r="L9" t="str">
            <v>さつま町立柊野小学校</v>
          </cell>
          <cell r="M9" t="str">
            <v>阿久根市立田代小学校</v>
          </cell>
          <cell r="N9" t="str">
            <v>出水市立切通小学校</v>
          </cell>
          <cell r="O9" t="str">
            <v>長島町立獅子島小学校</v>
          </cell>
          <cell r="P9" t="str">
            <v>伊佐市立平出水小学校</v>
          </cell>
          <cell r="Q9" t="str">
            <v>霧島市立向花小学校</v>
          </cell>
          <cell r="R9" t="str">
            <v>姶良市立帖佐小学校</v>
          </cell>
          <cell r="S9" t="str">
            <v>湧水町立栗野中学校</v>
          </cell>
          <cell r="T9" t="str">
            <v>曽於市立諏訪小学校</v>
          </cell>
          <cell r="U9" t="str">
            <v>志布志市立潤が野小学校</v>
          </cell>
          <cell r="V9" t="str">
            <v>大崎町立野方小学校</v>
          </cell>
          <cell r="W9" t="str">
            <v>垂水市立牛根小学校</v>
          </cell>
          <cell r="X9" t="str">
            <v>鹿屋市立寿北小学校</v>
          </cell>
          <cell r="Z9" t="str">
            <v>錦江町立大原小学校</v>
          </cell>
          <cell r="AA9" t="str">
            <v>南大隅町立佐多小学校</v>
          </cell>
          <cell r="AB9" t="str">
            <v>肝付町立国見小学校</v>
          </cell>
          <cell r="AC9" t="str">
            <v>西之表市立安納小学校</v>
          </cell>
          <cell r="AD9" t="str">
            <v>中種子町立南界小学校</v>
          </cell>
          <cell r="AE9" t="str">
            <v>南種子町立平山小学校</v>
          </cell>
          <cell r="AF9" t="str">
            <v>屋久島町立栗生小学校</v>
          </cell>
          <cell r="AG9" t="str">
            <v>奄美市立知根小学校</v>
          </cell>
          <cell r="AH9" t="str">
            <v>龍郷町立円小学校</v>
          </cell>
          <cell r="AI9" t="str">
            <v>大和村立大和中学校</v>
          </cell>
          <cell r="AJ9" t="str">
            <v>宇検村立久志中学校</v>
          </cell>
          <cell r="AK9" t="str">
            <v>瀬戸内町立俵小学校</v>
          </cell>
          <cell r="AL9" t="str">
            <v>喜界町立早町小学校</v>
          </cell>
          <cell r="AM9" t="str">
            <v>徳之島町立花徳小学校</v>
          </cell>
          <cell r="AN9" t="str">
            <v>天城町立西阿木名小学校三京分校</v>
          </cell>
          <cell r="AO9" t="str">
            <v>伊仙町立糸木名小学校</v>
          </cell>
          <cell r="AP9" t="str">
            <v>和泊町立城ケ丘中学校</v>
          </cell>
          <cell r="AQ9" t="str">
            <v>知名町立知名中学校</v>
          </cell>
        </row>
        <row r="10">
          <cell r="A10" t="str">
            <v>南さつま市</v>
          </cell>
          <cell r="B10" t="str">
            <v>鹿児島市立花尾小学校</v>
          </cell>
          <cell r="C10" t="str">
            <v>三島村立大里中学校</v>
          </cell>
          <cell r="D10" t="str">
            <v>十島村立口之島小学校</v>
          </cell>
          <cell r="E10" t="str">
            <v>指宿市立山川小学校</v>
          </cell>
          <cell r="F10" t="str">
            <v>枕崎市立桜山中学校</v>
          </cell>
          <cell r="G10" t="str">
            <v>南九州市立粟ケ窪小学校</v>
          </cell>
          <cell r="H10" t="str">
            <v>南さつま市立万世小学校</v>
          </cell>
          <cell r="I10" t="str">
            <v>いちき串木野市立冠岳小学校</v>
          </cell>
          <cell r="J10" t="str">
            <v>日置市立飯牟礼小学校</v>
          </cell>
          <cell r="K10" t="str">
            <v>薩摩川内市立水引小学校</v>
          </cell>
          <cell r="L10" t="str">
            <v>さつま町立流水小学校</v>
          </cell>
          <cell r="M10" t="str">
            <v>阿久根市立折多小学校</v>
          </cell>
          <cell r="N10" t="str">
            <v>出水市立荘小学校</v>
          </cell>
          <cell r="O10" t="str">
            <v>長島町立幣串小学校</v>
          </cell>
          <cell r="P10" t="str">
            <v>伊佐市立羽月小学校</v>
          </cell>
          <cell r="Q10" t="str">
            <v>霧島市立上小川小学校</v>
          </cell>
          <cell r="R10" t="str">
            <v>姶良市立建昌小学校</v>
          </cell>
          <cell r="S10" t="str">
            <v>湧水町立吉松中学校</v>
          </cell>
          <cell r="T10" t="str">
            <v>曽於市立光神小学校</v>
          </cell>
          <cell r="U10" t="str">
            <v>志布志市立安楽小学校</v>
          </cell>
          <cell r="V10" t="str">
            <v>大崎町立大崎中学校</v>
          </cell>
          <cell r="W10" t="str">
            <v>垂水市立松ケ崎小学校</v>
          </cell>
          <cell r="X10" t="str">
            <v>鹿屋市立田崎小学校</v>
          </cell>
          <cell r="Z10" t="str">
            <v>錦江町立錦江中学校</v>
          </cell>
          <cell r="AA10" t="str">
            <v>南大隅町立大泊小学校</v>
          </cell>
          <cell r="AB10" t="str">
            <v>肝付町立内之浦中学校</v>
          </cell>
          <cell r="AC10" t="str">
            <v>西之表市立現和小学校</v>
          </cell>
          <cell r="AD10" t="str">
            <v>中種子町立岩岡小学校</v>
          </cell>
          <cell r="AE10" t="str">
            <v>南種子町立花峰小学校</v>
          </cell>
          <cell r="AF10" t="str">
            <v>屋久島町立八幡小学校</v>
          </cell>
          <cell r="AG10" t="str">
            <v>奄美市立大川小学校</v>
          </cell>
          <cell r="AH10" t="str">
            <v>龍郷町立秋名小学校</v>
          </cell>
          <cell r="AI10" t="str">
            <v>大和村立大棚中学校</v>
          </cell>
          <cell r="AJ10" t="str">
            <v>宇検村立名柄中学校</v>
          </cell>
          <cell r="AK10" t="str">
            <v>瀬戸内町立諸鈍小学校</v>
          </cell>
          <cell r="AL10" t="str">
            <v>喜界町立志戸桶小学校</v>
          </cell>
          <cell r="AM10" t="str">
            <v>徳之島町立母間小学校</v>
          </cell>
          <cell r="AN10" t="str">
            <v>天城町立天城中学校</v>
          </cell>
          <cell r="AO10" t="str">
            <v>伊仙町立喜念小学校</v>
          </cell>
          <cell r="AQ10" t="str">
            <v>知名町立田皆中学校</v>
          </cell>
        </row>
        <row r="11">
          <cell r="A11" t="str">
            <v>いちき串木野市</v>
          </cell>
          <cell r="B11" t="str">
            <v>鹿児島市立郡山小学校</v>
          </cell>
          <cell r="C11" t="str">
            <v>三島村立片泊中学校</v>
          </cell>
          <cell r="D11" t="str">
            <v>十島村立中之島中学校</v>
          </cell>
          <cell r="E11" t="str">
            <v>指宿市立大成小学校</v>
          </cell>
          <cell r="F11" t="str">
            <v>枕崎市立別府中学校</v>
          </cell>
          <cell r="G11" t="str">
            <v>南九州市立知覧小学校</v>
          </cell>
          <cell r="H11" t="str">
            <v>南さつま市立益山小学校</v>
          </cell>
          <cell r="I11" t="str">
            <v>いちき串木野市立市来小学校</v>
          </cell>
          <cell r="J11" t="str">
            <v>日置市立土橋小学校</v>
          </cell>
          <cell r="K11" t="str">
            <v>薩摩川内市立永利小学校</v>
          </cell>
          <cell r="L11" t="str">
            <v>さつま町立佐志小学校</v>
          </cell>
          <cell r="M11" t="str">
            <v>阿久根市立尾崎小学校</v>
          </cell>
          <cell r="N11" t="str">
            <v>出水市立蕨島小学校</v>
          </cell>
          <cell r="O11" t="str">
            <v>長島町立城川内小学校</v>
          </cell>
          <cell r="P11" t="str">
            <v>伊佐市立羽月北小学校</v>
          </cell>
          <cell r="Q11" t="str">
            <v>霧島市立国分西小学校</v>
          </cell>
          <cell r="R11" t="str">
            <v>姶良市立三船小学校</v>
          </cell>
          <cell r="T11" t="str">
            <v>曽於市立深川小学校</v>
          </cell>
          <cell r="U11" t="str">
            <v>志布志市立田之浦小学校</v>
          </cell>
          <cell r="V11" t="str">
            <v>大崎町立大崎第一中学校</v>
          </cell>
          <cell r="W11" t="str">
            <v>垂水市立境小学校</v>
          </cell>
          <cell r="X11" t="str">
            <v>鹿屋市立西原小学校</v>
          </cell>
          <cell r="Z11" t="str">
            <v>錦江町立田代中学校</v>
          </cell>
          <cell r="AA11" t="str">
            <v>南大隅町立竹之浦小学校</v>
          </cell>
          <cell r="AB11" t="str">
            <v>肝付町立岸良中学校</v>
          </cell>
          <cell r="AC11" t="str">
            <v>西之表市立安城小学校</v>
          </cell>
          <cell r="AD11" t="str">
            <v>中種子町立中種子中学校</v>
          </cell>
          <cell r="AE11" t="str">
            <v>南種子町立長谷小学校</v>
          </cell>
          <cell r="AF11" t="str">
            <v>屋久島町立神山小学校</v>
          </cell>
          <cell r="AG11" t="str">
            <v>奄美市立小湊小学校</v>
          </cell>
          <cell r="AH11" t="str">
            <v>龍郷町立龍南中学校</v>
          </cell>
          <cell r="AI11" t="str">
            <v>大和村立名音中学校</v>
          </cell>
          <cell r="AJ11" t="str">
            <v>宇検村立阿室中学校</v>
          </cell>
          <cell r="AK11" t="str">
            <v>瀬戸内町立伊子茂小学校</v>
          </cell>
          <cell r="AL11" t="str">
            <v>喜界町立小野津小学校</v>
          </cell>
          <cell r="AM11" t="str">
            <v>徳之島町立山小学校</v>
          </cell>
          <cell r="AN11" t="str">
            <v>天城町立北中学校</v>
          </cell>
          <cell r="AO11" t="str">
            <v>伊仙町立阿権小学校</v>
          </cell>
        </row>
        <row r="12">
          <cell r="A12" t="str">
            <v>日置市</v>
          </cell>
          <cell r="B12" t="str">
            <v>鹿児島市立川上小学校</v>
          </cell>
          <cell r="D12" t="str">
            <v>十島村立平島中学校</v>
          </cell>
          <cell r="E12" t="str">
            <v>指宿市立徳光小学校</v>
          </cell>
          <cell r="F12" t="str">
            <v>枕崎市立立神中学校</v>
          </cell>
          <cell r="G12" t="str">
            <v>南九州市立霜出小学校</v>
          </cell>
          <cell r="H12" t="str">
            <v>南さつま市立小湊小学校</v>
          </cell>
          <cell r="I12" t="str">
            <v>いちき串木野市立川上小学校</v>
          </cell>
          <cell r="J12" t="str">
            <v>日置市立伊集院北小学校</v>
          </cell>
          <cell r="K12" t="str">
            <v>薩摩川内市立峰山小学校</v>
          </cell>
          <cell r="L12" t="str">
            <v>さつま町立鶴田小学校</v>
          </cell>
          <cell r="M12" t="str">
            <v>阿久根市立脇本小学校</v>
          </cell>
          <cell r="N12" t="str">
            <v>出水市立大川内小学校</v>
          </cell>
          <cell r="O12" t="str">
            <v>長島町立平尾小学校</v>
          </cell>
          <cell r="P12" t="str">
            <v>伊佐市立羽月西小学校</v>
          </cell>
          <cell r="Q12" t="str">
            <v>霧島市立国分南小学校</v>
          </cell>
          <cell r="R12" t="str">
            <v>姶良市立重富小学校</v>
          </cell>
          <cell r="T12" t="str">
            <v>曽於市立柳迫小学校</v>
          </cell>
          <cell r="U12" t="str">
            <v>志布志市立森山小学校</v>
          </cell>
          <cell r="V12" t="str">
            <v>大崎町立菱田中学校</v>
          </cell>
          <cell r="W12" t="str">
            <v>垂水市立垂水中央中学校</v>
          </cell>
          <cell r="X12" t="str">
            <v>鹿屋市立西原台小学校</v>
          </cell>
          <cell r="AA12" t="str">
            <v>南大隅町立郡小学校</v>
          </cell>
          <cell r="AB12" t="str">
            <v>肝付町立高山中学校</v>
          </cell>
          <cell r="AC12" t="str">
            <v>西之表市立立山小学校</v>
          </cell>
          <cell r="AE12" t="str">
            <v>南種子町立南種子中学校</v>
          </cell>
          <cell r="AF12" t="str">
            <v>屋久島町立安房小学校</v>
          </cell>
          <cell r="AG12" t="str">
            <v>奄美市立崎原小学校</v>
          </cell>
          <cell r="AH12" t="str">
            <v>龍郷町立龍北中学校</v>
          </cell>
          <cell r="AI12" t="str">
            <v>大和村立今里中学校</v>
          </cell>
          <cell r="AK12" t="str">
            <v>瀬戸内町立秋徳小学校</v>
          </cell>
          <cell r="AL12" t="str">
            <v>喜界町立阿伝小学校</v>
          </cell>
          <cell r="AM12" t="str">
            <v>徳之島町立手々小学校</v>
          </cell>
          <cell r="AN12" t="str">
            <v>天城町立西阿木名中学校</v>
          </cell>
          <cell r="AO12" t="str">
            <v>伊仙町立伊仙中学校</v>
          </cell>
        </row>
        <row r="13">
          <cell r="A13" t="str">
            <v>薩摩川内市</v>
          </cell>
          <cell r="B13" t="str">
            <v>鹿児島市立吉野小学校</v>
          </cell>
          <cell r="D13" t="str">
            <v>十島村立平島中学校諏訪之瀬島分校</v>
          </cell>
          <cell r="E13" t="str">
            <v>指宿市立利永小学校</v>
          </cell>
          <cell r="G13" t="str">
            <v>南九州市立松ヶ浦小学校</v>
          </cell>
          <cell r="H13" t="str">
            <v>南さつま市立大浦小学校</v>
          </cell>
          <cell r="I13" t="str">
            <v>いちき串木野市立串木野中学校</v>
          </cell>
          <cell r="J13" t="str">
            <v>日置市立妙円寺小学校</v>
          </cell>
          <cell r="K13" t="str">
            <v>薩摩川内市立寄田小学校</v>
          </cell>
          <cell r="L13" t="str">
            <v>さつま町立柏原小学校</v>
          </cell>
          <cell r="M13" t="str">
            <v>阿久根市立阿久根中学校</v>
          </cell>
          <cell r="N13" t="str">
            <v>出水市立上場小学校</v>
          </cell>
          <cell r="O13" t="str">
            <v>長島町立蔵之元小学校</v>
          </cell>
          <cell r="P13" t="str">
            <v>伊佐市立曽木小学校</v>
          </cell>
          <cell r="Q13" t="str">
            <v>霧島市立平山小学校</v>
          </cell>
          <cell r="R13" t="str">
            <v>姶良市立山田小学校</v>
          </cell>
          <cell r="T13" t="str">
            <v>曽於市立岩川小学校</v>
          </cell>
          <cell r="U13" t="str">
            <v>志布志市立伊﨑田小学校</v>
          </cell>
          <cell r="X13" t="str">
            <v>鹿屋市立鶴羽小学校</v>
          </cell>
          <cell r="AA13" t="str">
            <v>南大隅町立大中尾小学校</v>
          </cell>
          <cell r="AB13" t="str">
            <v>肝付町立波野中学校</v>
          </cell>
          <cell r="AC13" t="str">
            <v>西之表市立古田小学校</v>
          </cell>
          <cell r="AF13" t="str">
            <v>屋久島町立中央中学校</v>
          </cell>
          <cell r="AG13" t="str">
            <v>奄美市立芦花部小学校</v>
          </cell>
          <cell r="AH13" t="str">
            <v>龍郷町立赤徳中学校</v>
          </cell>
          <cell r="AK13" t="str">
            <v>瀬戸内町立池地小学校</v>
          </cell>
          <cell r="AL13" t="str">
            <v>喜界町立第一中学校</v>
          </cell>
          <cell r="AM13" t="str">
            <v>徳之島町立亀津中学校</v>
          </cell>
          <cell r="AO13" t="str">
            <v>伊仙町立面縄中学校</v>
          </cell>
        </row>
        <row r="14">
          <cell r="A14" t="str">
            <v>さつま町</v>
          </cell>
          <cell r="B14" t="str">
            <v>鹿児島市立吉野東小学校</v>
          </cell>
          <cell r="D14" t="str">
            <v>十島村立宝島中学校</v>
          </cell>
          <cell r="E14" t="str">
            <v>指宿市立開聞小学校</v>
          </cell>
          <cell r="G14" t="str">
            <v>南九州市立浮辺小学校</v>
          </cell>
          <cell r="H14" t="str">
            <v>南さつま市立玉林小学校</v>
          </cell>
          <cell r="I14" t="str">
            <v>いちき串木野市立串木野西中学校</v>
          </cell>
          <cell r="J14" t="str">
            <v>日置市立日置小学校</v>
          </cell>
          <cell r="K14" t="str">
            <v>薩摩川内市立滄浪小学校</v>
          </cell>
          <cell r="L14" t="str">
            <v>さつま町立紫尾小学校</v>
          </cell>
          <cell r="M14" t="str">
            <v>阿久根市立大川中学校</v>
          </cell>
          <cell r="N14" t="str">
            <v>出水市立高尾野小学校</v>
          </cell>
          <cell r="O14" t="str">
            <v>長島町立汐見小学校</v>
          </cell>
          <cell r="P14" t="str">
            <v>伊佐市立針持小学校</v>
          </cell>
          <cell r="Q14" t="str">
            <v>霧島市立塚脇小学校若駒分教室</v>
          </cell>
          <cell r="R14" t="str">
            <v>姶良市立北山小学校</v>
          </cell>
          <cell r="T14" t="str">
            <v>曽於市立菅牟田小学校</v>
          </cell>
          <cell r="U14" t="str">
            <v>志布志市立蓬原小学校</v>
          </cell>
          <cell r="X14" t="str">
            <v>鹿屋市立古江小学校</v>
          </cell>
          <cell r="AA14" t="str">
            <v>南大隅町立根占中学校</v>
          </cell>
          <cell r="AB14" t="str">
            <v>肝付町立国見中学校</v>
          </cell>
          <cell r="AC14" t="str">
            <v>西之表市立住吉小学校</v>
          </cell>
          <cell r="AF14" t="str">
            <v>屋久島町立一湊中学校</v>
          </cell>
          <cell r="AG14" t="str">
            <v>奄美市立住用小学校</v>
          </cell>
          <cell r="AK14" t="str">
            <v>瀬戸内町立与路小学校</v>
          </cell>
          <cell r="AL14" t="str">
            <v>喜界町立第二中学校</v>
          </cell>
          <cell r="AM14" t="str">
            <v>徳之島町立井之川中学校</v>
          </cell>
          <cell r="AO14" t="str">
            <v>伊仙町立犬田布中学校</v>
          </cell>
        </row>
        <row r="15">
          <cell r="A15" t="str">
            <v>阿久根市</v>
          </cell>
          <cell r="B15" t="str">
            <v>鹿児島市立大明丘小学校</v>
          </cell>
          <cell r="D15" t="str">
            <v>十島村立宝島中学校小宝島分校</v>
          </cell>
          <cell r="E15" t="str">
            <v>指宿市立川尻小学校</v>
          </cell>
          <cell r="G15" t="str">
            <v>南九州市立中福良小学校</v>
          </cell>
          <cell r="H15" t="str">
            <v>南さつま市立赤生木小学校</v>
          </cell>
          <cell r="I15" t="str">
            <v>いちき串木野市立羽島中学校</v>
          </cell>
          <cell r="J15" t="str">
            <v>日置市立住吉小学校</v>
          </cell>
          <cell r="K15" t="str">
            <v>薩摩川内市立八幡小学校</v>
          </cell>
          <cell r="L15" t="str">
            <v>さつま町立求名小学校</v>
          </cell>
          <cell r="M15" t="str">
            <v>阿久根市立鶴川内中学校</v>
          </cell>
          <cell r="N15" t="str">
            <v>出水市立下水流小学校</v>
          </cell>
          <cell r="O15" t="str">
            <v>長島町立鷹巣中学校</v>
          </cell>
          <cell r="P15" t="str">
            <v>伊佐市立本城小学校</v>
          </cell>
          <cell r="Q15" t="str">
            <v>霧島市立天降川小学校</v>
          </cell>
          <cell r="R15" t="str">
            <v>姶良市立姶良小学校</v>
          </cell>
          <cell r="T15" t="str">
            <v>曽於市立笠木小学校</v>
          </cell>
          <cell r="U15" t="str">
            <v>志布志市立野神小学校</v>
          </cell>
          <cell r="X15" t="str">
            <v>鹿屋市立菅原小学校</v>
          </cell>
          <cell r="AA15" t="str">
            <v>南大隅町立第一佐多中学校</v>
          </cell>
          <cell r="AB15" t="str">
            <v>肝付町立川上中学校</v>
          </cell>
          <cell r="AC15" t="str">
            <v>西之表市立種子島中学校</v>
          </cell>
          <cell r="AF15" t="str">
            <v>屋久島町立永田中学校</v>
          </cell>
          <cell r="AG15" t="str">
            <v>奄美市立東城小学校</v>
          </cell>
          <cell r="AK15" t="str">
            <v>瀬戸内町立古仁屋小学校</v>
          </cell>
          <cell r="AL15" t="str">
            <v>喜界町立早町中学校</v>
          </cell>
          <cell r="AM15" t="str">
            <v>徳之島町立尾母中学校</v>
          </cell>
        </row>
        <row r="16">
          <cell r="A16" t="str">
            <v>出水市</v>
          </cell>
          <cell r="B16" t="str">
            <v>鹿児島市立坂元小学校</v>
          </cell>
          <cell r="D16" t="str">
            <v>十島村立悪石島中学校</v>
          </cell>
          <cell r="E16" t="str">
            <v>指宿市立北指宿中学校</v>
          </cell>
          <cell r="G16" t="str">
            <v>南九州市立松山小学校</v>
          </cell>
          <cell r="H16" t="str">
            <v>南さつま市立笠沙小学校</v>
          </cell>
          <cell r="I16" t="str">
            <v>いちき串木野市立生冠中学校</v>
          </cell>
          <cell r="J16" t="str">
            <v>日置市立日新小学校</v>
          </cell>
          <cell r="K16" t="str">
            <v>薩摩川内市立育英小学校</v>
          </cell>
          <cell r="L16" t="str">
            <v>さつま町立永野小学校</v>
          </cell>
          <cell r="M16" t="str">
            <v>阿久根市立三笠中学校</v>
          </cell>
          <cell r="N16" t="str">
            <v>出水市立江内小学校</v>
          </cell>
          <cell r="O16" t="str">
            <v>長島町立川床中学校</v>
          </cell>
          <cell r="P16" t="str">
            <v>伊佐市立南永小学校</v>
          </cell>
          <cell r="Q16" t="str">
            <v>霧島市立溝辺小学校</v>
          </cell>
          <cell r="R16" t="str">
            <v>姶良市立西姶良小学校</v>
          </cell>
          <cell r="T16" t="str">
            <v>曽於市立大隅北小学校</v>
          </cell>
          <cell r="U16" t="str">
            <v>志布志市立有明小学校</v>
          </cell>
          <cell r="X16" t="str">
            <v>鹿屋市立高須小学校</v>
          </cell>
          <cell r="AF16" t="str">
            <v>屋久島町立金岳中学校</v>
          </cell>
          <cell r="AG16" t="str">
            <v>奄美市立市小学校</v>
          </cell>
          <cell r="AK16" t="str">
            <v>瀬戸内町立阿木名小学校</v>
          </cell>
          <cell r="AM16" t="str">
            <v>徳之島町立東天城中学校</v>
          </cell>
        </row>
        <row r="17">
          <cell r="A17" t="str">
            <v>長島町</v>
          </cell>
          <cell r="B17" t="str">
            <v>鹿児島市立坂元台小学校</v>
          </cell>
          <cell r="D17" t="str">
            <v>十島村立口之島中学校</v>
          </cell>
          <cell r="E17" t="str">
            <v>指宿市立南指宿中学校</v>
          </cell>
          <cell r="G17" t="str">
            <v>南九州市立手蓑小学校</v>
          </cell>
          <cell r="H17" t="str">
            <v>南さつま市立坊津学園小学校</v>
          </cell>
          <cell r="I17" t="str">
            <v>いちき串木野市立市来中学校</v>
          </cell>
          <cell r="J17" t="str">
            <v>日置市立吉利小学校</v>
          </cell>
          <cell r="K17" t="str">
            <v>薩摩川内市立高来小学校</v>
          </cell>
          <cell r="L17" t="str">
            <v>さつま町立中津川小学校</v>
          </cell>
          <cell r="N17" t="str">
            <v>出水市立野田小学校</v>
          </cell>
          <cell r="O17" t="str">
            <v>長島町立獅子島中学校</v>
          </cell>
          <cell r="P17" t="str">
            <v>伊佐市立菱刈小学校</v>
          </cell>
          <cell r="Q17" t="str">
            <v>霧島市立陵南小学校</v>
          </cell>
          <cell r="R17" t="str">
            <v>姶良市立蒲生小学校</v>
          </cell>
          <cell r="T17" t="str">
            <v>曽於市立恒吉小学校</v>
          </cell>
          <cell r="U17" t="str">
            <v>志布志市立通山小学校</v>
          </cell>
          <cell r="X17" t="str">
            <v>鹿屋市立浜田小学校</v>
          </cell>
          <cell r="AF17" t="str">
            <v>屋久島町立岳南中学校</v>
          </cell>
          <cell r="AG17" t="str">
            <v>奄美市立赤木名小学校</v>
          </cell>
          <cell r="AK17" t="str">
            <v>瀬戸内町立油井小学校</v>
          </cell>
          <cell r="AM17" t="str">
            <v>徳之島町立山中学校</v>
          </cell>
        </row>
        <row r="18">
          <cell r="A18" t="str">
            <v>伊佐市</v>
          </cell>
          <cell r="B18" t="str">
            <v>鹿児島市立清水小学校</v>
          </cell>
          <cell r="E18" t="str">
            <v>指宿市立西指宿中学校</v>
          </cell>
          <cell r="G18" t="str">
            <v>南九州市立川辺小学校</v>
          </cell>
          <cell r="H18" t="str">
            <v>南さつま市立田布施小学校</v>
          </cell>
          <cell r="J18" t="str">
            <v>日置市立扇尾小学校</v>
          </cell>
          <cell r="K18" t="str">
            <v>薩摩川内市立城上小学校</v>
          </cell>
          <cell r="L18" t="str">
            <v>さつま町立山崎中学校</v>
          </cell>
          <cell r="N18" t="str">
            <v>出水市立出水中学校</v>
          </cell>
          <cell r="O18" t="str">
            <v>長島町立長島中学校</v>
          </cell>
          <cell r="P18" t="str">
            <v>伊佐市立田中小学校</v>
          </cell>
          <cell r="Q18" t="str">
            <v>霧島市立竹子小学校</v>
          </cell>
          <cell r="R18" t="str">
            <v>姶良市立漆小学校</v>
          </cell>
          <cell r="T18" t="str">
            <v>曽於市立大隅南小学校</v>
          </cell>
          <cell r="U18" t="str">
            <v>志布志市立原田小学校</v>
          </cell>
          <cell r="X18" t="str">
            <v>鹿屋市立野里小学校</v>
          </cell>
          <cell r="AF18" t="str">
            <v>屋久島町立安房中学校</v>
          </cell>
          <cell r="AG18" t="str">
            <v>奄美市立笠利小学校</v>
          </cell>
          <cell r="AK18" t="str">
            <v>瀬戸内町立嘉鉄小学校</v>
          </cell>
          <cell r="AM18" t="str">
            <v>徳之島町立手々中学校</v>
          </cell>
        </row>
        <row r="19">
          <cell r="A19" t="str">
            <v>霧島市</v>
          </cell>
          <cell r="B19" t="str">
            <v>鹿児島市立大龍小学校</v>
          </cell>
          <cell r="E19" t="str">
            <v>指宿市立山川中学校</v>
          </cell>
          <cell r="G19" t="str">
            <v>南九州市立高田小学校</v>
          </cell>
          <cell r="H19" t="str">
            <v>南さつま市立大坂小学校</v>
          </cell>
          <cell r="J19" t="str">
            <v>日置市立永吉小学校</v>
          </cell>
          <cell r="K19" t="str">
            <v>薩摩川内市立吉川小学校</v>
          </cell>
          <cell r="L19" t="str">
            <v>さつま町立宮之城中学校</v>
          </cell>
          <cell r="N19" t="str">
            <v>出水市立米ノ津中学校</v>
          </cell>
          <cell r="O19" t="str">
            <v>長島町立平尾中学校</v>
          </cell>
          <cell r="P19" t="str">
            <v>伊佐市立湯之尾小学校</v>
          </cell>
          <cell r="Q19" t="str">
            <v>霧島市立横川小学校</v>
          </cell>
          <cell r="R19" t="str">
            <v>姶良市立西浦小学校</v>
          </cell>
          <cell r="T19" t="str">
            <v>曽於市立月野小学校</v>
          </cell>
          <cell r="U19" t="str">
            <v>志布志市立山重小学校</v>
          </cell>
          <cell r="X19" t="str">
            <v>鹿屋市立大姶良小学校</v>
          </cell>
          <cell r="AG19" t="str">
            <v>奄美市立節田小学校</v>
          </cell>
          <cell r="AK19" t="str">
            <v>瀬戸内町立篠川中学校</v>
          </cell>
        </row>
        <row r="20">
          <cell r="A20" t="str">
            <v>姶良市</v>
          </cell>
          <cell r="B20" t="str">
            <v>鹿児島市立名山小学校</v>
          </cell>
          <cell r="E20" t="str">
            <v>指宿市立開聞中学校</v>
          </cell>
          <cell r="G20" t="str">
            <v>南九州市立神殿小学校</v>
          </cell>
          <cell r="H20" t="str">
            <v>南さつま市立阿多小学校</v>
          </cell>
          <cell r="J20" t="str">
            <v>日置市立伊作小学校</v>
          </cell>
          <cell r="K20" t="str">
            <v>薩摩川内市立陽成小学校</v>
          </cell>
          <cell r="L20" t="str">
            <v>さつま町立鶴田中学校</v>
          </cell>
          <cell r="N20" t="str">
            <v>出水市立米ノ津中学校桂島分校</v>
          </cell>
          <cell r="P20" t="str">
            <v>伊佐市立大口中学校</v>
          </cell>
          <cell r="Q20" t="str">
            <v>霧島市立安良小学校</v>
          </cell>
          <cell r="R20" t="str">
            <v>姶良市立加治木中学校</v>
          </cell>
          <cell r="T20" t="str">
            <v>曽於市立財部小学校</v>
          </cell>
          <cell r="U20" t="str">
            <v>志布志市立松山中学校</v>
          </cell>
          <cell r="X20" t="str">
            <v>鹿屋市立南小学校</v>
          </cell>
          <cell r="AG20" t="str">
            <v>奄美市立緑が丘小学校</v>
          </cell>
          <cell r="AK20" t="str">
            <v>瀬戸内町立久慈中学校</v>
          </cell>
        </row>
        <row r="21">
          <cell r="A21" t="str">
            <v>湧水町</v>
          </cell>
          <cell r="B21" t="str">
            <v>鹿児島市立山下小学校</v>
          </cell>
          <cell r="G21" t="str">
            <v>南九州市立清水小学校</v>
          </cell>
          <cell r="H21" t="str">
            <v>南さつま市立大田小学校</v>
          </cell>
          <cell r="J21" t="str">
            <v>日置市立花田小学校</v>
          </cell>
          <cell r="K21" t="str">
            <v>薩摩川内市立湯田小学校</v>
          </cell>
          <cell r="L21" t="str">
            <v>さつま町立薩摩中学校</v>
          </cell>
          <cell r="N21" t="str">
            <v>出水市立荘中学校</v>
          </cell>
          <cell r="P21" t="str">
            <v>伊佐市立山野中学校</v>
          </cell>
          <cell r="Q21" t="str">
            <v>霧島市立佐々木小学校</v>
          </cell>
          <cell r="R21" t="str">
            <v>姶良市立帖佐中学校</v>
          </cell>
          <cell r="T21" t="str">
            <v>曽於市立財部北小学校</v>
          </cell>
          <cell r="U21" t="str">
            <v>志布志市立志布志中学校</v>
          </cell>
          <cell r="X21" t="str">
            <v>鹿屋市立西俣小学校</v>
          </cell>
          <cell r="AG21" t="str">
            <v>奄美市立宇宿小学校</v>
          </cell>
          <cell r="AK21" t="str">
            <v>瀬戸内町立薩川中学校</v>
          </cell>
        </row>
        <row r="22">
          <cell r="A22" t="str">
            <v>曽於市</v>
          </cell>
          <cell r="B22" t="str">
            <v>鹿児島市立松原小学校</v>
          </cell>
          <cell r="G22" t="str">
            <v>南九州市立田代小学校</v>
          </cell>
          <cell r="H22" t="str">
            <v>南さつま市立白川小学校</v>
          </cell>
          <cell r="J22" t="str">
            <v>日置市立和田小学校</v>
          </cell>
          <cell r="K22" t="str">
            <v>薩摩川内市立西方小学校</v>
          </cell>
          <cell r="N22" t="str">
            <v>出水市立大川内中学校</v>
          </cell>
          <cell r="P22" t="str">
            <v>伊佐市立大口南中学校</v>
          </cell>
          <cell r="Q22" t="str">
            <v>霧島市立牧園小学校</v>
          </cell>
          <cell r="R22" t="str">
            <v>姶良市立重富中学校</v>
          </cell>
          <cell r="T22" t="str">
            <v>曽於市立財部南小学校</v>
          </cell>
          <cell r="U22" t="str">
            <v>志布志市立田之浦中学校</v>
          </cell>
          <cell r="X22" t="str">
            <v>鹿屋市立高隈小学校</v>
          </cell>
          <cell r="AG22" t="str">
            <v>奄美市立手花部小学校</v>
          </cell>
          <cell r="AK22" t="str">
            <v>瀬戸内町立俵中学校</v>
          </cell>
        </row>
        <row r="23">
          <cell r="A23" t="str">
            <v>志布志市</v>
          </cell>
          <cell r="B23" t="str">
            <v>鹿児島市立城南小学校</v>
          </cell>
          <cell r="G23" t="str">
            <v>南九州市立勝目小学校</v>
          </cell>
          <cell r="H23" t="str">
            <v>南さつま市立加世田中学校</v>
          </cell>
          <cell r="J23" t="str">
            <v>日置市立東市来中学校</v>
          </cell>
          <cell r="K23" t="str">
            <v>薩摩川内市立樋脇小学校</v>
          </cell>
          <cell r="N23" t="str">
            <v>出水市立高尾野中学校</v>
          </cell>
          <cell r="P23" t="str">
            <v>伊佐市立菱刈中学校</v>
          </cell>
          <cell r="Q23" t="str">
            <v>霧島市立三体小学校</v>
          </cell>
          <cell r="R23" t="str">
            <v>姶良市立山田中学校</v>
          </cell>
          <cell r="T23" t="str">
            <v>曽於市立中谷小学校</v>
          </cell>
          <cell r="U23" t="str">
            <v>志布志市立出水中学校</v>
          </cell>
          <cell r="X23" t="str">
            <v>鹿屋市立大黒小学校</v>
          </cell>
          <cell r="AG23" t="str">
            <v>奄美市立屋仁小学校</v>
          </cell>
          <cell r="AK23" t="str">
            <v>瀬戸内町立諸鈍中学校</v>
          </cell>
        </row>
        <row r="24">
          <cell r="A24" t="str">
            <v>大崎町</v>
          </cell>
          <cell r="B24" t="str">
            <v>鹿児島市立草牟田小学校</v>
          </cell>
          <cell r="G24" t="str">
            <v>南九州市立大丸小学校</v>
          </cell>
          <cell r="H24" t="str">
            <v>南さつま市立万世中学校</v>
          </cell>
          <cell r="J24" t="str">
            <v>日置市立上市来中学校</v>
          </cell>
          <cell r="K24" t="str">
            <v>薩摩川内市立市比野小学校</v>
          </cell>
          <cell r="N24" t="str">
            <v>出水市立江内中学校</v>
          </cell>
          <cell r="Q24" t="str">
            <v>霧島市立万膳小学校</v>
          </cell>
          <cell r="R24" t="str">
            <v>姶良市立蒲生中学校</v>
          </cell>
          <cell r="T24" t="str">
            <v>曽於市立末吉中学校</v>
          </cell>
          <cell r="U24" t="str">
            <v>志布志市立有明中学校</v>
          </cell>
          <cell r="X24" t="str">
            <v>鹿屋市立輝北小学校</v>
          </cell>
          <cell r="AG24" t="str">
            <v>奄美市立佐仁小学校</v>
          </cell>
          <cell r="AK24" t="str">
            <v>瀬戸内町立伊子茂中学校</v>
          </cell>
        </row>
        <row r="25">
          <cell r="A25" t="str">
            <v>垂水市</v>
          </cell>
          <cell r="B25" t="str">
            <v>鹿児島市立原良小学校</v>
          </cell>
          <cell r="G25" t="str">
            <v>南九州市立頴娃中学校</v>
          </cell>
          <cell r="H25" t="str">
            <v>南さつま市立大浦中学校</v>
          </cell>
          <cell r="J25" t="str">
            <v>日置市立伊集院中学校</v>
          </cell>
          <cell r="K25" t="str">
            <v>薩摩川内市立藤本小学校</v>
          </cell>
          <cell r="N25" t="str">
            <v>出水市立野田中学校</v>
          </cell>
          <cell r="Q25" t="str">
            <v>霧島市立高千穂小学校</v>
          </cell>
          <cell r="T25" t="str">
            <v>曽於市立南之郷中学校</v>
          </cell>
          <cell r="U25" t="str">
            <v>志布志市立宇都中学校</v>
          </cell>
          <cell r="X25" t="str">
            <v>鹿屋市立串良小学校</v>
          </cell>
          <cell r="AG25" t="str">
            <v>奄美市立名瀬中学校</v>
          </cell>
          <cell r="AK25" t="str">
            <v>瀬戸内町立秋徳中学校</v>
          </cell>
        </row>
        <row r="26">
          <cell r="A26" t="str">
            <v>鹿屋市</v>
          </cell>
          <cell r="B26" t="str">
            <v>鹿児島市立明和小学校</v>
          </cell>
          <cell r="G26" t="str">
            <v>南九州市立別府中学校</v>
          </cell>
          <cell r="H26" t="str">
            <v>南さつま市立笠沙中学校</v>
          </cell>
          <cell r="J26" t="str">
            <v>日置市立伊集院北中学校</v>
          </cell>
          <cell r="K26" t="str">
            <v>薩摩川内市立入来小学校</v>
          </cell>
          <cell r="Q26" t="str">
            <v>霧島市立中津川小学校</v>
          </cell>
          <cell r="T26" t="str">
            <v>曽於市立大隅中学校</v>
          </cell>
          <cell r="U26" t="str">
            <v>志布志市立伊崎田中学校</v>
          </cell>
          <cell r="X26" t="str">
            <v>鹿屋市立細山田小学校</v>
          </cell>
          <cell r="AG26" t="str">
            <v>奄美市立金久中学校</v>
          </cell>
          <cell r="AK26" t="str">
            <v>瀬戸内町立古仁屋中学校</v>
          </cell>
        </row>
        <row r="27">
          <cell r="A27" t="str">
            <v>東串良町</v>
          </cell>
          <cell r="B27" t="str">
            <v>鹿児島市立武岡小学校</v>
          </cell>
          <cell r="G27" t="str">
            <v>南九州市立青戸中学校</v>
          </cell>
          <cell r="H27" t="str">
            <v>南さつま市立坊津学園中学校</v>
          </cell>
          <cell r="J27" t="str">
            <v>日置市立土橋中学校</v>
          </cell>
          <cell r="K27" t="str">
            <v>薩摩川内市立副田小学校</v>
          </cell>
          <cell r="Q27" t="str">
            <v>霧島市立持松小学校</v>
          </cell>
          <cell r="T27" t="str">
            <v>曽於市立財部中学校</v>
          </cell>
          <cell r="X27" t="str">
            <v>鹿屋市立上小原小学校</v>
          </cell>
          <cell r="AG27" t="str">
            <v>奄美市立朝日中学校</v>
          </cell>
          <cell r="AK27" t="str">
            <v>瀬戸内町立阿木名中学校</v>
          </cell>
        </row>
        <row r="28">
          <cell r="A28" t="str">
            <v>錦江町</v>
          </cell>
          <cell r="B28" t="str">
            <v>鹿児島市立武岡台小学校</v>
          </cell>
          <cell r="G28" t="str">
            <v>南九州市立知覧中学校</v>
          </cell>
          <cell r="H28" t="str">
            <v>南さつま市立金峰中学校</v>
          </cell>
          <cell r="J28" t="str">
            <v>日置市立日吉中学校</v>
          </cell>
          <cell r="K28" t="str">
            <v>薩摩川内市立朝陽小学校</v>
          </cell>
          <cell r="Q28" t="str">
            <v>霧島市立大田小学校</v>
          </cell>
          <cell r="T28" t="str">
            <v>曽於市立財部北中学校</v>
          </cell>
          <cell r="X28" t="str">
            <v>鹿屋市立吾平小学校</v>
          </cell>
          <cell r="AG28" t="str">
            <v>奄美市立小宿中学校</v>
          </cell>
          <cell r="AK28" t="str">
            <v>瀬戸内町立節子中学校</v>
          </cell>
        </row>
        <row r="29">
          <cell r="A29" t="str">
            <v>南大隅町</v>
          </cell>
          <cell r="B29" t="str">
            <v>鹿児島市立西田小学校</v>
          </cell>
          <cell r="G29" t="str">
            <v>南九州市立川辺中学校</v>
          </cell>
          <cell r="J29" t="str">
            <v>日置市立吹上中学校</v>
          </cell>
          <cell r="K29" t="str">
            <v>薩摩川内市立大馬越小学校</v>
          </cell>
          <cell r="Q29" t="str">
            <v>霧島市立霧島小学校</v>
          </cell>
          <cell r="T29" t="str">
            <v>曽於市立財部南中学校</v>
          </cell>
          <cell r="X29" t="str">
            <v>鹿屋市立鶴峰小学校</v>
          </cell>
          <cell r="AG29" t="str">
            <v>奄美市立大川中学校</v>
          </cell>
          <cell r="AK29" t="str">
            <v>瀬戸内町立油井中学校</v>
          </cell>
        </row>
        <row r="30">
          <cell r="A30" t="str">
            <v>肝付町</v>
          </cell>
          <cell r="B30" t="str">
            <v>鹿児島市立武小学校</v>
          </cell>
          <cell r="K30" t="str">
            <v>薩摩川内市立東郷小学校</v>
          </cell>
          <cell r="Q30" t="str">
            <v>霧島市立永水小学校</v>
          </cell>
          <cell r="X30" t="str">
            <v>鹿屋市立神野小学校</v>
          </cell>
          <cell r="AG30" t="str">
            <v>奄美市立崎原中学校</v>
          </cell>
        </row>
        <row r="31">
          <cell r="A31" t="str">
            <v>西之表市</v>
          </cell>
          <cell r="B31" t="str">
            <v>鹿児島市立田上小学校</v>
          </cell>
          <cell r="K31" t="str">
            <v>薩摩川内市立山田小学校</v>
          </cell>
          <cell r="Q31" t="str">
            <v>霧島市立富隈小学校</v>
          </cell>
          <cell r="X31" t="str">
            <v>鹿屋市立下名小学校</v>
          </cell>
          <cell r="AG31" t="str">
            <v>奄美市立芦花部中学校</v>
          </cell>
        </row>
        <row r="32">
          <cell r="A32" t="str">
            <v>中種子町</v>
          </cell>
          <cell r="B32" t="str">
            <v>鹿児島市立西陵小学校</v>
          </cell>
          <cell r="K32" t="str">
            <v>薩摩川内市立南瀬小学校</v>
          </cell>
          <cell r="Q32" t="str">
            <v>霧島市立宮内小学校</v>
          </cell>
          <cell r="X32" t="str">
            <v>鹿屋市立鹿屋中学校</v>
          </cell>
          <cell r="AG32" t="str">
            <v>奄美市立住用中学校</v>
          </cell>
        </row>
        <row r="33">
          <cell r="A33" t="str">
            <v>南種子町</v>
          </cell>
          <cell r="B33" t="str">
            <v>鹿児島市立広木小学校</v>
          </cell>
          <cell r="K33" t="str">
            <v>薩摩川内市立鳥丸小学校</v>
          </cell>
          <cell r="Q33" t="str">
            <v>霧島市立小野小学校</v>
          </cell>
          <cell r="X33" t="str">
            <v>鹿屋市立鹿屋東中学校</v>
          </cell>
          <cell r="AG33" t="str">
            <v>奄美市立市中学校</v>
          </cell>
        </row>
        <row r="34">
          <cell r="A34" t="str">
            <v>屋久島町</v>
          </cell>
          <cell r="B34" t="str">
            <v>鹿児島市立中洲小学校</v>
          </cell>
          <cell r="K34" t="str">
            <v>薩摩川内市立藤川小学校</v>
          </cell>
          <cell r="Q34" t="str">
            <v>霧島市立小浜小学校</v>
          </cell>
          <cell r="X34" t="str">
            <v>鹿屋市立第一鹿屋中学校</v>
          </cell>
          <cell r="AG34" t="str">
            <v>奄美市立東城中学校</v>
          </cell>
        </row>
        <row r="35">
          <cell r="A35" t="str">
            <v>奄美市</v>
          </cell>
          <cell r="B35" t="str">
            <v>鹿児島市立荒田小学校</v>
          </cell>
          <cell r="K35" t="str">
            <v>薩摩川内市立黒木小学校</v>
          </cell>
          <cell r="Q35" t="str">
            <v>霧島市立日当山小学校</v>
          </cell>
          <cell r="X35" t="str">
            <v>鹿屋市立田崎中学校</v>
          </cell>
          <cell r="AG35" t="str">
            <v>奄美市立赤木名中学校</v>
          </cell>
        </row>
        <row r="36">
          <cell r="A36" t="str">
            <v>龍郷町</v>
          </cell>
          <cell r="B36" t="str">
            <v>鹿児島市立八幡小学校</v>
          </cell>
          <cell r="K36" t="str">
            <v>薩摩川内市立大軣小学校</v>
          </cell>
          <cell r="Q36" t="str">
            <v>霧島市立中福良小学校</v>
          </cell>
          <cell r="X36" t="str">
            <v>鹿屋市立大姶良中学校</v>
          </cell>
          <cell r="AG36" t="str">
            <v>奄美市立笠利中学校</v>
          </cell>
        </row>
        <row r="37">
          <cell r="A37" t="str">
            <v>大和村</v>
          </cell>
          <cell r="B37" t="str">
            <v>鹿児島市立中郡小学校</v>
          </cell>
          <cell r="K37" t="str">
            <v>薩摩川内市立上手小学校</v>
          </cell>
          <cell r="Q37" t="str">
            <v>霧島市立福山小学校</v>
          </cell>
          <cell r="X37" t="str">
            <v>鹿屋市立高須中学校</v>
          </cell>
        </row>
        <row r="38">
          <cell r="A38" t="str">
            <v>宇検村</v>
          </cell>
          <cell r="B38" t="str">
            <v>鹿児島市立紫原小学校</v>
          </cell>
          <cell r="K38" t="str">
            <v>薩摩川内市立藺牟田小学校</v>
          </cell>
          <cell r="Q38" t="str">
            <v>霧島市立牧之原小学校</v>
          </cell>
          <cell r="X38" t="str">
            <v>鹿屋市立花岡中学校</v>
          </cell>
        </row>
        <row r="39">
          <cell r="A39" t="str">
            <v>瀬戸内町</v>
          </cell>
          <cell r="B39" t="str">
            <v>鹿児島市立西紫原小学校</v>
          </cell>
          <cell r="K39" t="str">
            <v>薩摩川内市立里小学校</v>
          </cell>
          <cell r="Q39" t="str">
            <v>霧島市立国分中学校</v>
          </cell>
          <cell r="X39" t="str">
            <v>鹿屋市立高隈中学校</v>
          </cell>
        </row>
        <row r="40">
          <cell r="A40" t="str">
            <v>喜界町</v>
          </cell>
          <cell r="B40" t="str">
            <v>鹿児島市立鴨池小学校</v>
          </cell>
          <cell r="K40" t="str">
            <v>薩摩川内市立中津小学校</v>
          </cell>
          <cell r="Q40" t="str">
            <v>霧島市立木原中学校</v>
          </cell>
          <cell r="X40" t="str">
            <v>鹿屋市立輝北中学校</v>
          </cell>
        </row>
        <row r="41">
          <cell r="A41" t="str">
            <v>徳之島町</v>
          </cell>
          <cell r="B41" t="str">
            <v>鹿児島市立南小学校</v>
          </cell>
          <cell r="K41" t="str">
            <v>薩摩川内市立平良小学校</v>
          </cell>
          <cell r="Q41" t="str">
            <v>霧島市立国分南中学校</v>
          </cell>
          <cell r="X41" t="str">
            <v>鹿屋市立串良中学校</v>
          </cell>
        </row>
        <row r="42">
          <cell r="A42" t="str">
            <v>天城町</v>
          </cell>
          <cell r="B42" t="str">
            <v>鹿児島市立宇宿小学校</v>
          </cell>
          <cell r="K42" t="str">
            <v>薩摩川内市立手打小学校</v>
          </cell>
          <cell r="Q42" t="str">
            <v>霧島市立舞鶴中学校</v>
          </cell>
          <cell r="X42" t="str">
            <v>鹿屋市立細山田中学校</v>
          </cell>
        </row>
        <row r="43">
          <cell r="A43" t="str">
            <v>伊仙町</v>
          </cell>
          <cell r="B43" t="str">
            <v>鹿児島市立向陽小学校</v>
          </cell>
          <cell r="K43" t="str">
            <v>薩摩川内市立西山小学校</v>
          </cell>
          <cell r="Q43" t="str">
            <v>霧島市立溝辺中学校</v>
          </cell>
          <cell r="X43" t="str">
            <v>鹿屋市立上小原中学校</v>
          </cell>
        </row>
        <row r="44">
          <cell r="A44" t="str">
            <v>和泊町</v>
          </cell>
          <cell r="B44" t="str">
            <v>鹿児島市立伊敷小学校</v>
          </cell>
          <cell r="K44" t="str">
            <v>薩摩川内市立青瀬小学校</v>
          </cell>
          <cell r="Q44" t="str">
            <v>霧島市立陵南中学校</v>
          </cell>
          <cell r="X44" t="str">
            <v>鹿屋市立吾平中学校</v>
          </cell>
        </row>
        <row r="45">
          <cell r="A45" t="str">
            <v>知名町</v>
          </cell>
          <cell r="B45" t="str">
            <v>鹿児島市立花野小学校</v>
          </cell>
          <cell r="K45" t="str">
            <v>薩摩川内市立長浜小学校</v>
          </cell>
          <cell r="Q45" t="str">
            <v>霧島市立横川中学校</v>
          </cell>
        </row>
        <row r="46">
          <cell r="A46" t="str">
            <v>与論町</v>
          </cell>
          <cell r="B46" t="str">
            <v>鹿児島市立西伊敷小学校</v>
          </cell>
          <cell r="K46" t="str">
            <v>薩摩川内市立子岳小学校</v>
          </cell>
          <cell r="Q46" t="str">
            <v>霧島市立牧園中学校</v>
          </cell>
        </row>
        <row r="47">
          <cell r="B47" t="str">
            <v>鹿児島市立伊敷台小学校</v>
          </cell>
          <cell r="K47" t="str">
            <v>薩摩川内市立鹿島小学校</v>
          </cell>
          <cell r="Q47" t="str">
            <v>霧島市立霧島中学校</v>
          </cell>
        </row>
        <row r="48">
          <cell r="B48" t="str">
            <v>鹿児島市立玉江小学校</v>
          </cell>
          <cell r="K48" t="str">
            <v>薩摩川内市立川内北中学校</v>
          </cell>
          <cell r="Q48" t="str">
            <v>霧島市立隼人中学校</v>
          </cell>
        </row>
        <row r="49">
          <cell r="B49" t="str">
            <v>鹿児島市立小山田小学校</v>
          </cell>
          <cell r="K49" t="str">
            <v>薩摩川内市立川内中央中学校</v>
          </cell>
          <cell r="Q49" t="str">
            <v>霧島市立日当山中学校</v>
          </cell>
        </row>
        <row r="50">
          <cell r="B50" t="str">
            <v>鹿児島市立犬迫小学校</v>
          </cell>
          <cell r="K50" t="str">
            <v>薩摩川内市立川内南中学校</v>
          </cell>
          <cell r="Q50" t="str">
            <v>霧島市立福山中学校</v>
          </cell>
        </row>
        <row r="51">
          <cell r="B51" t="str">
            <v>鹿児島市立皆与志小学校</v>
          </cell>
          <cell r="K51" t="str">
            <v>薩摩川内市立水引中学校</v>
          </cell>
          <cell r="Q51" t="str">
            <v>霧島市立牧之原中学校</v>
          </cell>
        </row>
        <row r="52">
          <cell r="B52" t="str">
            <v>鹿児島市立東桜島小学校</v>
          </cell>
          <cell r="K52" t="str">
            <v>薩摩川内市立高江中学校</v>
          </cell>
          <cell r="Q52" t="str">
            <v>霧島市立牧之原中学校若駒分校</v>
          </cell>
        </row>
        <row r="53">
          <cell r="B53" t="str">
            <v>鹿児島市立黒神小学校</v>
          </cell>
          <cell r="K53" t="str">
            <v>薩摩川内市立平成中学校</v>
          </cell>
        </row>
        <row r="54">
          <cell r="B54" t="str">
            <v>鹿児島市立桜洲小学校</v>
          </cell>
          <cell r="K54" t="str">
            <v>薩摩川内市立高城西中学校</v>
          </cell>
        </row>
        <row r="55">
          <cell r="B55" t="str">
            <v>鹿児島市立桜峰小学校</v>
          </cell>
          <cell r="K55" t="str">
            <v>薩摩川内市立樋脇中学校</v>
          </cell>
        </row>
        <row r="56">
          <cell r="B56" t="str">
            <v>鹿児島市立松元小学校</v>
          </cell>
          <cell r="K56" t="str">
            <v>薩摩川内市立入来中学校</v>
          </cell>
        </row>
        <row r="57">
          <cell r="B57" t="str">
            <v>鹿児島市立東昌小学校</v>
          </cell>
          <cell r="K57" t="str">
            <v>薩摩川内市立東郷中学校</v>
          </cell>
        </row>
        <row r="58">
          <cell r="B58" t="str">
            <v>鹿児島市立春山小学校</v>
          </cell>
          <cell r="K58" t="str">
            <v>薩摩川内市立祁答院中学校</v>
          </cell>
        </row>
        <row r="59">
          <cell r="B59" t="str">
            <v>鹿児島市立石谷小学校</v>
          </cell>
          <cell r="K59" t="str">
            <v>薩摩川内市立里中学校</v>
          </cell>
        </row>
        <row r="60">
          <cell r="B60" t="str">
            <v>鹿児島市立谷山小学校</v>
          </cell>
          <cell r="K60" t="str">
            <v>薩摩川内市立上甑中学校</v>
          </cell>
        </row>
        <row r="61">
          <cell r="B61" t="str">
            <v>鹿児島市立西谷山小学校</v>
          </cell>
          <cell r="K61" t="str">
            <v>薩摩川内市立海陽中学校</v>
          </cell>
        </row>
        <row r="62">
          <cell r="B62" t="str">
            <v>鹿児島市立東谷山小学校</v>
          </cell>
          <cell r="K62" t="str">
            <v>薩摩川内市立海星中学校</v>
          </cell>
        </row>
        <row r="63">
          <cell r="B63" t="str">
            <v>鹿児島市立清和小学校</v>
          </cell>
          <cell r="K63" t="str">
            <v>薩摩川内市立鹿島中学校</v>
          </cell>
        </row>
        <row r="64">
          <cell r="B64" t="str">
            <v>鹿児島市立和田小学校</v>
          </cell>
        </row>
        <row r="65">
          <cell r="B65" t="str">
            <v>鹿児島市立錦江台小学校</v>
          </cell>
        </row>
        <row r="66">
          <cell r="B66" t="str">
            <v>鹿児島市立福平小学校</v>
          </cell>
        </row>
        <row r="67">
          <cell r="B67" t="str">
            <v>鹿児島市立平川小学校</v>
          </cell>
        </row>
        <row r="68">
          <cell r="B68" t="str">
            <v>鹿児島市立錫山小学校</v>
          </cell>
        </row>
        <row r="69">
          <cell r="B69" t="str">
            <v>鹿児島市立中山小学校</v>
          </cell>
        </row>
        <row r="70">
          <cell r="B70" t="str">
            <v>鹿児島市立桜丘西小学校</v>
          </cell>
        </row>
        <row r="71">
          <cell r="B71" t="str">
            <v>鹿児島市立桜丘東小学校</v>
          </cell>
        </row>
        <row r="72">
          <cell r="B72" t="str">
            <v>鹿児島市立星峯西小学校</v>
          </cell>
        </row>
        <row r="73">
          <cell r="B73" t="str">
            <v>鹿児島市立星峯東小学校</v>
          </cell>
        </row>
        <row r="74">
          <cell r="B74" t="str">
            <v>鹿児島市立宮川小学校</v>
          </cell>
        </row>
        <row r="75">
          <cell r="B75" t="str">
            <v>鹿児島市立皇徳寺小学校</v>
          </cell>
        </row>
        <row r="76">
          <cell r="B76" t="str">
            <v>鹿児島市立瀬々串小学校</v>
          </cell>
        </row>
        <row r="77">
          <cell r="B77" t="str">
            <v>鹿児島市立中名小学校</v>
          </cell>
        </row>
        <row r="78">
          <cell r="B78" t="str">
            <v>鹿児島市立喜入小学校</v>
          </cell>
        </row>
        <row r="79">
          <cell r="B79" t="str">
            <v>鹿児島市立前之浜小学校</v>
          </cell>
        </row>
        <row r="80">
          <cell r="B80" t="str">
            <v>鹿児島市立生見小学校</v>
          </cell>
        </row>
        <row r="81">
          <cell r="B81" t="str">
            <v>鹿児島市立一倉小学校</v>
          </cell>
        </row>
        <row r="82">
          <cell r="B82" t="str">
            <v>鹿児島市立吉田北中学校</v>
          </cell>
        </row>
        <row r="83">
          <cell r="B83" t="str">
            <v>鹿児島市立吉田南中学校</v>
          </cell>
        </row>
        <row r="84">
          <cell r="B84" t="str">
            <v>鹿児島市立郡山中学校</v>
          </cell>
        </row>
        <row r="85">
          <cell r="B85" t="str">
            <v>鹿児島市立緑丘中学校</v>
          </cell>
        </row>
        <row r="86">
          <cell r="B86" t="str">
            <v>鹿児島市立吉野中学校</v>
          </cell>
        </row>
        <row r="87">
          <cell r="B87" t="str">
            <v>鹿児島市立吉野東中学校</v>
          </cell>
        </row>
        <row r="88">
          <cell r="B88" t="str">
            <v>鹿児島市立坂元中学校</v>
          </cell>
        </row>
        <row r="89">
          <cell r="B89" t="str">
            <v>鹿児島市立清水中学校</v>
          </cell>
        </row>
        <row r="90">
          <cell r="B90" t="str">
            <v>鹿児島市立長田中学校</v>
          </cell>
        </row>
        <row r="91">
          <cell r="B91" t="str">
            <v>鹿児島市立甲東中学校</v>
          </cell>
        </row>
        <row r="92">
          <cell r="B92" t="str">
            <v>鹿児島市立城西中学校</v>
          </cell>
        </row>
        <row r="93">
          <cell r="B93" t="str">
            <v>鹿児島市立明和中学校</v>
          </cell>
        </row>
        <row r="94">
          <cell r="B94" t="str">
            <v>鹿児島市立武岡中学校</v>
          </cell>
        </row>
        <row r="95">
          <cell r="B95" t="str">
            <v>鹿児島市立武中学校</v>
          </cell>
        </row>
        <row r="96">
          <cell r="B96" t="str">
            <v>鹿児島市立西陵中学校</v>
          </cell>
        </row>
        <row r="97">
          <cell r="B97" t="str">
            <v>鹿児島市立甲南中学校</v>
          </cell>
        </row>
        <row r="98">
          <cell r="B98" t="str">
            <v>鹿児島市立天保山中学校</v>
          </cell>
        </row>
        <row r="99">
          <cell r="B99" t="str">
            <v>鹿児島市立鴨池中学校</v>
          </cell>
        </row>
        <row r="100">
          <cell r="B100" t="str">
            <v>鹿児島市立南中学校</v>
          </cell>
        </row>
        <row r="101">
          <cell r="B101" t="str">
            <v>鹿児島市立紫原中学校</v>
          </cell>
        </row>
        <row r="102">
          <cell r="B102" t="str">
            <v>鹿児島市立西紫原中学校</v>
          </cell>
        </row>
        <row r="103">
          <cell r="B103" t="str">
            <v>鹿児島市立伊敷中学校</v>
          </cell>
        </row>
        <row r="104">
          <cell r="B104" t="str">
            <v>鹿児島市立伊敷台中学校</v>
          </cell>
        </row>
        <row r="105">
          <cell r="B105" t="str">
            <v>鹿児島市立河頭中学校</v>
          </cell>
        </row>
        <row r="106">
          <cell r="B106" t="str">
            <v>鹿児島市立東桜島中学校</v>
          </cell>
        </row>
        <row r="107">
          <cell r="B107" t="str">
            <v>鹿児島市立黒神中学校</v>
          </cell>
        </row>
        <row r="108">
          <cell r="B108" t="str">
            <v>鹿児島市立桜島中学校</v>
          </cell>
        </row>
        <row r="109">
          <cell r="B109" t="str">
            <v>鹿児島市立松元中学校</v>
          </cell>
        </row>
        <row r="110">
          <cell r="B110" t="str">
            <v>鹿児島市立谷山中学校</v>
          </cell>
        </row>
        <row r="111">
          <cell r="B111" t="str">
            <v>鹿児島市立東谷山中学校</v>
          </cell>
        </row>
        <row r="112">
          <cell r="B112" t="str">
            <v>鹿児島市立和田中学校</v>
          </cell>
        </row>
        <row r="113">
          <cell r="B113" t="str">
            <v>鹿児島市立福平中学校</v>
          </cell>
        </row>
        <row r="114">
          <cell r="B114" t="str">
            <v>鹿児島市立錫山中学校</v>
          </cell>
        </row>
        <row r="115">
          <cell r="B115" t="str">
            <v>鹿児島市立谷山北中学校</v>
          </cell>
        </row>
        <row r="116">
          <cell r="B116" t="str">
            <v>鹿児島市立皇徳寺中学校</v>
          </cell>
        </row>
        <row r="117">
          <cell r="B117" t="str">
            <v>鹿児島市立星峯中学校</v>
          </cell>
        </row>
        <row r="118">
          <cell r="B118" t="str">
            <v>鹿児島市立桜丘中学校</v>
          </cell>
        </row>
        <row r="119">
          <cell r="B119" t="str">
            <v>鹿児島市立喜入中学校</v>
          </cell>
        </row>
        <row r="120">
          <cell r="B120" t="str">
            <v>鹿児島市立鹿児島玉龍中学校</v>
          </cell>
        </row>
      </sheetData>
      <sheetData sheetId="10">
        <row r="3">
          <cell r="C3" t="str">
            <v>鹿児島市立吉田小学校</v>
          </cell>
          <cell r="D3" t="str">
            <v>891-1301</v>
          </cell>
          <cell r="E3" t="str">
            <v>鹿児島市西佐多町185-4</v>
          </cell>
          <cell r="F3" t="str">
            <v>099-295-2405</v>
          </cell>
          <cell r="G3" t="str">
            <v>099-295-2380</v>
          </cell>
          <cell r="H3" t="str">
            <v>吉田麓</v>
          </cell>
        </row>
        <row r="4">
          <cell r="C4" t="str">
            <v>鹿児島市立本名小学校</v>
          </cell>
          <cell r="D4" t="str">
            <v>891-1304</v>
          </cell>
          <cell r="E4" t="str">
            <v>鹿児島市本名町3579</v>
          </cell>
          <cell r="F4" t="str">
            <v>099-294-2144</v>
          </cell>
          <cell r="G4" t="str">
            <v>099-294-4322</v>
          </cell>
          <cell r="H4" t="str">
            <v>後浦</v>
          </cell>
        </row>
        <row r="5">
          <cell r="C5" t="str">
            <v>鹿児島市立宮小学校</v>
          </cell>
          <cell r="D5" t="str">
            <v>891-1305</v>
          </cell>
          <cell r="E5" t="str">
            <v>鹿児島市宮之浦町1953</v>
          </cell>
          <cell r="F5" t="str">
            <v>099-294-2050</v>
          </cell>
          <cell r="G5" t="str">
            <v>099-294-4911</v>
          </cell>
          <cell r="H5" t="str">
            <v>教育センター</v>
          </cell>
        </row>
        <row r="6">
          <cell r="C6" t="str">
            <v>鹿児島市立本城小学校</v>
          </cell>
          <cell r="D6" t="str">
            <v>891-1303</v>
          </cell>
          <cell r="E6" t="str">
            <v>鹿児島市本城町1705</v>
          </cell>
          <cell r="F6" t="str">
            <v>099-294-2152</v>
          </cell>
          <cell r="G6" t="str">
            <v>099-294-4710</v>
          </cell>
          <cell r="H6" t="str">
            <v>吉田</v>
          </cell>
        </row>
        <row r="7">
          <cell r="C7" t="str">
            <v>鹿児島市立牟礼岡小学校</v>
          </cell>
          <cell r="D7" t="str">
            <v>891-1306</v>
          </cell>
          <cell r="E7" t="str">
            <v>鹿児島市牟礼岡1-1-1</v>
          </cell>
          <cell r="F7" t="str">
            <v>099-294-8739</v>
          </cell>
          <cell r="G7" t="str">
            <v>099-294-7160</v>
          </cell>
          <cell r="H7" t="str">
            <v>教育センター</v>
          </cell>
        </row>
        <row r="8">
          <cell r="C8" t="str">
            <v>鹿児島市立南方小学校</v>
          </cell>
          <cell r="D8" t="str">
            <v>891-1103</v>
          </cell>
          <cell r="E8" t="str">
            <v>鹿児島市川田町1415</v>
          </cell>
          <cell r="F8" t="str">
            <v>099-298-7012</v>
          </cell>
          <cell r="G8" t="str">
            <v>099-298-7615</v>
          </cell>
          <cell r="H8" t="str">
            <v>東俣</v>
          </cell>
        </row>
        <row r="9">
          <cell r="C9" t="str">
            <v>鹿児島市立花尾小学校</v>
          </cell>
          <cell r="D9" t="str">
            <v>891-1101</v>
          </cell>
          <cell r="E9" t="str">
            <v>鹿児島市花尾町170</v>
          </cell>
          <cell r="F9" t="str">
            <v>099-298-7013</v>
          </cell>
          <cell r="G9" t="str">
            <v>099-298-7223</v>
          </cell>
          <cell r="H9" t="str">
            <v>岩戸</v>
          </cell>
        </row>
        <row r="10">
          <cell r="C10" t="str">
            <v>鹿児島市立郡山小学校</v>
          </cell>
          <cell r="D10" t="str">
            <v>891-1105</v>
          </cell>
          <cell r="E10" t="str">
            <v>鹿児島市郡山町2080</v>
          </cell>
          <cell r="F10" t="str">
            <v>099-298-2007</v>
          </cell>
          <cell r="G10" t="str">
            <v>099-298-2060</v>
          </cell>
          <cell r="H10" t="str">
            <v>郡山</v>
          </cell>
        </row>
        <row r="11">
          <cell r="C11" t="str">
            <v>鹿児島市立川上小学校</v>
          </cell>
          <cell r="D11" t="str">
            <v>892-0875</v>
          </cell>
          <cell r="E11" t="str">
            <v>鹿児島市川上町322</v>
          </cell>
          <cell r="F11" t="str">
            <v>099-243-0576</v>
          </cell>
          <cell r="G11" t="str">
            <v>099-243-7705</v>
          </cell>
          <cell r="H11" t="str">
            <v>下田</v>
          </cell>
        </row>
        <row r="12">
          <cell r="C12" t="str">
            <v>鹿児島市立吉野小学校</v>
          </cell>
          <cell r="D12" t="str">
            <v>892-0871</v>
          </cell>
          <cell r="E12" t="str">
            <v>鹿児島市吉野町2472</v>
          </cell>
          <cell r="F12" t="str">
            <v>099-243-2581</v>
          </cell>
          <cell r="G12" t="str">
            <v>099-243-2582</v>
          </cell>
          <cell r="H12" t="str">
            <v>吉野</v>
          </cell>
        </row>
        <row r="13">
          <cell r="C13" t="str">
            <v>鹿児島市立吉野東小学校</v>
          </cell>
          <cell r="D13" t="str">
            <v>892-0871</v>
          </cell>
          <cell r="E13" t="str">
            <v>鹿児島市吉野町5968-1</v>
          </cell>
          <cell r="F13" t="str">
            <v>099-244-3881</v>
          </cell>
          <cell r="G13" t="str">
            <v>099-244-3882</v>
          </cell>
          <cell r="H13" t="str">
            <v>吉野</v>
          </cell>
        </row>
        <row r="14">
          <cell r="C14" t="str">
            <v>鹿児島市立大明丘小学校</v>
          </cell>
          <cell r="D14" t="str">
            <v>892-0872</v>
          </cell>
          <cell r="E14" t="str">
            <v>鹿児島市大明丘1-18-1</v>
          </cell>
          <cell r="F14" t="str">
            <v>099-243-2680</v>
          </cell>
          <cell r="G14" t="str">
            <v>099-243-5566</v>
          </cell>
          <cell r="H14" t="str">
            <v>吉野</v>
          </cell>
        </row>
        <row r="15">
          <cell r="C15" t="str">
            <v>鹿児島市立坂元小学校</v>
          </cell>
          <cell r="D15" t="str">
            <v>892-0811</v>
          </cell>
          <cell r="E15" t="str">
            <v>鹿児島市玉里団地3-45-1</v>
          </cell>
          <cell r="F15" t="str">
            <v>099-229-0290</v>
          </cell>
          <cell r="G15" t="str">
            <v>099-229-0291</v>
          </cell>
          <cell r="H15" t="str">
            <v>伊敷</v>
          </cell>
        </row>
        <row r="16">
          <cell r="C16" t="str">
            <v>鹿児島市立坂元台小学校</v>
          </cell>
          <cell r="D16" t="str">
            <v>892-0863</v>
          </cell>
          <cell r="E16" t="str">
            <v>鹿児島市西坂元町58-2</v>
          </cell>
          <cell r="F16" t="str">
            <v>099-247-5515</v>
          </cell>
          <cell r="G16" t="str">
            <v>099-247-5519</v>
          </cell>
          <cell r="H16" t="str">
            <v>鹿児島</v>
          </cell>
        </row>
        <row r="17">
          <cell r="C17" t="str">
            <v>鹿児島市立清水小学校</v>
          </cell>
          <cell r="D17" t="str">
            <v>892-0802</v>
          </cell>
          <cell r="E17" t="str">
            <v>鹿児島市清水町8-15</v>
          </cell>
          <cell r="F17" t="str">
            <v>099-247-1010</v>
          </cell>
          <cell r="G17" t="str">
            <v>099-247-1011</v>
          </cell>
          <cell r="H17" t="str">
            <v>鹿児島</v>
          </cell>
        </row>
        <row r="18">
          <cell r="C18" t="str">
            <v>鹿児島市立大龍小学校</v>
          </cell>
          <cell r="D18" t="str">
            <v>892-0805</v>
          </cell>
          <cell r="E18" t="str">
            <v>鹿児島市大竜町11-44</v>
          </cell>
          <cell r="F18" t="str">
            <v>099-247-2016</v>
          </cell>
          <cell r="G18" t="str">
            <v>099-247-7212</v>
          </cell>
          <cell r="H18" t="str">
            <v>鹿児島</v>
          </cell>
        </row>
        <row r="19">
          <cell r="C19" t="str">
            <v>鹿児島市立名山小学校</v>
          </cell>
          <cell r="D19" t="str">
            <v>892-0816</v>
          </cell>
          <cell r="E19" t="str">
            <v>鹿児島市山下町6-43</v>
          </cell>
          <cell r="F19" t="str">
            <v>099-224-7126</v>
          </cell>
          <cell r="G19" t="str">
            <v>099-224-7127</v>
          </cell>
          <cell r="H19" t="str">
            <v>鹿児島</v>
          </cell>
        </row>
        <row r="20">
          <cell r="C20" t="str">
            <v>鹿児島市立山下小学校</v>
          </cell>
          <cell r="D20" t="str">
            <v>892-0847</v>
          </cell>
          <cell r="E20" t="str">
            <v>鹿児島市西千石町15-5</v>
          </cell>
          <cell r="F20" t="str">
            <v>099-226-6285</v>
          </cell>
          <cell r="G20" t="str">
            <v>099-226-6284</v>
          </cell>
          <cell r="H20" t="str">
            <v>鹿児島中央</v>
          </cell>
        </row>
        <row r="21">
          <cell r="C21" t="str">
            <v>鹿児島市立松原小学校</v>
          </cell>
          <cell r="D21" t="str">
            <v>892-0834</v>
          </cell>
          <cell r="E21" t="str">
            <v>鹿児島市南林寺町2-18</v>
          </cell>
          <cell r="F21" t="str">
            <v>099-226-2918</v>
          </cell>
          <cell r="G21" t="str">
            <v>099-226-2973</v>
          </cell>
          <cell r="H21" t="str">
            <v>新港</v>
          </cell>
        </row>
        <row r="22">
          <cell r="C22" t="str">
            <v>鹿児島市立城南小学校</v>
          </cell>
          <cell r="D22" t="str">
            <v>892-0835</v>
          </cell>
          <cell r="E22" t="str">
            <v>鹿児島市城南町1-1</v>
          </cell>
          <cell r="F22" t="str">
            <v>099-225-3636</v>
          </cell>
          <cell r="G22" t="str">
            <v>099-225-3637</v>
          </cell>
          <cell r="H22" t="str">
            <v>新港</v>
          </cell>
        </row>
        <row r="23">
          <cell r="C23" t="str">
            <v>鹿児島市立草牟田小学校</v>
          </cell>
          <cell r="D23" t="str">
            <v>892-0813</v>
          </cell>
          <cell r="E23" t="str">
            <v>鹿児島市城山2-3-1</v>
          </cell>
          <cell r="F23" t="str">
            <v>099-225-3625</v>
          </cell>
          <cell r="G23" t="str">
            <v>099-225-3626</v>
          </cell>
          <cell r="H23" t="str">
            <v>伊敷</v>
          </cell>
        </row>
        <row r="24">
          <cell r="C24" t="str">
            <v>鹿児島市立原良小学校</v>
          </cell>
          <cell r="D24" t="str">
            <v>890-0026</v>
          </cell>
          <cell r="E24" t="str">
            <v>鹿児島市原良2-1-1</v>
          </cell>
          <cell r="F24" t="str">
            <v>099-253-9171</v>
          </cell>
          <cell r="G24" t="str">
            <v>099-253-9172</v>
          </cell>
          <cell r="H24" t="str">
            <v>鹿児島中央</v>
          </cell>
        </row>
        <row r="25">
          <cell r="C25" t="str">
            <v>鹿児島市立明和小学校</v>
          </cell>
          <cell r="D25" t="str">
            <v>890-0024</v>
          </cell>
          <cell r="E25" t="str">
            <v>鹿児島市明和2-1-1</v>
          </cell>
          <cell r="F25" t="str">
            <v>099-281-2724</v>
          </cell>
          <cell r="G25" t="str">
            <v>099-281-2725</v>
          </cell>
          <cell r="H25" t="str">
            <v>伊敷</v>
          </cell>
        </row>
        <row r="26">
          <cell r="C26" t="str">
            <v>鹿児島市立武岡小学校</v>
          </cell>
          <cell r="D26" t="str">
            <v>890-0031</v>
          </cell>
          <cell r="E26" t="str">
            <v>鹿児島市武岡2-30-1</v>
          </cell>
          <cell r="F26" t="str">
            <v>099-282-0061</v>
          </cell>
          <cell r="G26" t="str">
            <v>099-282-0069</v>
          </cell>
          <cell r="H26" t="str">
            <v>田上</v>
          </cell>
        </row>
        <row r="27">
          <cell r="C27" t="str">
            <v>鹿児島市立武岡台小学校</v>
          </cell>
          <cell r="D27" t="str">
            <v>890-0031</v>
          </cell>
          <cell r="E27" t="str">
            <v>鹿児島市武岡6-1-1</v>
          </cell>
          <cell r="F27" t="str">
            <v>099-281-1545</v>
          </cell>
          <cell r="G27" t="str">
            <v>099-281-1549</v>
          </cell>
          <cell r="H27" t="str">
            <v>田上</v>
          </cell>
        </row>
        <row r="28">
          <cell r="C28" t="str">
            <v>鹿児島市立西田小学校</v>
          </cell>
          <cell r="D28" t="str">
            <v>890-0042</v>
          </cell>
          <cell r="E28" t="str">
            <v>鹿児島市薬師2-31-1</v>
          </cell>
          <cell r="F28" t="str">
            <v>099-253-9151</v>
          </cell>
          <cell r="G28" t="str">
            <v>099-253-9152</v>
          </cell>
          <cell r="H28" t="str">
            <v>鹿児島中央</v>
          </cell>
        </row>
        <row r="29">
          <cell r="C29" t="str">
            <v>鹿児島市立武小学校</v>
          </cell>
          <cell r="D29" t="str">
            <v>890-0045</v>
          </cell>
          <cell r="E29" t="str">
            <v>鹿児島市武1-35-31</v>
          </cell>
          <cell r="F29" t="str">
            <v>099-255-6136</v>
          </cell>
          <cell r="G29" t="str">
            <v>099-255-6137</v>
          </cell>
          <cell r="H29" t="str">
            <v>鹿児島中央</v>
          </cell>
        </row>
        <row r="30">
          <cell r="C30" t="str">
            <v>鹿児島市立田上小学校</v>
          </cell>
          <cell r="D30" t="str">
            <v>890-0034</v>
          </cell>
          <cell r="E30" t="str">
            <v>鹿児島市田上5-12-1</v>
          </cell>
          <cell r="F30" t="str">
            <v>099-255-6105</v>
          </cell>
          <cell r="G30" t="str">
            <v>099-255-6106</v>
          </cell>
          <cell r="H30" t="str">
            <v>田上</v>
          </cell>
        </row>
        <row r="31">
          <cell r="C31" t="str">
            <v>鹿児島市立西陵小学校</v>
          </cell>
          <cell r="D31" t="str">
            <v>890-0032</v>
          </cell>
          <cell r="E31" t="str">
            <v>鹿児島市西陵1-11-1</v>
          </cell>
          <cell r="F31" t="str">
            <v>099-281-4600</v>
          </cell>
          <cell r="G31" t="str">
            <v>099-281-4601</v>
          </cell>
          <cell r="H31" t="str">
            <v>田上</v>
          </cell>
        </row>
        <row r="32">
          <cell r="C32" t="str">
            <v>鹿児島市立広木小学校</v>
          </cell>
          <cell r="D32" t="str">
            <v>890-0035</v>
          </cell>
          <cell r="E32" t="str">
            <v>鹿児島市田上町5511</v>
          </cell>
          <cell r="F32" t="str">
            <v>099-264-7244</v>
          </cell>
          <cell r="G32" t="str">
            <v>099-264-7246</v>
          </cell>
          <cell r="H32" t="str">
            <v>広木</v>
          </cell>
        </row>
        <row r="33">
          <cell r="C33" t="str">
            <v>鹿児島市立中洲小学校</v>
          </cell>
          <cell r="D33" t="str">
            <v>890-0052</v>
          </cell>
          <cell r="E33" t="str">
            <v>鹿児島市上之園町28-1</v>
          </cell>
          <cell r="F33" t="str">
            <v>099-253-9181</v>
          </cell>
          <cell r="G33" t="str">
            <v>099-253-9182</v>
          </cell>
          <cell r="H33" t="str">
            <v>鹿児島中央</v>
          </cell>
        </row>
        <row r="34">
          <cell r="C34" t="str">
            <v>鹿児島市立荒田小学校</v>
          </cell>
          <cell r="D34" t="str">
            <v>890-0054</v>
          </cell>
          <cell r="E34" t="str">
            <v>鹿児島市荒田1-30-27</v>
          </cell>
          <cell r="F34" t="str">
            <v>099-253-9090</v>
          </cell>
          <cell r="G34" t="str">
            <v>099-253-9092</v>
          </cell>
          <cell r="H34" t="str">
            <v>鹿児島中央</v>
          </cell>
        </row>
        <row r="35">
          <cell r="C35" t="str">
            <v>鹿児島市立八幡小学校</v>
          </cell>
          <cell r="D35" t="str">
            <v>890-0056</v>
          </cell>
          <cell r="E35" t="str">
            <v>鹿児島市下荒田3-25-1</v>
          </cell>
          <cell r="F35" t="str">
            <v>099-255-5136</v>
          </cell>
          <cell r="G35" t="str">
            <v>099-255-5137</v>
          </cell>
          <cell r="H35" t="str">
            <v>県庁前</v>
          </cell>
        </row>
        <row r="36">
          <cell r="C36" t="str">
            <v>鹿児島市立中郡小学校</v>
          </cell>
          <cell r="D36" t="str">
            <v>890-0065</v>
          </cell>
          <cell r="E36" t="str">
            <v>鹿児島市郡元2-4-6</v>
          </cell>
          <cell r="F36" t="str">
            <v>099-253-9080</v>
          </cell>
          <cell r="G36" t="str">
            <v>099-253-9081</v>
          </cell>
          <cell r="H36" t="str">
            <v>郡元</v>
          </cell>
        </row>
        <row r="37">
          <cell r="C37" t="str">
            <v>鹿児島市立紫原小学校</v>
          </cell>
          <cell r="D37" t="str">
            <v>890-0082</v>
          </cell>
          <cell r="E37" t="str">
            <v>鹿児島市紫原2-36-50</v>
          </cell>
          <cell r="F37" t="str">
            <v>099-251-1323</v>
          </cell>
          <cell r="G37" t="str">
            <v>099-251-1326</v>
          </cell>
          <cell r="H37" t="str">
            <v>南鹿児島</v>
          </cell>
        </row>
        <row r="38">
          <cell r="C38" t="str">
            <v>鹿児島市立西紫原小学校</v>
          </cell>
          <cell r="D38" t="str">
            <v>890-0082</v>
          </cell>
          <cell r="E38" t="str">
            <v>鹿児島市紫原4-16-4</v>
          </cell>
          <cell r="F38" t="str">
            <v>099-251-8001</v>
          </cell>
          <cell r="G38" t="str">
            <v>099-251-8006</v>
          </cell>
          <cell r="H38" t="str">
            <v>南鹿児島</v>
          </cell>
        </row>
        <row r="39">
          <cell r="C39" t="str">
            <v>鹿児島市立鴨池小学校</v>
          </cell>
          <cell r="D39" t="str">
            <v>890-0067</v>
          </cell>
          <cell r="E39" t="str">
            <v>鹿児島市真砂本町59-28</v>
          </cell>
          <cell r="F39" t="str">
            <v>099-251-7090</v>
          </cell>
          <cell r="G39" t="str">
            <v>099-251-7073</v>
          </cell>
          <cell r="H39" t="str">
            <v>県庁前</v>
          </cell>
        </row>
        <row r="40">
          <cell r="C40" t="str">
            <v>鹿児島市立南小学校</v>
          </cell>
          <cell r="D40" t="str">
            <v>890-0068</v>
          </cell>
          <cell r="E40" t="str">
            <v>鹿児島市東郡元町13-22</v>
          </cell>
          <cell r="F40" t="str">
            <v>099-253-5304</v>
          </cell>
          <cell r="G40" t="str">
            <v>099-253-5389</v>
          </cell>
          <cell r="H40" t="str">
            <v>南鹿児島</v>
          </cell>
        </row>
        <row r="41">
          <cell r="C41" t="str">
            <v>鹿児島市立宇宿小学校</v>
          </cell>
          <cell r="D41" t="str">
            <v>890-0073</v>
          </cell>
          <cell r="E41" t="str">
            <v>鹿児島市宇宿4-21-7</v>
          </cell>
          <cell r="F41" t="str">
            <v>099-264-2100</v>
          </cell>
          <cell r="G41" t="str">
            <v>099-264-2101</v>
          </cell>
          <cell r="H41" t="str">
            <v>宇宿</v>
          </cell>
        </row>
        <row r="42">
          <cell r="C42" t="str">
            <v>鹿児島市立向陽小学校</v>
          </cell>
          <cell r="D42" t="str">
            <v>890-0035</v>
          </cell>
          <cell r="E42" t="str">
            <v>鹿児島市向陽1-14-1</v>
          </cell>
          <cell r="F42" t="str">
            <v>099-265-3223</v>
          </cell>
          <cell r="G42" t="str">
            <v>099-265-3209</v>
          </cell>
          <cell r="H42" t="str">
            <v>桜ヶ丘</v>
          </cell>
        </row>
        <row r="43">
          <cell r="C43" t="str">
            <v>鹿児島市立伊敷小学校</v>
          </cell>
          <cell r="D43" t="str">
            <v>890-0008</v>
          </cell>
          <cell r="E43" t="str">
            <v>鹿児島市伊敷5-19-1</v>
          </cell>
          <cell r="F43" t="str">
            <v>099-229-2521</v>
          </cell>
          <cell r="G43" t="str">
            <v>099-229-2522</v>
          </cell>
          <cell r="H43" t="str">
            <v>伊敷</v>
          </cell>
        </row>
        <row r="44">
          <cell r="C44" t="str">
            <v>鹿児島市立花野小学校</v>
          </cell>
          <cell r="D44" t="str">
            <v>891-1204</v>
          </cell>
          <cell r="E44" t="str">
            <v>鹿児島市花野光ヶ丘1-1-1</v>
          </cell>
          <cell r="F44" t="str">
            <v>099-228-0221</v>
          </cell>
          <cell r="G44" t="str">
            <v>099-228-0222</v>
          </cell>
          <cell r="H44" t="str">
            <v>河頭</v>
          </cell>
        </row>
        <row r="45">
          <cell r="C45" t="str">
            <v>鹿児島市立西伊敷小学校</v>
          </cell>
          <cell r="D45" t="str">
            <v>890-0002</v>
          </cell>
          <cell r="E45" t="str">
            <v>鹿児島市西伊敷4-12-1</v>
          </cell>
          <cell r="F45" t="str">
            <v>099-220-8057</v>
          </cell>
          <cell r="G45" t="str">
            <v>099-220-8058</v>
          </cell>
          <cell r="H45" t="str">
            <v>伊敷</v>
          </cell>
        </row>
        <row r="46">
          <cell r="C46" t="str">
            <v>鹿児島市立伊敷台小学校</v>
          </cell>
          <cell r="D46" t="str">
            <v>890-0007</v>
          </cell>
          <cell r="E46" t="str">
            <v>鹿児島市伊敷台4-20-1</v>
          </cell>
          <cell r="F46" t="str">
            <v>099-229-0181</v>
          </cell>
          <cell r="G46" t="str">
            <v>099-229-0881</v>
          </cell>
          <cell r="H46" t="str">
            <v>伊敷</v>
          </cell>
        </row>
        <row r="47">
          <cell r="C47" t="str">
            <v>鹿児島市立玉江小学校</v>
          </cell>
          <cell r="D47" t="str">
            <v>890-0005</v>
          </cell>
          <cell r="E47" t="str">
            <v>鹿児島市下伊敷1-35-1</v>
          </cell>
          <cell r="F47" t="str">
            <v>099-229-5357</v>
          </cell>
          <cell r="G47" t="str">
            <v>099-229-0803</v>
          </cell>
          <cell r="H47" t="str">
            <v>伊敷</v>
          </cell>
        </row>
        <row r="48">
          <cell r="C48" t="str">
            <v>鹿児島市立小山田小学校</v>
          </cell>
          <cell r="D48" t="str">
            <v>891-1231</v>
          </cell>
          <cell r="E48" t="str">
            <v>鹿児島市小山田町9398</v>
          </cell>
          <cell r="F48" t="str">
            <v>099-238-2558</v>
          </cell>
          <cell r="G48" t="str">
            <v>099-238-2568</v>
          </cell>
          <cell r="H48" t="str">
            <v>小山田</v>
          </cell>
        </row>
        <row r="49">
          <cell r="C49" t="str">
            <v>鹿児島市立犬迫小学校</v>
          </cell>
          <cell r="D49" t="str">
            <v>891-1205</v>
          </cell>
          <cell r="E49" t="str">
            <v>鹿児島市犬迫町5745</v>
          </cell>
          <cell r="F49" t="str">
            <v>099-238-0550</v>
          </cell>
          <cell r="G49" t="str">
            <v>099-238-0379</v>
          </cell>
          <cell r="H49" t="str">
            <v>犬迫</v>
          </cell>
        </row>
        <row r="50">
          <cell r="C50" t="str">
            <v>鹿児島市立皆与志小学校</v>
          </cell>
          <cell r="D50" t="str">
            <v>891-1206</v>
          </cell>
          <cell r="E50" t="str">
            <v>鹿児島市皆与志町4307</v>
          </cell>
          <cell r="F50" t="str">
            <v>099-238-2554</v>
          </cell>
          <cell r="G50" t="str">
            <v>099-238-2553</v>
          </cell>
          <cell r="H50" t="str">
            <v>皆与志</v>
          </cell>
        </row>
        <row r="51">
          <cell r="C51" t="str">
            <v>鹿児島市立東桜島小学校</v>
          </cell>
          <cell r="D51" t="str">
            <v>891-1543</v>
          </cell>
          <cell r="E51" t="str">
            <v>鹿児島市東桜島町17</v>
          </cell>
          <cell r="F51" t="str">
            <v>099-221-2051</v>
          </cell>
          <cell r="G51" t="str">
            <v>099-221-2085</v>
          </cell>
          <cell r="H51" t="str">
            <v>持木</v>
          </cell>
        </row>
        <row r="52">
          <cell r="C52" t="str">
            <v>鹿児島市立黒神小学校</v>
          </cell>
          <cell r="D52" t="str">
            <v>891-1401</v>
          </cell>
          <cell r="E52" t="str">
            <v>鹿児島市黒神町2561</v>
          </cell>
          <cell r="F52" t="str">
            <v>099-293-2101</v>
          </cell>
          <cell r="G52" t="str">
            <v>099-293-4775</v>
          </cell>
          <cell r="H52" t="str">
            <v>黒神</v>
          </cell>
        </row>
        <row r="53">
          <cell r="C53" t="str">
            <v>鹿児島市立桜洲小学校</v>
          </cell>
          <cell r="D53" t="str">
            <v>891-1418</v>
          </cell>
          <cell r="E53" t="str">
            <v>鹿児島市桜島小池町55</v>
          </cell>
          <cell r="F53" t="str">
            <v>099-293-2003</v>
          </cell>
          <cell r="G53" t="str">
            <v>099-293-2949</v>
          </cell>
          <cell r="H53" t="str">
            <v>袴腰</v>
          </cell>
        </row>
        <row r="54">
          <cell r="C54" t="str">
            <v>鹿児島市立桜峰小学校</v>
          </cell>
          <cell r="D54" t="str">
            <v>891-1413</v>
          </cell>
          <cell r="E54" t="str">
            <v>鹿児島市桜島松浦町355</v>
          </cell>
          <cell r="F54" t="str">
            <v>099-293-2005</v>
          </cell>
          <cell r="G54" t="str">
            <v>099-293-3075</v>
          </cell>
          <cell r="H54" t="str">
            <v>西道</v>
          </cell>
        </row>
        <row r="55">
          <cell r="C55" t="str">
            <v>鹿児島市立松元小学校</v>
          </cell>
          <cell r="D55" t="str">
            <v>899-2703</v>
          </cell>
          <cell r="E55" t="str">
            <v>鹿児島市上谷口町956-1</v>
          </cell>
          <cell r="F55" t="str">
            <v>099-278-1005</v>
          </cell>
          <cell r="G55" t="str">
            <v>099-278-4506</v>
          </cell>
          <cell r="H55" t="str">
            <v>薩摩松元</v>
          </cell>
        </row>
        <row r="56">
          <cell r="C56" t="str">
            <v>鹿児島市立東昌小学校</v>
          </cell>
          <cell r="D56" t="str">
            <v>899-2705</v>
          </cell>
          <cell r="E56" t="str">
            <v>鹿児島市直木町4307-1</v>
          </cell>
          <cell r="F56" t="str">
            <v>099-278-1004</v>
          </cell>
          <cell r="G56" t="str">
            <v>099-278-4538</v>
          </cell>
          <cell r="H56" t="str">
            <v>直木</v>
          </cell>
        </row>
        <row r="57">
          <cell r="C57" t="str">
            <v>鹿児島市立春山小学校</v>
          </cell>
          <cell r="D57" t="str">
            <v>899-2704</v>
          </cell>
          <cell r="E57" t="str">
            <v>鹿児島市春山町1824-2</v>
          </cell>
          <cell r="F57" t="str">
            <v>099-278-1003</v>
          </cell>
          <cell r="G57" t="str">
            <v>099-278-4587</v>
          </cell>
          <cell r="H57" t="str">
            <v>上伊集院</v>
          </cell>
        </row>
        <row r="58">
          <cell r="C58" t="str">
            <v>鹿児島市立石谷小学校</v>
          </cell>
          <cell r="D58" t="str">
            <v>899-2701</v>
          </cell>
          <cell r="E58" t="str">
            <v>鹿児島市石谷町1360</v>
          </cell>
          <cell r="F58" t="str">
            <v>099-278-1008</v>
          </cell>
          <cell r="G58" t="str">
            <v>099-278-4597</v>
          </cell>
          <cell r="H58" t="str">
            <v>石谷</v>
          </cell>
        </row>
        <row r="59">
          <cell r="C59" t="str">
            <v>鹿児島市立谷山小学校</v>
          </cell>
          <cell r="D59" t="str">
            <v>891-0141</v>
          </cell>
          <cell r="E59" t="str">
            <v>鹿児島市谷山中央1-4962</v>
          </cell>
          <cell r="F59" t="str">
            <v>099-268-4175</v>
          </cell>
          <cell r="G59" t="str">
            <v>099-268-4176</v>
          </cell>
          <cell r="H59" t="str">
            <v>谷山</v>
          </cell>
        </row>
        <row r="60">
          <cell r="C60" t="str">
            <v>鹿児島市立西谷山小学校</v>
          </cell>
          <cell r="D60" t="str">
            <v>891-0116</v>
          </cell>
          <cell r="E60" t="str">
            <v>鹿児島市上福元町6464-1</v>
          </cell>
          <cell r="F60" t="str">
            <v>099-267-0451</v>
          </cell>
          <cell r="G60" t="str">
            <v>099-267-0452</v>
          </cell>
          <cell r="H60" t="str">
            <v>慈眼寺</v>
          </cell>
        </row>
        <row r="61">
          <cell r="C61" t="str">
            <v>鹿児島市立東谷山小学校</v>
          </cell>
          <cell r="D61" t="str">
            <v>891-0112</v>
          </cell>
          <cell r="E61" t="str">
            <v>鹿児島市魚見町124-1</v>
          </cell>
          <cell r="F61" t="str">
            <v>099-268-5141</v>
          </cell>
          <cell r="G61" t="str">
            <v>099-268-5142</v>
          </cell>
          <cell r="H61" t="str">
            <v>桜ヶ丘</v>
          </cell>
        </row>
        <row r="62">
          <cell r="C62" t="str">
            <v>鹿児島市立清和小学校</v>
          </cell>
          <cell r="D62" t="str">
            <v>891-0116</v>
          </cell>
          <cell r="E62" t="str">
            <v>鹿児島市上福元町1277-1</v>
          </cell>
          <cell r="F62" t="str">
            <v>099-267-7272</v>
          </cell>
          <cell r="G62" t="str">
            <v>099-267-7273</v>
          </cell>
          <cell r="H62" t="str">
            <v>谷山</v>
          </cell>
        </row>
        <row r="63">
          <cell r="C63" t="str">
            <v>鹿児島市立和田小学校</v>
          </cell>
          <cell r="D63" t="str">
            <v>891-0143</v>
          </cell>
          <cell r="E63" t="str">
            <v>鹿児島市和田2-2-10</v>
          </cell>
          <cell r="F63" t="str">
            <v>099-268-7731</v>
          </cell>
          <cell r="G63" t="str">
            <v>099-268-7730</v>
          </cell>
          <cell r="H63" t="str">
            <v>慈眼寺</v>
          </cell>
        </row>
        <row r="64">
          <cell r="C64" t="str">
            <v>鹿児島市立錦江台小学校</v>
          </cell>
          <cell r="D64" t="str">
            <v>891-0145</v>
          </cell>
          <cell r="E64" t="str">
            <v>鹿児島市錦江台1-70-1</v>
          </cell>
          <cell r="F64" t="str">
            <v>099-261-3151</v>
          </cell>
          <cell r="G64" t="str">
            <v>099-261-3152</v>
          </cell>
          <cell r="H64" t="str">
            <v>坂之上</v>
          </cell>
        </row>
        <row r="65">
          <cell r="C65" t="str">
            <v>鹿児島市立福平小学校</v>
          </cell>
          <cell r="D65" t="str">
            <v>891-0133</v>
          </cell>
          <cell r="E65" t="str">
            <v>鹿児島市平川町819-3</v>
          </cell>
          <cell r="F65" t="str">
            <v>099-261-6624</v>
          </cell>
          <cell r="G65" t="str">
            <v>099-261-6671</v>
          </cell>
          <cell r="H65" t="str">
            <v>五位野</v>
          </cell>
        </row>
        <row r="66">
          <cell r="C66" t="str">
            <v>鹿児島市立平川小学校</v>
          </cell>
          <cell r="D66" t="str">
            <v>891-0133</v>
          </cell>
          <cell r="E66" t="str">
            <v>鹿児島市平川町3795</v>
          </cell>
          <cell r="F66" t="str">
            <v>099-261-2001</v>
          </cell>
          <cell r="G66" t="str">
            <v>099-261-2179</v>
          </cell>
          <cell r="H66" t="str">
            <v>平川</v>
          </cell>
        </row>
        <row r="67">
          <cell r="C67" t="str">
            <v>鹿児島市立錫山小学校</v>
          </cell>
          <cell r="D67" t="str">
            <v>891-0144</v>
          </cell>
          <cell r="E67" t="str">
            <v>鹿児島市下福元町9856</v>
          </cell>
          <cell r="F67" t="str">
            <v>099-263-2001</v>
          </cell>
          <cell r="G67" t="str">
            <v>099-263-2002</v>
          </cell>
          <cell r="H67" t="str">
            <v>錫山</v>
          </cell>
        </row>
        <row r="68">
          <cell r="C68" t="str">
            <v>鹿児島市立中山小学校</v>
          </cell>
          <cell r="D68" t="str">
            <v>891-0108</v>
          </cell>
          <cell r="E68" t="str">
            <v>鹿児島市中山2-30-3</v>
          </cell>
          <cell r="F68" t="str">
            <v>099-268-2052</v>
          </cell>
          <cell r="G68" t="str">
            <v>099-268-2137</v>
          </cell>
          <cell r="H68" t="str">
            <v>中山</v>
          </cell>
        </row>
        <row r="69">
          <cell r="C69" t="str">
            <v>鹿児島市立桜丘西小学校</v>
          </cell>
          <cell r="D69" t="str">
            <v>891-0175</v>
          </cell>
          <cell r="E69" t="str">
            <v>鹿児島市桜ヶ丘2-35</v>
          </cell>
          <cell r="F69" t="str">
            <v>099-264-6644</v>
          </cell>
          <cell r="G69" t="str">
            <v>099-264-6637</v>
          </cell>
          <cell r="H69" t="str">
            <v>桜ヶ丘</v>
          </cell>
        </row>
        <row r="70">
          <cell r="C70" t="str">
            <v>鹿児島市立桜丘東小学校</v>
          </cell>
          <cell r="D70" t="str">
            <v>891-0175</v>
          </cell>
          <cell r="E70" t="str">
            <v>鹿児島市桜ヶ丘6-13</v>
          </cell>
          <cell r="F70" t="str">
            <v>099-264-3666</v>
          </cell>
          <cell r="G70" t="str">
            <v>099-264-3667</v>
          </cell>
          <cell r="H70" t="str">
            <v>桜ヶ丘</v>
          </cell>
        </row>
        <row r="71">
          <cell r="C71" t="str">
            <v>鹿児島市立星峯西小学校</v>
          </cell>
          <cell r="D71" t="str">
            <v>891-0102</v>
          </cell>
          <cell r="E71" t="str">
            <v>鹿児島市星ヶ峯4-9-1</v>
          </cell>
          <cell r="F71" t="str">
            <v>099-265-3956</v>
          </cell>
          <cell r="G71" t="str">
            <v>099-265-3957</v>
          </cell>
          <cell r="H71" t="str">
            <v>広木</v>
          </cell>
        </row>
        <row r="72">
          <cell r="C72" t="str">
            <v>鹿児島市立星峯東小学校</v>
          </cell>
          <cell r="D72" t="str">
            <v>891-0102</v>
          </cell>
          <cell r="E72" t="str">
            <v>鹿児島市星ヶ峯1-17-1</v>
          </cell>
          <cell r="F72" t="str">
            <v>099-265-7450</v>
          </cell>
          <cell r="G72" t="str">
            <v>099-265-7451</v>
          </cell>
          <cell r="H72" t="str">
            <v>広木</v>
          </cell>
        </row>
        <row r="73">
          <cell r="C73" t="str">
            <v>鹿児島市立宮川小学校</v>
          </cell>
          <cell r="D73" t="str">
            <v>891-0103</v>
          </cell>
          <cell r="E73" t="str">
            <v>鹿児島市皇徳寺台4-26-1</v>
          </cell>
          <cell r="F73" t="str">
            <v>099-264-3316</v>
          </cell>
          <cell r="G73" t="str">
            <v>099-264-3189</v>
          </cell>
          <cell r="H73" t="str">
            <v>宮川</v>
          </cell>
        </row>
        <row r="74">
          <cell r="C74" t="str">
            <v>鹿児島市立皇徳寺小学校</v>
          </cell>
          <cell r="D74" t="str">
            <v>891-0103</v>
          </cell>
          <cell r="E74" t="str">
            <v>鹿児島市皇徳寺台2-50-1</v>
          </cell>
          <cell r="F74" t="str">
            <v>099-265-8055</v>
          </cell>
          <cell r="G74" t="str">
            <v>099-265-8040</v>
          </cell>
          <cell r="H74" t="str">
            <v>中山</v>
          </cell>
        </row>
        <row r="75">
          <cell r="C75" t="str">
            <v>鹿児島市立瀬々串小学校</v>
          </cell>
          <cell r="D75" t="str">
            <v>891-0201</v>
          </cell>
          <cell r="E75" t="str">
            <v>鹿児島市喜入瀬々串町3103-2</v>
          </cell>
          <cell r="F75" t="str">
            <v>099-347-0009</v>
          </cell>
          <cell r="G75" t="str">
            <v>099-347-0022</v>
          </cell>
          <cell r="H75" t="str">
            <v>瀬々串</v>
          </cell>
        </row>
        <row r="76">
          <cell r="C76" t="str">
            <v>鹿児島市立中名小学校</v>
          </cell>
          <cell r="D76" t="str">
            <v>891-0202</v>
          </cell>
          <cell r="E76" t="str">
            <v>鹿児島市喜入中名町1079</v>
          </cell>
          <cell r="F76" t="str">
            <v>099-345-0252</v>
          </cell>
          <cell r="G76" t="str">
            <v>099-345-0257</v>
          </cell>
          <cell r="H76" t="str">
            <v>中名</v>
          </cell>
        </row>
        <row r="77">
          <cell r="C77" t="str">
            <v>鹿児島市立喜入小学校</v>
          </cell>
          <cell r="D77" t="str">
            <v>891-0203</v>
          </cell>
          <cell r="E77" t="str">
            <v>鹿児島市喜入町6993</v>
          </cell>
          <cell r="F77" t="str">
            <v>099-345-0033</v>
          </cell>
          <cell r="G77" t="str">
            <v>099-345-0043</v>
          </cell>
          <cell r="H77" t="str">
            <v>喜入</v>
          </cell>
        </row>
        <row r="78">
          <cell r="C78" t="str">
            <v>鹿児島市立前之浜小学校</v>
          </cell>
          <cell r="D78" t="str">
            <v>891-0205</v>
          </cell>
          <cell r="E78" t="str">
            <v>鹿児島市喜入前之浜町7036</v>
          </cell>
          <cell r="F78" t="str">
            <v>099-343-0004</v>
          </cell>
          <cell r="G78" t="str">
            <v>099-343-0027</v>
          </cell>
          <cell r="H78" t="str">
            <v>前之浜</v>
          </cell>
        </row>
        <row r="79">
          <cell r="C79" t="str">
            <v>鹿児島市立生見小学校</v>
          </cell>
          <cell r="D79" t="str">
            <v>891-0206</v>
          </cell>
          <cell r="E79" t="str">
            <v>鹿児島市喜入生見町1365</v>
          </cell>
          <cell r="F79" t="str">
            <v>099-343-0009</v>
          </cell>
          <cell r="G79" t="str">
            <v>099-343-0062</v>
          </cell>
          <cell r="H79" t="str">
            <v>生見</v>
          </cell>
        </row>
        <row r="80">
          <cell r="C80" t="str">
            <v>鹿児島市立一倉小学校</v>
          </cell>
          <cell r="D80" t="str">
            <v>891-0204</v>
          </cell>
          <cell r="E80" t="str">
            <v>鹿児島市喜入一倉町5335</v>
          </cell>
          <cell r="F80" t="str">
            <v>099-345-0451</v>
          </cell>
          <cell r="G80" t="str">
            <v>099-345-0459</v>
          </cell>
          <cell r="H80" t="str">
            <v>弓指</v>
          </cell>
        </row>
        <row r="81">
          <cell r="C81" t="str">
            <v>鹿児島市立吉田北中学校</v>
          </cell>
          <cell r="D81" t="str">
            <v>891-1301</v>
          </cell>
          <cell r="E81" t="str">
            <v>鹿児島市西佐多町269</v>
          </cell>
          <cell r="F81" t="str">
            <v>099-295-2152</v>
          </cell>
          <cell r="G81" t="str">
            <v>099-295-2388</v>
          </cell>
          <cell r="H81" t="str">
            <v>吉田麓</v>
          </cell>
        </row>
        <row r="82">
          <cell r="C82" t="str">
            <v>鹿児島市立吉田南中学校</v>
          </cell>
          <cell r="D82" t="str">
            <v>891-1304</v>
          </cell>
          <cell r="E82" t="str">
            <v>鹿児島市本名町565</v>
          </cell>
          <cell r="F82" t="str">
            <v>099-294-2051</v>
          </cell>
          <cell r="G82" t="str">
            <v>099-294-3310</v>
          </cell>
          <cell r="H82" t="str">
            <v>教育センター</v>
          </cell>
        </row>
        <row r="83">
          <cell r="C83" t="str">
            <v>鹿児島市立郡山中学校</v>
          </cell>
          <cell r="D83" t="str">
            <v>891-1105</v>
          </cell>
          <cell r="E83" t="str">
            <v>鹿児島市郡山町1500</v>
          </cell>
          <cell r="F83" t="str">
            <v>099-298-2004</v>
          </cell>
          <cell r="G83" t="str">
            <v>099-298-2012</v>
          </cell>
          <cell r="H83" t="str">
            <v>郡山</v>
          </cell>
        </row>
        <row r="84">
          <cell r="C84" t="str">
            <v>鹿児島市立緑丘中学校</v>
          </cell>
          <cell r="D84" t="str">
            <v>891-1274</v>
          </cell>
          <cell r="E84" t="str">
            <v>鹿児島市緑ヶ丘町46-1</v>
          </cell>
          <cell r="F84" t="str">
            <v>099-243-7320</v>
          </cell>
          <cell r="G84" t="str">
            <v>099-243-7326</v>
          </cell>
          <cell r="H84" t="str">
            <v>下田</v>
          </cell>
        </row>
        <row r="85">
          <cell r="C85" t="str">
            <v>鹿児島市立吉野中学校</v>
          </cell>
          <cell r="D85" t="str">
            <v>892-0871</v>
          </cell>
          <cell r="E85" t="str">
            <v>鹿児島市吉野町3074</v>
          </cell>
          <cell r="F85" t="str">
            <v>099-243-2584</v>
          </cell>
          <cell r="G85" t="str">
            <v>099-243-2585</v>
          </cell>
          <cell r="H85" t="str">
            <v>吉野</v>
          </cell>
        </row>
        <row r="86">
          <cell r="C86" t="str">
            <v>鹿児島市立吉野東中学校</v>
          </cell>
          <cell r="D86" t="str">
            <v>892-0871</v>
          </cell>
          <cell r="E86" t="str">
            <v>鹿児島市吉野町5003</v>
          </cell>
          <cell r="F86" t="str">
            <v>099-243-7600</v>
          </cell>
          <cell r="G86" t="str">
            <v>099-243-7638</v>
          </cell>
          <cell r="H86" t="str">
            <v>吉野</v>
          </cell>
        </row>
        <row r="87">
          <cell r="C87" t="str">
            <v>鹿児島市立坂元中学校</v>
          </cell>
          <cell r="D87" t="str">
            <v>892-0811</v>
          </cell>
          <cell r="E87" t="str">
            <v>鹿児島市玉里団地3-45-2</v>
          </cell>
          <cell r="F87" t="str">
            <v>099-220-5661</v>
          </cell>
          <cell r="G87" t="str">
            <v>099-220-5660</v>
          </cell>
          <cell r="H87" t="str">
            <v>伊敷</v>
          </cell>
        </row>
        <row r="88">
          <cell r="C88" t="str">
            <v>鹿児島市立清水中学校</v>
          </cell>
          <cell r="D88" t="str">
            <v>892-0801</v>
          </cell>
          <cell r="E88" t="str">
            <v>鹿児島市稲荷町36-29</v>
          </cell>
          <cell r="F88" t="str">
            <v>099-247-7211</v>
          </cell>
          <cell r="G88" t="str">
            <v>099-247-2014</v>
          </cell>
          <cell r="H88" t="str">
            <v>鹿児島</v>
          </cell>
        </row>
        <row r="89">
          <cell r="C89" t="str">
            <v>鹿児島市立長田中学校</v>
          </cell>
          <cell r="D89" t="str">
            <v>892-0817</v>
          </cell>
          <cell r="E89" t="str">
            <v>鹿児島市小川町3-10</v>
          </cell>
          <cell r="F89" t="str">
            <v>099-226-3868</v>
          </cell>
          <cell r="G89" t="str">
            <v>099-226-3869</v>
          </cell>
          <cell r="H89" t="str">
            <v>鹿児島</v>
          </cell>
        </row>
        <row r="90">
          <cell r="C90" t="str">
            <v>鹿児島市立甲東中学校</v>
          </cell>
          <cell r="D90" t="str">
            <v>892-0845</v>
          </cell>
          <cell r="E90" t="str">
            <v>鹿児島市樋之口町4-38</v>
          </cell>
          <cell r="F90" t="str">
            <v>099-224-7401</v>
          </cell>
          <cell r="G90" t="str">
            <v>099-224-7408</v>
          </cell>
          <cell r="H90" t="str">
            <v>鹿児島中央</v>
          </cell>
        </row>
        <row r="91">
          <cell r="C91" t="str">
            <v>鹿児島市立城西中学校</v>
          </cell>
          <cell r="D91" t="str">
            <v>890-0041</v>
          </cell>
          <cell r="E91" t="str">
            <v>鹿児島市城西2-3-12</v>
          </cell>
          <cell r="F91" t="str">
            <v>099-254-9148</v>
          </cell>
          <cell r="G91" t="str">
            <v>099-254-9149</v>
          </cell>
          <cell r="H91" t="str">
            <v>鹿児島中央</v>
          </cell>
        </row>
        <row r="92">
          <cell r="C92" t="str">
            <v>鹿児島市立明和中学校</v>
          </cell>
          <cell r="D92" t="str">
            <v>890-0024</v>
          </cell>
          <cell r="E92" t="str">
            <v>鹿児島市明和2-2-1</v>
          </cell>
          <cell r="F92" t="str">
            <v>099-282-0163</v>
          </cell>
          <cell r="G92" t="str">
            <v>099-282-0166</v>
          </cell>
          <cell r="H92" t="str">
            <v>伊敷</v>
          </cell>
        </row>
        <row r="93">
          <cell r="C93" t="str">
            <v>鹿児島市立武岡中学校</v>
          </cell>
          <cell r="D93" t="str">
            <v>890-0031</v>
          </cell>
          <cell r="E93" t="str">
            <v>鹿児島市武岡5-50-1</v>
          </cell>
          <cell r="F93" t="str">
            <v>099-281-0966</v>
          </cell>
          <cell r="G93" t="str">
            <v>099-281-0879</v>
          </cell>
          <cell r="H93" t="str">
            <v>田上</v>
          </cell>
        </row>
        <row r="94">
          <cell r="C94" t="str">
            <v>鹿児島市立武中学校</v>
          </cell>
          <cell r="D94" t="str">
            <v>890-0045</v>
          </cell>
          <cell r="E94" t="str">
            <v>鹿児島市武3-42-1</v>
          </cell>
          <cell r="F94" t="str">
            <v>099-255-5171</v>
          </cell>
          <cell r="G94" t="str">
            <v>099-255-5172</v>
          </cell>
          <cell r="H94" t="str">
            <v>鹿児島中央</v>
          </cell>
        </row>
        <row r="95">
          <cell r="C95" t="str">
            <v>鹿児島市立西陵中学校</v>
          </cell>
          <cell r="D95" t="str">
            <v>890-0032</v>
          </cell>
          <cell r="E95" t="str">
            <v>鹿児島市西陵5-13-1</v>
          </cell>
          <cell r="F95" t="str">
            <v>099-281-3122</v>
          </cell>
          <cell r="G95" t="str">
            <v>099-281-3127</v>
          </cell>
          <cell r="H95" t="str">
            <v>田上</v>
          </cell>
        </row>
        <row r="96">
          <cell r="C96" t="str">
            <v>鹿児島市立甲南中学校</v>
          </cell>
          <cell r="D96" t="str">
            <v>890-0051</v>
          </cell>
          <cell r="E96" t="str">
            <v>鹿児島市高麗町36-32</v>
          </cell>
          <cell r="F96" t="str">
            <v>099-254-9155</v>
          </cell>
          <cell r="G96" t="str">
            <v>099-254-9156</v>
          </cell>
          <cell r="H96" t="str">
            <v>鹿児島中央</v>
          </cell>
        </row>
        <row r="97">
          <cell r="C97" t="str">
            <v>鹿児島市立天保山中学校</v>
          </cell>
          <cell r="D97" t="str">
            <v>890-0056</v>
          </cell>
          <cell r="E97" t="str">
            <v>鹿児島市下荒田2-31-15</v>
          </cell>
          <cell r="F97" t="str">
            <v>099-253-9070</v>
          </cell>
          <cell r="G97" t="str">
            <v>099-253-9079</v>
          </cell>
          <cell r="H97" t="str">
            <v>新港</v>
          </cell>
        </row>
        <row r="98">
          <cell r="C98" t="str">
            <v>鹿児島市立鴨池中学校</v>
          </cell>
          <cell r="D98" t="str">
            <v>890-0067</v>
          </cell>
          <cell r="E98" t="str">
            <v>鹿児島市真砂本町58-58</v>
          </cell>
          <cell r="F98" t="str">
            <v>099-253-9600</v>
          </cell>
          <cell r="G98" t="str">
            <v>099-253-9604</v>
          </cell>
          <cell r="H98" t="str">
            <v>県庁前</v>
          </cell>
        </row>
        <row r="99">
          <cell r="C99" t="str">
            <v>鹿児島市立南中学校</v>
          </cell>
          <cell r="D99" t="str">
            <v>890-0068</v>
          </cell>
          <cell r="E99" t="str">
            <v>鹿児島市東郡元町13-34</v>
          </cell>
          <cell r="F99" t="str">
            <v>099-251-6090</v>
          </cell>
          <cell r="G99" t="str">
            <v>099-251-6091</v>
          </cell>
          <cell r="H99" t="str">
            <v>南鹿児島</v>
          </cell>
        </row>
        <row r="100">
          <cell r="C100" t="str">
            <v>鹿児島市立紫原中学校</v>
          </cell>
          <cell r="D100" t="str">
            <v>890-0082</v>
          </cell>
          <cell r="E100" t="str">
            <v>鹿児島市紫原6-31-19</v>
          </cell>
          <cell r="F100" t="str">
            <v>099-257-4554</v>
          </cell>
          <cell r="G100" t="str">
            <v>099-257-4507</v>
          </cell>
          <cell r="H100" t="str">
            <v>郡元</v>
          </cell>
        </row>
        <row r="101">
          <cell r="C101" t="str">
            <v>鹿児島市立西紫原中学校</v>
          </cell>
          <cell r="D101" t="str">
            <v>890-0083</v>
          </cell>
          <cell r="E101" t="str">
            <v>鹿児島市西紫原町26-1</v>
          </cell>
          <cell r="F101" t="str">
            <v>099-252-1554</v>
          </cell>
          <cell r="G101" t="str">
            <v>099-252-1572</v>
          </cell>
          <cell r="H101" t="str">
            <v>南鹿児島</v>
          </cell>
        </row>
        <row r="102">
          <cell r="C102" t="str">
            <v>鹿児島市立伊敷中学校</v>
          </cell>
          <cell r="D102" t="str">
            <v>890-0005</v>
          </cell>
          <cell r="E102" t="str">
            <v>鹿児島市下伊敷1-11-1</v>
          </cell>
          <cell r="F102" t="str">
            <v>099-226-0522</v>
          </cell>
          <cell r="G102" t="str">
            <v>099-226-0523</v>
          </cell>
          <cell r="H102" t="str">
            <v>伊敷</v>
          </cell>
        </row>
        <row r="103">
          <cell r="C103" t="str">
            <v>鹿児島市立伊敷台中学校</v>
          </cell>
          <cell r="D103" t="str">
            <v>890-0007</v>
          </cell>
          <cell r="E103" t="str">
            <v>鹿児島市伊敷台1-3-1</v>
          </cell>
          <cell r="F103" t="str">
            <v>099-228-8114</v>
          </cell>
          <cell r="G103" t="str">
            <v>099-228-8412</v>
          </cell>
          <cell r="H103" t="str">
            <v>伊敷</v>
          </cell>
        </row>
        <row r="104">
          <cell r="C104" t="str">
            <v>鹿児島市立河頭中学校</v>
          </cell>
          <cell r="D104" t="str">
            <v>891-1205</v>
          </cell>
          <cell r="E104" t="str">
            <v>鹿児島市犬迫町1168</v>
          </cell>
          <cell r="F104" t="str">
            <v>099-238-2663</v>
          </cell>
          <cell r="G104" t="str">
            <v>099-238-2664</v>
          </cell>
          <cell r="H104" t="str">
            <v>河頭</v>
          </cell>
        </row>
        <row r="105">
          <cell r="C105" t="str">
            <v>鹿児島市立東桜島中学校</v>
          </cell>
          <cell r="D105" t="str">
            <v>891-1543</v>
          </cell>
          <cell r="E105" t="str">
            <v>鹿児島市東桜島町810</v>
          </cell>
          <cell r="F105" t="str">
            <v>099-221-2331</v>
          </cell>
          <cell r="G105" t="str">
            <v>099-221-2340</v>
          </cell>
          <cell r="H105" t="str">
            <v>持木</v>
          </cell>
        </row>
        <row r="106">
          <cell r="C106" t="str">
            <v>鹿児島市立黒神中学校</v>
          </cell>
          <cell r="D106" t="str">
            <v>891-1401</v>
          </cell>
          <cell r="E106" t="str">
            <v>鹿児島市黒神町647</v>
          </cell>
          <cell r="F106" t="str">
            <v>099-293-2660</v>
          </cell>
          <cell r="G106" t="str">
            <v>099-293-4776</v>
          </cell>
          <cell r="H106" t="str">
            <v>黒神</v>
          </cell>
        </row>
        <row r="107">
          <cell r="C107" t="str">
            <v>鹿児島市立桜島中学校</v>
          </cell>
          <cell r="D107" t="str">
            <v>891-1415</v>
          </cell>
          <cell r="E107" t="str">
            <v>鹿児島市桜島藤野町1342</v>
          </cell>
          <cell r="F107" t="str">
            <v>099-293-2014</v>
          </cell>
          <cell r="G107" t="str">
            <v>099-293-4590</v>
          </cell>
          <cell r="H107" t="str">
            <v>西道</v>
          </cell>
        </row>
        <row r="108">
          <cell r="C108" t="str">
            <v>鹿児島市立松元中学校</v>
          </cell>
          <cell r="D108" t="str">
            <v>899-2703</v>
          </cell>
          <cell r="E108" t="str">
            <v>鹿児島市上谷口町2994-2</v>
          </cell>
          <cell r="F108" t="str">
            <v>099-278-1101</v>
          </cell>
          <cell r="G108" t="str">
            <v>099-278-4646</v>
          </cell>
          <cell r="H108" t="str">
            <v>薩摩松元</v>
          </cell>
        </row>
        <row r="109">
          <cell r="C109" t="str">
            <v>鹿児島市立谷山中学校</v>
          </cell>
          <cell r="D109" t="str">
            <v>891-0116</v>
          </cell>
          <cell r="E109" t="str">
            <v>鹿児島市上福元町5500</v>
          </cell>
          <cell r="F109" t="str">
            <v>099-268-3165</v>
          </cell>
          <cell r="G109" t="str">
            <v>099-268-3166</v>
          </cell>
          <cell r="H109" t="str">
            <v>谷山</v>
          </cell>
        </row>
        <row r="110">
          <cell r="C110" t="str">
            <v>鹿児島市立東谷山中学校</v>
          </cell>
          <cell r="D110" t="str">
            <v>891-0112</v>
          </cell>
          <cell r="E110" t="str">
            <v>鹿児島市魚見町120-2</v>
          </cell>
          <cell r="F110" t="str">
            <v>099-268-1271</v>
          </cell>
          <cell r="G110" t="str">
            <v>099-268-1274</v>
          </cell>
          <cell r="H110" t="str">
            <v>桜ヶ丘</v>
          </cell>
        </row>
        <row r="111">
          <cell r="C111" t="str">
            <v>鹿児島市立和田中学校</v>
          </cell>
          <cell r="D111" t="str">
            <v>891-0143</v>
          </cell>
          <cell r="E111" t="str">
            <v>鹿児島市和田2-44-3</v>
          </cell>
          <cell r="F111" t="str">
            <v>099-268-8421</v>
          </cell>
          <cell r="G111" t="str">
            <v>099-268-8422</v>
          </cell>
          <cell r="H111" t="str">
            <v>慈眼寺</v>
          </cell>
        </row>
        <row r="112">
          <cell r="C112" t="str">
            <v>鹿児島市立福平中学校</v>
          </cell>
          <cell r="D112" t="str">
            <v>891-0133</v>
          </cell>
          <cell r="E112" t="str">
            <v>鹿児島市平川町6004</v>
          </cell>
          <cell r="F112" t="str">
            <v>099-261-3624</v>
          </cell>
          <cell r="G112" t="str">
            <v>099-261-3645</v>
          </cell>
          <cell r="H112" t="str">
            <v>五位野</v>
          </cell>
        </row>
        <row r="113">
          <cell r="C113" t="str">
            <v>鹿児島市立錫山中学校</v>
          </cell>
          <cell r="D113" t="str">
            <v>891-0144</v>
          </cell>
          <cell r="E113" t="str">
            <v>鹿児島市下福元町9856</v>
          </cell>
          <cell r="F113" t="str">
            <v>099-263-2001</v>
          </cell>
          <cell r="G113" t="str">
            <v>099-263-2002</v>
          </cell>
          <cell r="H113" t="str">
            <v>錫山</v>
          </cell>
        </row>
        <row r="114">
          <cell r="C114" t="str">
            <v>鹿児島市立谷山北中学校</v>
          </cell>
          <cell r="D114" t="str">
            <v>891-0104</v>
          </cell>
          <cell r="E114" t="str">
            <v>鹿児島市山田町1690</v>
          </cell>
          <cell r="F114" t="str">
            <v>099-264-2613</v>
          </cell>
          <cell r="G114" t="str">
            <v>099-264-3392</v>
          </cell>
          <cell r="H114" t="str">
            <v>中山</v>
          </cell>
        </row>
        <row r="115">
          <cell r="C115" t="str">
            <v>鹿児島市立皇徳寺中学校</v>
          </cell>
          <cell r="D115" t="str">
            <v>891-0103</v>
          </cell>
          <cell r="E115" t="str">
            <v>鹿児島市皇徳寺台3-35-1</v>
          </cell>
          <cell r="F115" t="str">
            <v>099-265-6692</v>
          </cell>
          <cell r="G115" t="str">
            <v>099-265-6609</v>
          </cell>
          <cell r="H115" t="str">
            <v>中山</v>
          </cell>
        </row>
        <row r="116">
          <cell r="C116" t="str">
            <v>鹿児島市立星峯中学校</v>
          </cell>
          <cell r="D116" t="str">
            <v>891-0102</v>
          </cell>
          <cell r="E116" t="str">
            <v>鹿児島市星ヶ峯4-10-1</v>
          </cell>
          <cell r="F116" t="str">
            <v>099-264-3817</v>
          </cell>
          <cell r="G116" t="str">
            <v>099-264-3818</v>
          </cell>
          <cell r="H116" t="str">
            <v>広木</v>
          </cell>
        </row>
        <row r="117">
          <cell r="C117" t="str">
            <v>鹿児島市立桜丘中学校</v>
          </cell>
          <cell r="D117" t="str">
            <v>891-0175</v>
          </cell>
          <cell r="E117" t="str">
            <v>鹿児島市桜ヶ丘2-34</v>
          </cell>
          <cell r="F117" t="str">
            <v>099-265-1451</v>
          </cell>
          <cell r="G117" t="str">
            <v>099-265-1452</v>
          </cell>
          <cell r="H117" t="str">
            <v>桜ヶ丘</v>
          </cell>
        </row>
        <row r="118">
          <cell r="C118" t="str">
            <v>鹿児島市立喜入中学校</v>
          </cell>
          <cell r="D118" t="str">
            <v>891-0203</v>
          </cell>
          <cell r="E118" t="str">
            <v>鹿児島市喜入町7143</v>
          </cell>
          <cell r="F118" t="str">
            <v>099-345-0006</v>
          </cell>
          <cell r="G118" t="str">
            <v>099-345-0002</v>
          </cell>
          <cell r="H118" t="str">
            <v>喜入</v>
          </cell>
        </row>
        <row r="119">
          <cell r="C119" t="str">
            <v>鹿児島市立鹿児島玉龍中学校</v>
          </cell>
          <cell r="D119" t="str">
            <v>892-0806</v>
          </cell>
          <cell r="E119" t="str">
            <v>鹿児島市池之上町20-57</v>
          </cell>
          <cell r="F119" t="str">
            <v>099-247-7161</v>
          </cell>
          <cell r="G119" t="str">
            <v>099-248-3160</v>
          </cell>
          <cell r="H119" t="str">
            <v>鹿児島</v>
          </cell>
        </row>
        <row r="120">
          <cell r="C120" t="str">
            <v>三島村立三島小学校</v>
          </cell>
          <cell r="D120" t="str">
            <v>890-0901</v>
          </cell>
          <cell r="E120" t="str">
            <v>鹿児島郡三島村大字硫黄島80</v>
          </cell>
          <cell r="F120" t="str">
            <v>09913-2-2106</v>
          </cell>
          <cell r="G120" t="str">
            <v>09913-2-2106</v>
          </cell>
          <cell r="H120" t="str">
            <v>硫黄島</v>
          </cell>
        </row>
        <row r="121">
          <cell r="C121" t="str">
            <v>三島村立竹島小学校</v>
          </cell>
          <cell r="D121" t="str">
            <v>890-0903</v>
          </cell>
          <cell r="E121" t="str">
            <v>鹿児島郡三島村大字竹島43</v>
          </cell>
          <cell r="F121" t="str">
            <v>09913-2-2002</v>
          </cell>
          <cell r="G121" t="str">
            <v>09913-2-2002</v>
          </cell>
          <cell r="H121" t="str">
            <v>竹島</v>
          </cell>
        </row>
        <row r="122">
          <cell r="C122" t="str">
            <v>三島村立大里小学校</v>
          </cell>
          <cell r="D122" t="str">
            <v>890-0902</v>
          </cell>
          <cell r="E122" t="str">
            <v>鹿児島郡三島村大字黒島44</v>
          </cell>
          <cell r="F122" t="str">
            <v>09913-3-2237</v>
          </cell>
          <cell r="G122" t="str">
            <v>09913-3-2237</v>
          </cell>
          <cell r="H122" t="str">
            <v>黒島</v>
          </cell>
        </row>
        <row r="123">
          <cell r="C123" t="str">
            <v>三島村立片泊小学校</v>
          </cell>
          <cell r="D123" t="str">
            <v>890-0902</v>
          </cell>
          <cell r="E123" t="str">
            <v>鹿児島郡三島村大字黒島42</v>
          </cell>
          <cell r="F123" t="str">
            <v>09913-3-2200</v>
          </cell>
          <cell r="G123" t="str">
            <v>09913-3-2200</v>
          </cell>
          <cell r="H123" t="str">
            <v>黒島</v>
          </cell>
        </row>
        <row r="124">
          <cell r="C124" t="str">
            <v>三島村立三島中学校</v>
          </cell>
          <cell r="D124" t="str">
            <v>890-0901</v>
          </cell>
          <cell r="E124" t="str">
            <v>鹿児島郡三島村大字硫黄島８０</v>
          </cell>
          <cell r="F124" t="str">
            <v>09913-2-2106</v>
          </cell>
          <cell r="G124" t="str">
            <v>09913-2-2106</v>
          </cell>
          <cell r="H124" t="str">
            <v>硫黄島</v>
          </cell>
        </row>
        <row r="125">
          <cell r="C125" t="str">
            <v>三島村立竹島中学校</v>
          </cell>
          <cell r="D125" t="str">
            <v>890-0903</v>
          </cell>
          <cell r="E125" t="str">
            <v>鹿児島郡三島村大字竹島４３</v>
          </cell>
          <cell r="F125" t="str">
            <v>09913-2-2002</v>
          </cell>
          <cell r="G125" t="str">
            <v>09913-2-2002</v>
          </cell>
          <cell r="H125" t="str">
            <v>竹島</v>
          </cell>
        </row>
        <row r="126">
          <cell r="C126" t="str">
            <v>三島村立大里中学校</v>
          </cell>
          <cell r="D126" t="str">
            <v>890-0902</v>
          </cell>
          <cell r="E126" t="str">
            <v>鹿児島郡三島村大字黒島４４</v>
          </cell>
          <cell r="F126" t="str">
            <v>09913-3-2237</v>
          </cell>
          <cell r="G126" t="str">
            <v>09913-3-2237</v>
          </cell>
          <cell r="H126" t="str">
            <v>黒島</v>
          </cell>
        </row>
        <row r="127">
          <cell r="C127" t="str">
            <v>三島村立片泊中学校</v>
          </cell>
          <cell r="D127" t="str">
            <v>890-0902</v>
          </cell>
          <cell r="E127" t="str">
            <v>鹿児島郡三島村大字黒島４２</v>
          </cell>
          <cell r="F127" t="str">
            <v>09913-3-2200</v>
          </cell>
          <cell r="G127" t="str">
            <v>09913-3-2200</v>
          </cell>
          <cell r="H127" t="str">
            <v>黒島</v>
          </cell>
        </row>
        <row r="128">
          <cell r="C128" t="str">
            <v>十島村立中之島小学校</v>
          </cell>
          <cell r="D128" t="str">
            <v>891-5201</v>
          </cell>
          <cell r="E128" t="str">
            <v>鹿児島郡十島村十島村中之島131</v>
          </cell>
          <cell r="F128" t="str">
            <v>09912-2-2102</v>
          </cell>
          <cell r="G128" t="str">
            <v>09912-2-2372</v>
          </cell>
          <cell r="H128" t="str">
            <v>中之島</v>
          </cell>
        </row>
        <row r="129">
          <cell r="C129" t="str">
            <v>十島村立平島小学校</v>
          </cell>
          <cell r="D129" t="str">
            <v>891-5202</v>
          </cell>
          <cell r="E129" t="str">
            <v>鹿児島郡十島村平島120</v>
          </cell>
          <cell r="F129" t="str">
            <v>09912-2-2031</v>
          </cell>
          <cell r="G129" t="str">
            <v>09912-2-2070</v>
          </cell>
          <cell r="H129" t="str">
            <v>平島</v>
          </cell>
        </row>
        <row r="130">
          <cell r="C130" t="str">
            <v>十島村立平島小学校諏訪之瀬島分校</v>
          </cell>
          <cell r="D130" t="str">
            <v>891-5203</v>
          </cell>
          <cell r="E130" t="str">
            <v>鹿児島郡十島村諏訪之瀬島90</v>
          </cell>
          <cell r="F130" t="str">
            <v>09912-2-2378</v>
          </cell>
          <cell r="G130" t="str">
            <v>09912-2-2374</v>
          </cell>
          <cell r="H130" t="str">
            <v>諏訪之瀬島</v>
          </cell>
        </row>
        <row r="131">
          <cell r="C131" t="str">
            <v>十島村立宝島小学校</v>
          </cell>
          <cell r="D131" t="str">
            <v>891-5301</v>
          </cell>
          <cell r="E131" t="str">
            <v>鹿児島郡十島村宝島78</v>
          </cell>
          <cell r="F131" t="str">
            <v>09912-4-2055</v>
          </cell>
          <cell r="G131" t="str">
            <v>09912-4-2162</v>
          </cell>
          <cell r="H131" t="str">
            <v>宝島</v>
          </cell>
        </row>
        <row r="132">
          <cell r="C132" t="str">
            <v>十島村立宝島小学校小宝島分校</v>
          </cell>
          <cell r="D132" t="str">
            <v>891-5205</v>
          </cell>
          <cell r="E132" t="str">
            <v>鹿児島郡十島村小宝島21-23</v>
          </cell>
          <cell r="F132" t="str">
            <v>09912-4-2057</v>
          </cell>
          <cell r="G132" t="str">
            <v>09912-4-2057</v>
          </cell>
          <cell r="H132" t="str">
            <v>小宝島</v>
          </cell>
        </row>
        <row r="133">
          <cell r="C133" t="str">
            <v>十島村立悪石島小学校</v>
          </cell>
          <cell r="D133" t="str">
            <v>891-5204</v>
          </cell>
          <cell r="E133" t="str">
            <v>鹿児島郡十島村悪石島64-1</v>
          </cell>
          <cell r="F133" t="str">
            <v>09912-3-2157</v>
          </cell>
          <cell r="G133" t="str">
            <v>09912-3-2106</v>
          </cell>
          <cell r="H133" t="str">
            <v>悪石島</v>
          </cell>
        </row>
        <row r="134">
          <cell r="C134" t="str">
            <v>十島村立口之島小学校</v>
          </cell>
          <cell r="D134" t="str">
            <v>891-5101</v>
          </cell>
          <cell r="E134" t="str">
            <v>鹿児島郡十島村口之島19</v>
          </cell>
          <cell r="F134" t="str">
            <v>09912-2-2458</v>
          </cell>
          <cell r="G134" t="str">
            <v>09912-2-2228</v>
          </cell>
          <cell r="H134" t="str">
            <v>口之島</v>
          </cell>
        </row>
        <row r="135">
          <cell r="C135" t="str">
            <v>十島村立中之島中学校</v>
          </cell>
          <cell r="D135" t="str">
            <v>891-5201</v>
          </cell>
          <cell r="E135" t="str">
            <v>鹿児島郡十島村十島村中之島131</v>
          </cell>
          <cell r="F135" t="str">
            <v>09912-2-2102</v>
          </cell>
          <cell r="G135" t="str">
            <v>09912-2-2372</v>
          </cell>
          <cell r="H135" t="str">
            <v>中之島</v>
          </cell>
        </row>
        <row r="136">
          <cell r="C136" t="str">
            <v>十島村立平島中学校</v>
          </cell>
          <cell r="D136" t="str">
            <v>891-5202</v>
          </cell>
          <cell r="E136" t="str">
            <v>鹿児島郡十島村平島120</v>
          </cell>
          <cell r="F136" t="str">
            <v>09912-2-2031</v>
          </cell>
          <cell r="G136" t="str">
            <v>09912-2-2070</v>
          </cell>
          <cell r="H136" t="str">
            <v>平島</v>
          </cell>
        </row>
        <row r="137">
          <cell r="C137" t="str">
            <v>十島村立平島中学校諏訪之瀬島分校</v>
          </cell>
          <cell r="D137" t="str">
            <v>891-5203</v>
          </cell>
          <cell r="E137" t="str">
            <v>鹿児島郡十島村諏訪之瀬島90</v>
          </cell>
          <cell r="F137" t="str">
            <v>09912-2-2378</v>
          </cell>
          <cell r="G137" t="str">
            <v>09912-2-2374</v>
          </cell>
          <cell r="H137" t="str">
            <v>諏訪之瀬島</v>
          </cell>
        </row>
        <row r="138">
          <cell r="C138" t="str">
            <v>十島村立宝島中学校</v>
          </cell>
          <cell r="D138" t="str">
            <v>891-5301</v>
          </cell>
          <cell r="E138" t="str">
            <v>鹿児島郡十島村宝島78</v>
          </cell>
          <cell r="F138" t="str">
            <v>09912-4-2055</v>
          </cell>
          <cell r="G138" t="str">
            <v>09912-4-2162</v>
          </cell>
          <cell r="H138" t="str">
            <v>宝島</v>
          </cell>
        </row>
        <row r="139">
          <cell r="C139" t="str">
            <v>十島村立宝島中学校小宝島分校</v>
          </cell>
          <cell r="D139" t="str">
            <v>891-5205</v>
          </cell>
          <cell r="E139" t="str">
            <v>鹿児島郡十島村小宝島21-23</v>
          </cell>
          <cell r="F139" t="str">
            <v>09912-4-2057</v>
          </cell>
          <cell r="G139" t="str">
            <v>09912-4-2057</v>
          </cell>
          <cell r="H139" t="str">
            <v>小宝島</v>
          </cell>
        </row>
        <row r="140">
          <cell r="C140" t="str">
            <v>十島村立悪石島中学校</v>
          </cell>
          <cell r="D140" t="str">
            <v>891-5204</v>
          </cell>
          <cell r="E140" t="str">
            <v>鹿児島郡十島村悪石島64-1</v>
          </cell>
          <cell r="F140" t="str">
            <v>09912-3-2157</v>
          </cell>
          <cell r="G140" t="str">
            <v>09912-3-2106</v>
          </cell>
          <cell r="H140" t="str">
            <v>悪石島</v>
          </cell>
        </row>
        <row r="141">
          <cell r="C141" t="str">
            <v>十島村立口之島中学校</v>
          </cell>
          <cell r="D141" t="str">
            <v>891-5101</v>
          </cell>
          <cell r="E141" t="str">
            <v>鹿児島郡十島村口之島19</v>
          </cell>
          <cell r="F141" t="str">
            <v>09912-2-2458</v>
          </cell>
          <cell r="G141" t="str">
            <v>09912-2-2228</v>
          </cell>
          <cell r="H141" t="str">
            <v>口之島</v>
          </cell>
        </row>
        <row r="142">
          <cell r="C142" t="str">
            <v>指宿市立指宿小学校</v>
          </cell>
          <cell r="D142" t="str">
            <v>891-0311</v>
          </cell>
          <cell r="E142" t="str">
            <v xml:space="preserve"> 指宿市西方4692-1</v>
          </cell>
          <cell r="F142" t="str">
            <v>0993-25-2003</v>
          </cell>
          <cell r="G142" t="str">
            <v>0993-25-2010</v>
          </cell>
          <cell r="H142" t="str">
            <v>宮ヶ浜</v>
          </cell>
        </row>
        <row r="143">
          <cell r="C143" t="str">
            <v>指宿市立魚見小学校</v>
          </cell>
          <cell r="D143" t="str">
            <v>891-0404</v>
          </cell>
          <cell r="E143" t="str">
            <v xml:space="preserve"> 指宿市東方11017</v>
          </cell>
          <cell r="F143" t="str">
            <v>0993-22-3449</v>
          </cell>
          <cell r="G143" t="str">
            <v>0993-22-3450</v>
          </cell>
          <cell r="H143" t="str">
            <v>二月田</v>
          </cell>
        </row>
        <row r="144">
          <cell r="C144" t="str">
            <v>指宿市立柳田小学校</v>
          </cell>
          <cell r="D144" t="str">
            <v>891-0402</v>
          </cell>
          <cell r="E144" t="str">
            <v xml:space="preserve"> 指宿市十町2454</v>
          </cell>
          <cell r="F144" t="str">
            <v>0993-22-3471</v>
          </cell>
          <cell r="G144" t="str">
            <v>0993-22-2191</v>
          </cell>
          <cell r="H144" t="str">
            <v>二月田</v>
          </cell>
        </row>
        <row r="145">
          <cell r="C145" t="str">
            <v>指宿市立丹波小学校</v>
          </cell>
          <cell r="D145" t="str">
            <v>891-0406</v>
          </cell>
          <cell r="E145" t="str">
            <v xml:space="preserve"> 指宿市湯の浜３丁目2-6</v>
          </cell>
          <cell r="F145" t="str">
            <v>0993-22-3011</v>
          </cell>
          <cell r="G145" t="str">
            <v>0993-22-2192</v>
          </cell>
          <cell r="H145" t="str">
            <v>指宿</v>
          </cell>
        </row>
        <row r="146">
          <cell r="C146" t="str">
            <v>指宿市立今和泉小学校</v>
          </cell>
          <cell r="D146" t="str">
            <v>891-0315</v>
          </cell>
          <cell r="E146" t="str">
            <v xml:space="preserve"> 指宿市岩本2439</v>
          </cell>
          <cell r="F146" t="str">
            <v>0993-25-2002</v>
          </cell>
          <cell r="G146" t="str">
            <v>0993-25-2005</v>
          </cell>
          <cell r="H146" t="str">
            <v>薩摩今和泉</v>
          </cell>
        </row>
        <row r="147">
          <cell r="C147" t="str">
            <v>指宿市立池田小学校</v>
          </cell>
          <cell r="D147" t="str">
            <v>891-0312</v>
          </cell>
          <cell r="E147" t="str">
            <v xml:space="preserve"> 指宿市池田3977-1</v>
          </cell>
          <cell r="F147" t="str">
            <v>0993-26-2003</v>
          </cell>
          <cell r="G147" t="str">
            <v>0993-26-2011</v>
          </cell>
          <cell r="H147" t="str">
            <v>大迫</v>
          </cell>
        </row>
        <row r="148">
          <cell r="C148" t="str">
            <v>指宿市立山川小学校</v>
          </cell>
          <cell r="D148" t="str">
            <v>891-0511</v>
          </cell>
          <cell r="E148" t="str">
            <v xml:space="preserve"> 指宿市山川福元558-1</v>
          </cell>
          <cell r="F148" t="str">
            <v>0993-34-0081</v>
          </cell>
          <cell r="G148" t="str">
            <v>0993-27-6440</v>
          </cell>
          <cell r="H148" t="str">
            <v>山川港</v>
          </cell>
        </row>
        <row r="149">
          <cell r="C149" t="str">
            <v>指宿市立大成小学校</v>
          </cell>
          <cell r="D149" t="str">
            <v>891-0516</v>
          </cell>
          <cell r="E149" t="str">
            <v xml:space="preserve"> 指宿市山川成川3260</v>
          </cell>
          <cell r="F149" t="str">
            <v>0993-34-0509</v>
          </cell>
          <cell r="G149" t="str">
            <v>0993-34-0548</v>
          </cell>
          <cell r="H149" t="str">
            <v>東大山</v>
          </cell>
        </row>
        <row r="150">
          <cell r="C150" t="str">
            <v>指宿市立徳光小学校</v>
          </cell>
          <cell r="D150" t="str">
            <v>891-0513</v>
          </cell>
          <cell r="E150" t="str">
            <v xml:space="preserve"> 指宿市山川岡児ケ水218-1</v>
          </cell>
          <cell r="F150" t="str">
            <v>0993-35-0020</v>
          </cell>
          <cell r="G150" t="str">
            <v>0993-27-6265</v>
          </cell>
          <cell r="H150" t="str">
            <v>長崎鼻</v>
          </cell>
        </row>
        <row r="151">
          <cell r="C151" t="str">
            <v>指宿市立利永小学校</v>
          </cell>
          <cell r="D151" t="str">
            <v>891-0621</v>
          </cell>
          <cell r="E151" t="str">
            <v xml:space="preserve"> 指宿市山川利永172-2</v>
          </cell>
          <cell r="F151" t="str">
            <v>0993-35-9002</v>
          </cell>
          <cell r="G151" t="str">
            <v>0993-28-3130</v>
          </cell>
          <cell r="H151" t="str">
            <v>利永</v>
          </cell>
        </row>
        <row r="152">
          <cell r="C152" t="str">
            <v>指宿市立開聞小学校</v>
          </cell>
          <cell r="D152" t="str">
            <v>891-0603</v>
          </cell>
          <cell r="E152" t="str">
            <v xml:space="preserve"> 指宿市開聞十町2399</v>
          </cell>
          <cell r="F152" t="str">
            <v>0993-32-2010</v>
          </cell>
          <cell r="G152" t="str">
            <v>0993-32-2633</v>
          </cell>
          <cell r="H152" t="str">
            <v>開聞</v>
          </cell>
        </row>
        <row r="153">
          <cell r="C153" t="str">
            <v>指宿市立川尻小学校</v>
          </cell>
          <cell r="D153" t="str">
            <v>891-0602</v>
          </cell>
          <cell r="E153" t="str">
            <v xml:space="preserve"> 指宿市開聞川尻5530</v>
          </cell>
          <cell r="F153" t="str">
            <v>0993-32-2058</v>
          </cell>
          <cell r="G153" t="str">
            <v>0993-32-3182</v>
          </cell>
          <cell r="H153" t="str">
            <v>川尻</v>
          </cell>
        </row>
        <row r="154">
          <cell r="C154" t="str">
            <v>指宿市立北指宿中学校</v>
          </cell>
          <cell r="D154" t="str">
            <v>891-0311</v>
          </cell>
          <cell r="E154" t="str">
            <v xml:space="preserve"> 指宿市西方2329</v>
          </cell>
          <cell r="F154" t="str">
            <v>0993-25-3431</v>
          </cell>
          <cell r="G154" t="str">
            <v>0993-25-3551</v>
          </cell>
          <cell r="H154" t="str">
            <v>宮ヶ浜</v>
          </cell>
        </row>
        <row r="155">
          <cell r="C155" t="str">
            <v>指宿市立南指宿中学校</v>
          </cell>
          <cell r="D155" t="str">
            <v>891-0403</v>
          </cell>
          <cell r="E155" t="str">
            <v xml:space="preserve"> 指宿市十二町420</v>
          </cell>
          <cell r="F155" t="str">
            <v>0993-22-2911</v>
          </cell>
          <cell r="G155" t="str">
            <v>0993-22-2912</v>
          </cell>
          <cell r="H155" t="str">
            <v>指宿</v>
          </cell>
        </row>
        <row r="156">
          <cell r="C156" t="str">
            <v>指宿市立西指宿中学校</v>
          </cell>
          <cell r="D156" t="str">
            <v>891-0313</v>
          </cell>
          <cell r="E156" t="str">
            <v xml:space="preserve"> 指宿市新西方1534-2</v>
          </cell>
          <cell r="F156" t="str">
            <v>0993-25-2001</v>
          </cell>
          <cell r="G156" t="str">
            <v>0993-25-2013</v>
          </cell>
          <cell r="H156" t="str">
            <v>幸屋</v>
          </cell>
        </row>
        <row r="157">
          <cell r="C157" t="str">
            <v>指宿市立山川中学校</v>
          </cell>
          <cell r="D157" t="str">
            <v>891-0516</v>
          </cell>
          <cell r="E157" t="str">
            <v xml:space="preserve"> 指宿市山川成川2350</v>
          </cell>
          <cell r="F157" t="str">
            <v>0993-34-2131</v>
          </cell>
          <cell r="G157" t="str">
            <v>0993-34-2132</v>
          </cell>
          <cell r="H157" t="str">
            <v>東大山</v>
          </cell>
        </row>
        <row r="158">
          <cell r="C158" t="str">
            <v>指宿市立開聞中学校</v>
          </cell>
          <cell r="D158" t="str">
            <v>891-0603</v>
          </cell>
          <cell r="E158" t="str">
            <v xml:space="preserve"> 指宿市開聞十町2561</v>
          </cell>
          <cell r="F158" t="str">
            <v>0993-32-2019</v>
          </cell>
          <cell r="G158" t="str">
            <v>0993-32-4646</v>
          </cell>
          <cell r="H158" t="str">
            <v>開聞</v>
          </cell>
        </row>
        <row r="159">
          <cell r="C159" t="str">
            <v>枕崎市立枕崎小学校</v>
          </cell>
          <cell r="D159" t="str">
            <v>898-0012</v>
          </cell>
          <cell r="E159" t="str">
            <v xml:space="preserve"> 枕崎市千代田町124</v>
          </cell>
          <cell r="F159" t="str">
            <v>0993-72-9881</v>
          </cell>
          <cell r="G159" t="str">
            <v>0993-72-0094</v>
          </cell>
          <cell r="H159" t="str">
            <v>枕崎</v>
          </cell>
        </row>
        <row r="160">
          <cell r="C160" t="str">
            <v>枕崎市立桜山小学校</v>
          </cell>
          <cell r="D160" t="str">
            <v>898-0061</v>
          </cell>
          <cell r="E160" t="str">
            <v xml:space="preserve"> 枕崎市桜山町256</v>
          </cell>
          <cell r="F160" t="str">
            <v>0993-72-9883</v>
          </cell>
          <cell r="G160" t="str">
            <v>0993-72-6956</v>
          </cell>
          <cell r="H160" t="str">
            <v>桜馬場</v>
          </cell>
        </row>
        <row r="161">
          <cell r="C161" t="str">
            <v>枕崎市立別府小学校</v>
          </cell>
          <cell r="D161" t="str">
            <v>898-0086</v>
          </cell>
          <cell r="E161" t="str">
            <v xml:space="preserve"> 枕崎市別府13884</v>
          </cell>
          <cell r="F161" t="str">
            <v>0993-76-3452</v>
          </cell>
          <cell r="G161" t="str">
            <v>0993-76-3588</v>
          </cell>
          <cell r="H161" t="str">
            <v>中原</v>
          </cell>
        </row>
        <row r="162">
          <cell r="C162" t="str">
            <v>枕崎市立立神小学校</v>
          </cell>
          <cell r="D162" t="str">
            <v>898-0051</v>
          </cell>
          <cell r="E162" t="str">
            <v xml:space="preserve"> 枕崎市中央町345</v>
          </cell>
          <cell r="F162" t="str">
            <v>0993-72-9885</v>
          </cell>
          <cell r="G162" t="str">
            <v>0993-72-0939</v>
          </cell>
          <cell r="H162" t="str">
            <v>枕崎</v>
          </cell>
        </row>
        <row r="163">
          <cell r="C163" t="str">
            <v>枕崎市立金山小学校</v>
          </cell>
          <cell r="D163" t="str">
            <v>898-0076</v>
          </cell>
          <cell r="E163" t="str">
            <v xml:space="preserve"> 枕崎市金山町510</v>
          </cell>
          <cell r="F163" t="str">
            <v>0993-72-9887</v>
          </cell>
          <cell r="G163" t="str">
            <v>0993-72-9887</v>
          </cell>
          <cell r="H163" t="str">
            <v>金山</v>
          </cell>
        </row>
        <row r="164">
          <cell r="C164" t="str">
            <v>枕崎市立枕崎中学校</v>
          </cell>
          <cell r="D164" t="str">
            <v>898-0018</v>
          </cell>
          <cell r="E164" t="str">
            <v xml:space="preserve"> 枕崎市桜木町478</v>
          </cell>
          <cell r="F164" t="str">
            <v>0993-72-1235</v>
          </cell>
          <cell r="G164" t="str">
            <v>0993-72-1194</v>
          </cell>
          <cell r="H164" t="str">
            <v>枕崎</v>
          </cell>
        </row>
        <row r="165">
          <cell r="C165" t="str">
            <v>枕崎市立桜山中学校</v>
          </cell>
          <cell r="D165" t="str">
            <v>898-0061</v>
          </cell>
          <cell r="E165" t="str">
            <v xml:space="preserve"> 枕崎市桜山町272</v>
          </cell>
          <cell r="F165" t="str">
            <v>0993-72-0304</v>
          </cell>
          <cell r="G165" t="str">
            <v>0993-72-0304</v>
          </cell>
          <cell r="H165" t="str">
            <v>桜馬場</v>
          </cell>
        </row>
        <row r="166">
          <cell r="C166" t="str">
            <v>枕崎市立別府中学校</v>
          </cell>
          <cell r="D166" t="str">
            <v>898-0085</v>
          </cell>
          <cell r="E166" t="str">
            <v xml:space="preserve"> 枕崎市別府東町543</v>
          </cell>
          <cell r="F166" t="str">
            <v>0993-76-2012</v>
          </cell>
          <cell r="G166" t="str">
            <v>0993-76-2012</v>
          </cell>
          <cell r="H166" t="str">
            <v>中原</v>
          </cell>
        </row>
        <row r="167">
          <cell r="C167" t="str">
            <v>枕崎市立立神中学校</v>
          </cell>
          <cell r="D167" t="str">
            <v>898-0026</v>
          </cell>
          <cell r="E167" t="str">
            <v xml:space="preserve"> 枕崎市大塚北町54</v>
          </cell>
          <cell r="F167" t="str">
            <v>0993-72-6888</v>
          </cell>
          <cell r="G167" t="str">
            <v>0993-72-3883</v>
          </cell>
          <cell r="H167" t="str">
            <v>枕崎</v>
          </cell>
        </row>
        <row r="168">
          <cell r="C168" t="str">
            <v>南九州市立頴娃小学校</v>
          </cell>
          <cell r="D168" t="str">
            <v>891-0701</v>
          </cell>
          <cell r="E168" t="str">
            <v xml:space="preserve"> 南九州市頴娃町郡9201</v>
          </cell>
          <cell r="F168" t="str">
            <v>0993-36-0012</v>
          </cell>
          <cell r="G168" t="str">
            <v>0993-36-0066</v>
          </cell>
          <cell r="H168" t="str">
            <v>頴娃</v>
          </cell>
        </row>
        <row r="169">
          <cell r="C169" t="str">
            <v>南九州市立宮脇小学校</v>
          </cell>
          <cell r="D169" t="str">
            <v>891-0702</v>
          </cell>
          <cell r="E169" t="str">
            <v xml:space="preserve"> 南九州市頴娃町牧之内1476</v>
          </cell>
          <cell r="F169" t="str">
            <v>0993-36-0025</v>
          </cell>
          <cell r="G169" t="str">
            <v>0993-36-0029</v>
          </cell>
          <cell r="H169" t="str">
            <v>西頴娃</v>
          </cell>
        </row>
        <row r="170">
          <cell r="C170" t="str">
            <v>南九州市立九玉小学校</v>
          </cell>
          <cell r="D170" t="str">
            <v>891-0703</v>
          </cell>
          <cell r="E170" t="str">
            <v xml:space="preserve"> 南九州市頴娃町御領3434-1</v>
          </cell>
          <cell r="F170" t="str">
            <v>0993-36-0015</v>
          </cell>
          <cell r="G170" t="str">
            <v>0993-36-0024</v>
          </cell>
          <cell r="H170" t="str">
            <v>御領</v>
          </cell>
        </row>
        <row r="171">
          <cell r="C171" t="str">
            <v>南九州市立別府小学校</v>
          </cell>
          <cell r="D171" t="str">
            <v>891-0704</v>
          </cell>
          <cell r="E171" t="str">
            <v xml:space="preserve"> 南九州市頴娃町別府5140</v>
          </cell>
          <cell r="F171" t="str">
            <v>0993-38-0029</v>
          </cell>
          <cell r="G171" t="str">
            <v>0993-38-0074</v>
          </cell>
          <cell r="H171" t="str">
            <v>水成川</v>
          </cell>
        </row>
        <row r="172">
          <cell r="C172" t="str">
            <v>南九州市立松原小学校</v>
          </cell>
          <cell r="D172" t="str">
            <v>891-0704</v>
          </cell>
          <cell r="E172" t="str">
            <v xml:space="preserve"> 南九州市頴娃町別府9348-3</v>
          </cell>
          <cell r="F172" t="str">
            <v>0993-38-0096</v>
          </cell>
          <cell r="G172" t="str">
            <v>0993-38-0090</v>
          </cell>
          <cell r="H172" t="str">
            <v>耳原</v>
          </cell>
        </row>
        <row r="173">
          <cell r="C173" t="str">
            <v>南九州市立青戸小学校</v>
          </cell>
          <cell r="D173" t="str">
            <v>891-0705</v>
          </cell>
          <cell r="E173" t="str">
            <v xml:space="preserve"> 南九州市頴娃町上別府4541</v>
          </cell>
          <cell r="F173" t="str">
            <v>0993-39-0001</v>
          </cell>
          <cell r="G173" t="str">
            <v>0993-39-0006</v>
          </cell>
          <cell r="H173" t="str">
            <v>青戸</v>
          </cell>
        </row>
        <row r="174">
          <cell r="C174" t="str">
            <v>南九州市立粟ケ窪小学校</v>
          </cell>
          <cell r="D174" t="str">
            <v>891-0702</v>
          </cell>
          <cell r="E174" t="str">
            <v xml:space="preserve"> 南九州市頴娃町牧之内9444</v>
          </cell>
          <cell r="F174" t="str">
            <v>0993-36-0030</v>
          </cell>
          <cell r="G174" t="str">
            <v>0993-36-0040</v>
          </cell>
          <cell r="H174" t="str">
            <v>粟ヶ窪</v>
          </cell>
        </row>
        <row r="175">
          <cell r="C175" t="str">
            <v>南九州市立知覧小学校</v>
          </cell>
          <cell r="D175" t="str">
            <v>897-0302</v>
          </cell>
          <cell r="E175" t="str">
            <v xml:space="preserve"> 南九州市知覧町郡14317</v>
          </cell>
          <cell r="F175" t="str">
            <v>0993-83-2420</v>
          </cell>
          <cell r="G175" t="str">
            <v>0993-83-4548</v>
          </cell>
          <cell r="H175" t="str">
            <v>知覧</v>
          </cell>
        </row>
        <row r="176">
          <cell r="C176" t="str">
            <v>南九州市立霜出小学校</v>
          </cell>
          <cell r="D176" t="str">
            <v>897-0306</v>
          </cell>
          <cell r="E176" t="str">
            <v xml:space="preserve"> 南九州市知覧町西元5656</v>
          </cell>
          <cell r="F176" t="str">
            <v>0993-84-0622</v>
          </cell>
          <cell r="G176" t="str">
            <v>0993-84-2875</v>
          </cell>
          <cell r="H176" t="str">
            <v>霜出</v>
          </cell>
        </row>
        <row r="177">
          <cell r="C177" t="str">
            <v>南九州市立松ヶ浦小学校</v>
          </cell>
          <cell r="D177" t="str">
            <v>891-0912</v>
          </cell>
          <cell r="E177" t="str">
            <v xml:space="preserve"> 南九州市知覧町南別府24941</v>
          </cell>
          <cell r="F177" t="str">
            <v>0993-86-2004</v>
          </cell>
          <cell r="G177" t="str">
            <v>0993-86-3762</v>
          </cell>
          <cell r="H177" t="str">
            <v>松ヶ浦</v>
          </cell>
        </row>
        <row r="178">
          <cell r="C178" t="str">
            <v>南九州市立浮辺小学校</v>
          </cell>
          <cell r="D178" t="str">
            <v>897-0304</v>
          </cell>
          <cell r="E178" t="str">
            <v xml:space="preserve"> 南九州市知覧町東別府9564</v>
          </cell>
          <cell r="F178" t="str">
            <v>0993-84-0004</v>
          </cell>
          <cell r="G178" t="str">
            <v>0993-84-2238</v>
          </cell>
          <cell r="H178" t="str">
            <v>浮辺</v>
          </cell>
        </row>
        <row r="179">
          <cell r="C179" t="str">
            <v>南九州市立中福良小学校</v>
          </cell>
          <cell r="D179" t="str">
            <v>897-0303</v>
          </cell>
          <cell r="E179" t="str">
            <v xml:space="preserve"> 南九州市知覧町永里5326</v>
          </cell>
          <cell r="F179" t="str">
            <v>0993-84-0225</v>
          </cell>
          <cell r="G179" t="str">
            <v>0993-84-2526</v>
          </cell>
          <cell r="H179" t="str">
            <v>永里</v>
          </cell>
        </row>
        <row r="180">
          <cell r="C180" t="str">
            <v>南九州市立松山小学校</v>
          </cell>
          <cell r="D180" t="str">
            <v>891-0911</v>
          </cell>
          <cell r="E180" t="str">
            <v xml:space="preserve"> 南九州市知覧町塩屋15026</v>
          </cell>
          <cell r="F180" t="str">
            <v>0993-85-3001</v>
          </cell>
          <cell r="G180" t="str">
            <v>0993-85-3577</v>
          </cell>
          <cell r="H180" t="str">
            <v>松山</v>
          </cell>
        </row>
        <row r="181">
          <cell r="C181" t="str">
            <v>南九州市立手蓑小学校</v>
          </cell>
          <cell r="D181" t="str">
            <v>897-0302</v>
          </cell>
          <cell r="E181" t="str">
            <v xml:space="preserve"> 南九州市知覧町郡10344</v>
          </cell>
          <cell r="F181" t="str">
            <v>0993-83-2873</v>
          </cell>
          <cell r="G181" t="str">
            <v>0993-83-1836</v>
          </cell>
          <cell r="H181" t="str">
            <v>手蓑</v>
          </cell>
        </row>
        <row r="182">
          <cell r="C182" t="str">
            <v>南九州市立川辺小学校</v>
          </cell>
          <cell r="D182" t="str">
            <v>897-0215</v>
          </cell>
          <cell r="E182" t="str">
            <v xml:space="preserve"> 南九州市川辺町平山7086</v>
          </cell>
          <cell r="F182" t="str">
            <v>0993-56-1243</v>
          </cell>
          <cell r="G182" t="str">
            <v>0993-56-5971</v>
          </cell>
          <cell r="H182" t="str">
            <v>川辺</v>
          </cell>
        </row>
        <row r="183">
          <cell r="C183" t="str">
            <v>南九州市立高田小学校</v>
          </cell>
          <cell r="D183" t="str">
            <v>897-0223</v>
          </cell>
          <cell r="E183" t="str">
            <v xml:space="preserve"> 南九州市川辺町高田2371</v>
          </cell>
          <cell r="F183" t="str">
            <v>0993-56-0184</v>
          </cell>
          <cell r="G183" t="str">
            <v>0993-56-5972</v>
          </cell>
          <cell r="H183" t="str">
            <v>高田</v>
          </cell>
        </row>
        <row r="184">
          <cell r="C184" t="str">
            <v>南九州市立神殿小学校</v>
          </cell>
          <cell r="D184" t="str">
            <v>897-0201</v>
          </cell>
          <cell r="E184" t="str">
            <v xml:space="preserve"> 南九州市川辺町神殿5686</v>
          </cell>
          <cell r="F184" t="str">
            <v>0993-56-1309</v>
          </cell>
          <cell r="G184" t="str">
            <v>0993-56-5973</v>
          </cell>
          <cell r="H184" t="str">
            <v>神殿</v>
          </cell>
        </row>
        <row r="185">
          <cell r="C185" t="str">
            <v>南九州市立清水小学校</v>
          </cell>
          <cell r="D185" t="str">
            <v>897-0202</v>
          </cell>
          <cell r="E185" t="str">
            <v xml:space="preserve"> 南九州市川辺町清水1531</v>
          </cell>
          <cell r="F185" t="str">
            <v>0993-56-1304</v>
          </cell>
          <cell r="G185" t="str">
            <v>0993-56-5974</v>
          </cell>
          <cell r="H185" t="str">
            <v>神殿</v>
          </cell>
        </row>
        <row r="186">
          <cell r="C186" t="str">
            <v>南九州市立田代小学校</v>
          </cell>
          <cell r="D186" t="str">
            <v>897-0202</v>
          </cell>
          <cell r="E186" t="str">
            <v xml:space="preserve"> 南九州市川辺町清水7181</v>
          </cell>
          <cell r="F186" t="str">
            <v>0993-56-1341</v>
          </cell>
          <cell r="G186" t="str">
            <v>0993-56-5975</v>
          </cell>
          <cell r="H186" t="str">
            <v>野崎</v>
          </cell>
        </row>
        <row r="187">
          <cell r="C187" t="str">
            <v>南九州市立勝目小学校</v>
          </cell>
          <cell r="D187" t="str">
            <v>897-0131</v>
          </cell>
          <cell r="E187" t="str">
            <v xml:space="preserve"> 南九州市川辺町上山田1884</v>
          </cell>
          <cell r="F187" t="str">
            <v>0993-57-2005</v>
          </cell>
          <cell r="G187" t="str">
            <v>0993-57-2273</v>
          </cell>
          <cell r="H187" t="str">
            <v>勝目</v>
          </cell>
        </row>
        <row r="188">
          <cell r="C188" t="str">
            <v>南九州市立大丸小学校</v>
          </cell>
          <cell r="D188" t="str">
            <v>897-0131</v>
          </cell>
          <cell r="E188" t="str">
            <v xml:space="preserve"> 南九州市川辺町上山田7607</v>
          </cell>
          <cell r="F188" t="str">
            <v>0993-57-2517</v>
          </cell>
          <cell r="G188" t="str">
            <v>0993-57-2274</v>
          </cell>
          <cell r="H188" t="str">
            <v>大丸</v>
          </cell>
        </row>
        <row r="189">
          <cell r="C189" t="str">
            <v>南九州市立頴娃中学校</v>
          </cell>
          <cell r="D189" t="str">
            <v>891-0701</v>
          </cell>
          <cell r="E189" t="str">
            <v xml:space="preserve"> 南九州市頴娃町郡1442-1</v>
          </cell>
          <cell r="F189" t="str">
            <v>0993-36-0021</v>
          </cell>
          <cell r="G189" t="str">
            <v>0993-36-0010</v>
          </cell>
          <cell r="H189" t="str">
            <v>西頴娃</v>
          </cell>
        </row>
        <row r="190">
          <cell r="C190" t="str">
            <v>南九州市立別府中学校</v>
          </cell>
          <cell r="D190" t="str">
            <v>891-0704</v>
          </cell>
          <cell r="E190" t="str">
            <v xml:space="preserve"> 南九州市頴娃町別府8644</v>
          </cell>
          <cell r="F190" t="str">
            <v>0993-38-0005</v>
          </cell>
          <cell r="G190" t="str">
            <v>0993-38-0141</v>
          </cell>
          <cell r="H190" t="str">
            <v>水成川</v>
          </cell>
        </row>
        <row r="191">
          <cell r="C191" t="str">
            <v>南九州市立青戸中学校</v>
          </cell>
          <cell r="D191" t="str">
            <v>891-0705</v>
          </cell>
          <cell r="E191" t="str">
            <v xml:space="preserve"> 南九州市頴娃町上別府4865-1</v>
          </cell>
          <cell r="F191" t="str">
            <v>0993-39-0003</v>
          </cell>
          <cell r="G191" t="str">
            <v>0993-39-0009</v>
          </cell>
          <cell r="H191" t="str">
            <v>青戸</v>
          </cell>
        </row>
        <row r="192">
          <cell r="C192" t="str">
            <v>南九州市立知覧中学校</v>
          </cell>
          <cell r="D192" t="str">
            <v>897-0306</v>
          </cell>
          <cell r="E192" t="str">
            <v xml:space="preserve"> 南九州市知覧町西元4160</v>
          </cell>
          <cell r="F192" t="str">
            <v>0993-84-2211</v>
          </cell>
          <cell r="G192" t="str">
            <v>0993-84-2892</v>
          </cell>
          <cell r="H192" t="str">
            <v>霜出</v>
          </cell>
        </row>
        <row r="193">
          <cell r="C193" t="str">
            <v>南九州市立川辺中学校</v>
          </cell>
          <cell r="D193" t="str">
            <v>897-0221</v>
          </cell>
          <cell r="E193" t="str">
            <v xml:space="preserve"> 南九州市川辺町田部田3880</v>
          </cell>
          <cell r="F193" t="str">
            <v>0993-56-1240</v>
          </cell>
          <cell r="G193" t="str">
            <v>0993-56-0162</v>
          </cell>
          <cell r="H193" t="str">
            <v>川辺</v>
          </cell>
        </row>
        <row r="194">
          <cell r="C194" t="str">
            <v>南さつま市立加世田小学校</v>
          </cell>
          <cell r="D194" t="str">
            <v>897-0002</v>
          </cell>
          <cell r="E194" t="str">
            <v xml:space="preserve"> 南さつま市加世田武田17470</v>
          </cell>
          <cell r="F194" t="str">
            <v>0993-52-2039</v>
          </cell>
          <cell r="G194" t="str">
            <v>0993-53-2403</v>
          </cell>
          <cell r="H194" t="str">
            <v>加世田</v>
          </cell>
        </row>
        <row r="195">
          <cell r="C195" t="str">
            <v>南さつま市立川畑小学校</v>
          </cell>
          <cell r="D195" t="str">
            <v>897-0003</v>
          </cell>
          <cell r="E195" t="str">
            <v xml:space="preserve"> 南さつま市加世田川畑4257</v>
          </cell>
          <cell r="F195" t="str">
            <v>0993-53-3050</v>
          </cell>
          <cell r="G195" t="str">
            <v>0993-58-2158</v>
          </cell>
          <cell r="H195" t="str">
            <v>加世田</v>
          </cell>
        </row>
        <row r="196">
          <cell r="C196" t="str">
            <v>南さつま市立内山田小学校</v>
          </cell>
          <cell r="D196" t="str">
            <v>897-0004</v>
          </cell>
          <cell r="E196" t="str">
            <v xml:space="preserve"> 南さつま市加世田内山田7316</v>
          </cell>
          <cell r="F196" t="str">
            <v>0993-52-2489</v>
          </cell>
          <cell r="G196" t="str">
            <v>0993-58-2156</v>
          </cell>
          <cell r="H196" t="str">
            <v>内山田</v>
          </cell>
        </row>
        <row r="197">
          <cell r="C197" t="str">
            <v>南さつま市立長屋小学校</v>
          </cell>
          <cell r="D197" t="str">
            <v>897-0002</v>
          </cell>
          <cell r="E197" t="str">
            <v xml:space="preserve"> 南さつま市加世田武田6923</v>
          </cell>
          <cell r="F197" t="str">
            <v>0993-52-2022</v>
          </cell>
          <cell r="G197" t="str">
            <v>0993-58-2155</v>
          </cell>
          <cell r="H197" t="str">
            <v>加世田</v>
          </cell>
        </row>
        <row r="198">
          <cell r="C198" t="str">
            <v>南さつま市立津貫小学校</v>
          </cell>
          <cell r="D198" t="str">
            <v>899-3611</v>
          </cell>
          <cell r="E198" t="str">
            <v xml:space="preserve"> 南さつま市加世田津貫6732</v>
          </cell>
          <cell r="F198" t="str">
            <v>0993-55-2104</v>
          </cell>
          <cell r="G198" t="str">
            <v>0993-59-1002</v>
          </cell>
          <cell r="H198" t="str">
            <v>上津貫</v>
          </cell>
        </row>
        <row r="199">
          <cell r="C199" t="str">
            <v>南さつま市立久木野小学校</v>
          </cell>
          <cell r="D199" t="str">
            <v>899-3611</v>
          </cell>
          <cell r="E199" t="str">
            <v xml:space="preserve"> 南さつま市加世田津貫15521</v>
          </cell>
          <cell r="F199" t="str">
            <v>0993-55-2157</v>
          </cell>
          <cell r="G199" t="str">
            <v>0993-59-1003</v>
          </cell>
          <cell r="H199" t="str">
            <v>上津貫</v>
          </cell>
        </row>
        <row r="200">
          <cell r="C200" t="str">
            <v>南さつま市立万世小学校</v>
          </cell>
          <cell r="D200" t="str">
            <v>897-1121</v>
          </cell>
          <cell r="E200" t="str">
            <v xml:space="preserve"> 南さつま市加世田唐仁原6410-2</v>
          </cell>
          <cell r="F200" t="str">
            <v>0993-52-2704</v>
          </cell>
          <cell r="G200" t="str">
            <v>0993-58-2151</v>
          </cell>
          <cell r="H200" t="str">
            <v>万世</v>
          </cell>
        </row>
        <row r="201">
          <cell r="C201" t="str">
            <v>南さつま市立益山小学校</v>
          </cell>
          <cell r="D201" t="str">
            <v>897-1124</v>
          </cell>
          <cell r="E201" t="str">
            <v xml:space="preserve"> 南さつま市加世田宮原1260</v>
          </cell>
          <cell r="F201" t="str">
            <v>0993-52-2729</v>
          </cell>
          <cell r="G201" t="str">
            <v>0993-58-2157</v>
          </cell>
          <cell r="H201" t="str">
            <v>万世</v>
          </cell>
        </row>
        <row r="202">
          <cell r="C202" t="str">
            <v>南さつま市立小湊小学校</v>
          </cell>
          <cell r="D202" t="str">
            <v>897-1122</v>
          </cell>
          <cell r="E202" t="str">
            <v xml:space="preserve"> 南さつま市加世田小湊8464</v>
          </cell>
          <cell r="F202" t="str">
            <v>0993-53-9141</v>
          </cell>
          <cell r="G202" t="str">
            <v>0993-58-2154</v>
          </cell>
          <cell r="H202" t="str">
            <v>小湊</v>
          </cell>
        </row>
        <row r="203">
          <cell r="C203" t="str">
            <v>南さつま市立大浦小学校</v>
          </cell>
          <cell r="D203" t="str">
            <v>897-1201</v>
          </cell>
          <cell r="E203" t="str">
            <v xml:space="preserve"> 南さつま市大浦町7182</v>
          </cell>
          <cell r="F203" t="str">
            <v>0993-62-2008</v>
          </cell>
          <cell r="G203" t="str">
            <v>0993-58-5120</v>
          </cell>
          <cell r="H203" t="str">
            <v>大浦</v>
          </cell>
        </row>
        <row r="204">
          <cell r="C204" t="str">
            <v>南さつま市立玉林小学校</v>
          </cell>
          <cell r="D204" t="str">
            <v>897-1301</v>
          </cell>
          <cell r="E204" t="str">
            <v xml:space="preserve"> 南さつま市笠沙町片浦2338</v>
          </cell>
          <cell r="F204" t="str">
            <v>0993-63-0046</v>
          </cell>
          <cell r="G204" t="str">
            <v>0993-63-0046</v>
          </cell>
          <cell r="H204" t="str">
            <v>笠沙</v>
          </cell>
        </row>
        <row r="205">
          <cell r="C205" t="str">
            <v>南さつま市立赤生木小学校</v>
          </cell>
          <cell r="D205" t="str">
            <v>897-1302</v>
          </cell>
          <cell r="E205" t="str">
            <v xml:space="preserve"> 南さつま市笠沙町赤生木275</v>
          </cell>
          <cell r="F205" t="str">
            <v>0993-63-0081</v>
          </cell>
          <cell r="G205" t="str">
            <v>0993-63-0081</v>
          </cell>
          <cell r="H205" t="str">
            <v>並木</v>
          </cell>
        </row>
        <row r="206">
          <cell r="C206" t="str">
            <v>南さつま市立笠沙小学校</v>
          </cell>
          <cell r="D206" t="str">
            <v>897-1301</v>
          </cell>
          <cell r="E206" t="str">
            <v xml:space="preserve"> 南さつま市笠沙町片浦14895</v>
          </cell>
          <cell r="F206" t="str">
            <v>0993-64-2001</v>
          </cell>
          <cell r="G206" t="str">
            <v>0993-64-2001</v>
          </cell>
          <cell r="H206" t="str">
            <v>野間池</v>
          </cell>
        </row>
        <row r="207">
          <cell r="C207" t="str">
            <v>南さつま市立坊津学園小学校</v>
          </cell>
          <cell r="D207" t="str">
            <v>898-0101</v>
          </cell>
          <cell r="E207" t="str">
            <v xml:space="preserve"> 南さつま市坊津町坊8964</v>
          </cell>
          <cell r="F207" t="str">
            <v>0993-67-0004</v>
          </cell>
          <cell r="G207" t="str">
            <v>0993-67-1943</v>
          </cell>
          <cell r="H207" t="str">
            <v>泊</v>
          </cell>
        </row>
        <row r="208">
          <cell r="C208" t="str">
            <v>南さつま市立田布施小学校</v>
          </cell>
          <cell r="D208" t="str">
            <v>899-3403</v>
          </cell>
          <cell r="E208" t="str">
            <v xml:space="preserve"> 南さつま市金峰町尾下450</v>
          </cell>
          <cell r="F208" t="str">
            <v>0993-77-0036</v>
          </cell>
          <cell r="G208" t="str">
            <v>0993-77-3838</v>
          </cell>
          <cell r="H208" t="str">
            <v>金峰</v>
          </cell>
        </row>
        <row r="209">
          <cell r="C209" t="str">
            <v>南さつま市立大坂小学校</v>
          </cell>
          <cell r="D209" t="str">
            <v>899-3402</v>
          </cell>
          <cell r="E209" t="str">
            <v xml:space="preserve"> 南さつま市金峰町大坂3430</v>
          </cell>
          <cell r="F209" t="str">
            <v>0993-78-2001</v>
          </cell>
          <cell r="G209" t="str">
            <v>0993-78-2992</v>
          </cell>
          <cell r="H209" t="str">
            <v>大坂</v>
          </cell>
        </row>
        <row r="210">
          <cell r="C210" t="str">
            <v>南さつま市立阿多小学校</v>
          </cell>
          <cell r="D210" t="str">
            <v>899-3511</v>
          </cell>
          <cell r="E210" t="str">
            <v xml:space="preserve"> 南さつま市金峰町宮崎2566</v>
          </cell>
          <cell r="F210" t="str">
            <v>0993-77-0112</v>
          </cell>
          <cell r="G210" t="str">
            <v>0993-77-1958</v>
          </cell>
          <cell r="H210" t="str">
            <v>金峰</v>
          </cell>
        </row>
        <row r="211">
          <cell r="C211" t="str">
            <v>南さつま市立大田小学校</v>
          </cell>
          <cell r="D211" t="str">
            <v>899-3515</v>
          </cell>
          <cell r="E211" t="str">
            <v xml:space="preserve"> 南さつま市金峰町中津野909</v>
          </cell>
          <cell r="F211" t="str">
            <v>0993-77-0125</v>
          </cell>
          <cell r="G211" t="str">
            <v>0993-77-1285</v>
          </cell>
          <cell r="H211" t="str">
            <v>金峰</v>
          </cell>
        </row>
        <row r="212">
          <cell r="C212" t="str">
            <v>南さつま市立白川小学校</v>
          </cell>
          <cell r="D212" t="str">
            <v>899-3513</v>
          </cell>
          <cell r="E212" t="str">
            <v xml:space="preserve"> 南さつま市金峰町白川3111</v>
          </cell>
          <cell r="F212" t="str">
            <v>0993-77-0165</v>
          </cell>
          <cell r="G212" t="str">
            <v>0993-77-1502</v>
          </cell>
          <cell r="H212" t="str">
            <v>白川</v>
          </cell>
        </row>
        <row r="213">
          <cell r="C213" t="str">
            <v>南さつま市立加世田中学校</v>
          </cell>
          <cell r="D213" t="str">
            <v>897-0002</v>
          </cell>
          <cell r="E213" t="str">
            <v xml:space="preserve"> 南さつま市加世田武田15533</v>
          </cell>
          <cell r="F213" t="str">
            <v>0993-52-2676</v>
          </cell>
          <cell r="G213" t="str">
            <v>0993-58-2153</v>
          </cell>
          <cell r="H213" t="str">
            <v>加世田</v>
          </cell>
        </row>
        <row r="214">
          <cell r="C214" t="str">
            <v>南さつま市立万世中学校</v>
          </cell>
          <cell r="D214" t="str">
            <v>897-1121</v>
          </cell>
          <cell r="E214" t="str">
            <v xml:space="preserve"> 南さつま市加世田唐仁原5898</v>
          </cell>
          <cell r="F214" t="str">
            <v>0993-52-2703</v>
          </cell>
          <cell r="G214" t="str">
            <v>0993-58-2152</v>
          </cell>
          <cell r="H214" t="str">
            <v>万世</v>
          </cell>
        </row>
        <row r="215">
          <cell r="C215" t="str">
            <v>南さつま市立大浦中学校</v>
          </cell>
          <cell r="D215" t="str">
            <v>897-1201</v>
          </cell>
          <cell r="E215" t="str">
            <v xml:space="preserve"> 南さつま市大浦町24524</v>
          </cell>
          <cell r="F215" t="str">
            <v>0993-62-2012</v>
          </cell>
          <cell r="G215" t="str">
            <v>0993-58-5008</v>
          </cell>
          <cell r="H215" t="str">
            <v>大浦</v>
          </cell>
        </row>
        <row r="216">
          <cell r="C216" t="str">
            <v>南さつま市立笠沙中学校</v>
          </cell>
          <cell r="D216" t="str">
            <v>897-1301</v>
          </cell>
          <cell r="E216" t="str">
            <v xml:space="preserve"> 南さつま市笠沙町片浦2362</v>
          </cell>
          <cell r="F216" t="str">
            <v>0993-63-0049</v>
          </cell>
          <cell r="G216" t="str">
            <v>0993-63-0049</v>
          </cell>
          <cell r="H216" t="str">
            <v>笠沙</v>
          </cell>
        </row>
        <row r="217">
          <cell r="C217" t="str">
            <v>南さつま市立坊津学園中学校</v>
          </cell>
          <cell r="D217" t="str">
            <v>898-0102</v>
          </cell>
          <cell r="E217" t="str">
            <v xml:space="preserve"> 南さつま市坊津町泊329</v>
          </cell>
          <cell r="F217" t="str">
            <v>0993-67-0011</v>
          </cell>
          <cell r="G217" t="str">
            <v>0993-67-0125</v>
          </cell>
          <cell r="H217" t="str">
            <v>泊</v>
          </cell>
        </row>
        <row r="218">
          <cell r="C218" t="str">
            <v>南さつま市立金峰中学校</v>
          </cell>
          <cell r="D218" t="str">
            <v>899-3515</v>
          </cell>
          <cell r="E218" t="str">
            <v xml:space="preserve"> 南さつま市金峰町中津野500</v>
          </cell>
          <cell r="F218" t="str">
            <v>0993-77-0015</v>
          </cell>
          <cell r="G218" t="str">
            <v>0993-77-2812</v>
          </cell>
          <cell r="H218" t="str">
            <v>金峰</v>
          </cell>
        </row>
        <row r="219">
          <cell r="C219" t="str">
            <v>いちき串木野市立串木野小学校</v>
          </cell>
          <cell r="D219" t="str">
            <v>896-0054</v>
          </cell>
          <cell r="E219" t="str">
            <v>いちき串木野市日出町536</v>
          </cell>
          <cell r="F219" t="str">
            <v>0996-32-1738</v>
          </cell>
          <cell r="G219" t="str">
            <v>0996-32-1739</v>
          </cell>
          <cell r="H219" t="str">
            <v>串木野</v>
          </cell>
        </row>
        <row r="220">
          <cell r="C220" t="str">
            <v>いちき串木野市立照島小学校</v>
          </cell>
          <cell r="D220" t="str">
            <v>896-0055</v>
          </cell>
          <cell r="E220" t="str">
            <v>いちき串木野市照島5453-3</v>
          </cell>
          <cell r="F220" t="str">
            <v>0996-32-4446</v>
          </cell>
          <cell r="G220" t="str">
            <v>0996-32-2051</v>
          </cell>
          <cell r="H220" t="str">
            <v>神村学園前</v>
          </cell>
        </row>
        <row r="221">
          <cell r="C221" t="str">
            <v>いちき串木野市立羽島小学校</v>
          </cell>
          <cell r="D221" t="str">
            <v>896-0064</v>
          </cell>
          <cell r="E221" t="str">
            <v>いちき串木野市羽島5359</v>
          </cell>
          <cell r="F221" t="str">
            <v>0996-35-0009</v>
          </cell>
          <cell r="G221" t="str">
            <v>0996-35-0950</v>
          </cell>
          <cell r="H221" t="str">
            <v>羽島</v>
          </cell>
        </row>
        <row r="222">
          <cell r="C222" t="str">
            <v>いちき串木野市立旭小学校</v>
          </cell>
          <cell r="D222" t="str">
            <v>896-0075</v>
          </cell>
          <cell r="E222" t="str">
            <v>いちき串木野市金山14067</v>
          </cell>
          <cell r="F222" t="str">
            <v>0996-32-1724</v>
          </cell>
          <cell r="G222" t="str">
            <v>0996-32-1445</v>
          </cell>
          <cell r="H222" t="str">
            <v>串木野金山</v>
          </cell>
        </row>
        <row r="223">
          <cell r="C223" t="str">
            <v>いちき串木野市立生福小学校</v>
          </cell>
          <cell r="D223" t="str">
            <v>896-0052</v>
          </cell>
          <cell r="E223" t="str">
            <v>いちき串木野市いちき串木野上名8605</v>
          </cell>
          <cell r="F223" t="str">
            <v>0996-32-3307</v>
          </cell>
          <cell r="G223" t="str">
            <v>0996-32-1433</v>
          </cell>
          <cell r="H223" t="str">
            <v>生福</v>
          </cell>
        </row>
        <row r="224">
          <cell r="C224" t="str">
            <v>いちき串木野市立荒川小学校</v>
          </cell>
          <cell r="D224" t="str">
            <v>896-0065</v>
          </cell>
          <cell r="E224" t="str">
            <v>いちき串木野市荒川2347-1</v>
          </cell>
          <cell r="F224" t="str">
            <v>0996-32-2010</v>
          </cell>
          <cell r="G224" t="str">
            <v>0996-32-2429</v>
          </cell>
          <cell r="H224" t="str">
            <v>荒川</v>
          </cell>
        </row>
        <row r="225">
          <cell r="C225" t="str">
            <v>いちき串木野市立冠岳小学校</v>
          </cell>
          <cell r="D225" t="str">
            <v>896-0051</v>
          </cell>
          <cell r="E225" t="str">
            <v>いちき串木野市冠嶽12844-1</v>
          </cell>
          <cell r="F225" t="str">
            <v>0996-32-2688</v>
          </cell>
          <cell r="G225" t="str">
            <v>0996-32-1441</v>
          </cell>
          <cell r="H225" t="str">
            <v>冠岳</v>
          </cell>
        </row>
        <row r="226">
          <cell r="C226" t="str">
            <v>いちき串木野市立市来小学校</v>
          </cell>
          <cell r="D226" t="str">
            <v>899-2103</v>
          </cell>
          <cell r="E226" t="str">
            <v>いちき串木野市大里3731</v>
          </cell>
          <cell r="F226" t="str">
            <v>0996-36-2006</v>
          </cell>
          <cell r="G226" t="str">
            <v>0996-36-4625</v>
          </cell>
          <cell r="H226" t="str">
            <v>市来</v>
          </cell>
        </row>
        <row r="227">
          <cell r="C227" t="str">
            <v>いちき串木野市立川上小学校</v>
          </cell>
          <cell r="D227" t="str">
            <v>899-2102</v>
          </cell>
          <cell r="E227" t="str">
            <v>いちき串木野市川上1200</v>
          </cell>
          <cell r="F227" t="str">
            <v>0996-36-2044</v>
          </cell>
          <cell r="G227" t="str">
            <v>0996-36-5039</v>
          </cell>
          <cell r="H227" t="str">
            <v>内門</v>
          </cell>
        </row>
        <row r="228">
          <cell r="C228" t="str">
            <v>いちき串木野市立串木野中学校</v>
          </cell>
          <cell r="D228" t="str">
            <v>896-0052</v>
          </cell>
          <cell r="E228" t="str">
            <v>いちき串木野市上名700</v>
          </cell>
          <cell r="F228" t="str">
            <v>0996-32-1736</v>
          </cell>
          <cell r="G228" t="str">
            <v>0996-32-3226</v>
          </cell>
          <cell r="H228" t="str">
            <v>串木野</v>
          </cell>
        </row>
        <row r="229">
          <cell r="C229" t="str">
            <v>いちき串木野市立串木野西中学校</v>
          </cell>
          <cell r="D229" t="str">
            <v>896-0067</v>
          </cell>
          <cell r="E229" t="str">
            <v>いちき串木野市平江20226-1</v>
          </cell>
          <cell r="F229" t="str">
            <v>0996-32-1744</v>
          </cell>
          <cell r="G229" t="str">
            <v>0996-32-3357</v>
          </cell>
          <cell r="H229" t="str">
            <v>串木野</v>
          </cell>
        </row>
        <row r="230">
          <cell r="C230" t="str">
            <v>いちき串木野市立羽島中学校</v>
          </cell>
          <cell r="D230" t="str">
            <v>896-0064</v>
          </cell>
          <cell r="E230" t="str">
            <v>いちき串木野市羽島5355</v>
          </cell>
          <cell r="F230" t="str">
            <v>0996-35-0015</v>
          </cell>
          <cell r="G230" t="str">
            <v>0996-35-0015</v>
          </cell>
          <cell r="H230" t="str">
            <v>羽島</v>
          </cell>
        </row>
        <row r="231">
          <cell r="C231" t="str">
            <v>いちき串木野市立生冠中学校</v>
          </cell>
          <cell r="D231" t="str">
            <v>896-0052</v>
          </cell>
          <cell r="E231" t="str">
            <v>いちき串木野市上名8551</v>
          </cell>
          <cell r="F231" t="str">
            <v>0996-32-3377</v>
          </cell>
          <cell r="G231" t="str">
            <v>0996-32-4742</v>
          </cell>
          <cell r="H231" t="str">
            <v>生福</v>
          </cell>
        </row>
        <row r="232">
          <cell r="C232" t="str">
            <v>いちき串木野市立市来中学校</v>
          </cell>
          <cell r="D232" t="str">
            <v>899-2103</v>
          </cell>
          <cell r="E232" t="str">
            <v>いちき串木野市大里3764</v>
          </cell>
          <cell r="F232" t="str">
            <v>0996-36-2056</v>
          </cell>
          <cell r="G232" t="str">
            <v>0996-36-4819</v>
          </cell>
          <cell r="H232" t="str">
            <v>市来</v>
          </cell>
        </row>
        <row r="233">
          <cell r="C233" t="str">
            <v>日置市立鶴丸小学校</v>
          </cell>
          <cell r="D233" t="str">
            <v>899-2202</v>
          </cell>
          <cell r="E233" t="str">
            <v>日置市東市来町長里165-2</v>
          </cell>
          <cell r="F233" t="str">
            <v>099-274-2103</v>
          </cell>
          <cell r="G233" t="str">
            <v>099-274-2246</v>
          </cell>
          <cell r="H233" t="str">
            <v>東市来</v>
          </cell>
        </row>
        <row r="234">
          <cell r="C234" t="str">
            <v>日置市立伊作田小学校</v>
          </cell>
          <cell r="D234" t="str">
            <v>899-2203</v>
          </cell>
          <cell r="E234" t="str">
            <v>日置市東市来町伊作田2056-1</v>
          </cell>
          <cell r="F234" t="str">
            <v>099-274-2718</v>
          </cell>
          <cell r="G234" t="str">
            <v>099-274-2748</v>
          </cell>
          <cell r="H234" t="str">
            <v>江口</v>
          </cell>
        </row>
        <row r="235">
          <cell r="C235" t="str">
            <v>日置市立湯田小学校</v>
          </cell>
          <cell r="D235" t="str">
            <v>899-2201</v>
          </cell>
          <cell r="E235" t="str">
            <v>日置市東市来町湯田4042-3</v>
          </cell>
          <cell r="F235" t="str">
            <v>099-274-2043</v>
          </cell>
          <cell r="G235" t="str">
            <v>099-274-2310</v>
          </cell>
          <cell r="H235" t="str">
            <v>湯之元</v>
          </cell>
        </row>
        <row r="236">
          <cell r="C236" t="str">
            <v>日置市立上市来小学校</v>
          </cell>
          <cell r="D236" t="str">
            <v>899-2311</v>
          </cell>
          <cell r="E236" t="str">
            <v>日置市東市来町養母11421</v>
          </cell>
          <cell r="F236" t="str">
            <v>099-274-9302</v>
          </cell>
          <cell r="G236" t="str">
            <v>099-274-9304</v>
          </cell>
          <cell r="H236" t="str">
            <v>養母</v>
          </cell>
        </row>
        <row r="237">
          <cell r="C237" t="str">
            <v>日置市立美山小学校</v>
          </cell>
          <cell r="D237" t="str">
            <v>899-2431</v>
          </cell>
          <cell r="E237" t="str">
            <v>日置市東市来町美山89-2</v>
          </cell>
          <cell r="F237" t="str">
            <v>099-274-2203</v>
          </cell>
          <cell r="G237" t="str">
            <v>099-274-2299</v>
          </cell>
          <cell r="H237" t="str">
            <v>美山</v>
          </cell>
        </row>
        <row r="238">
          <cell r="C238" t="str">
            <v>日置市立伊集院小学校</v>
          </cell>
          <cell r="D238" t="str">
            <v>899-2501</v>
          </cell>
          <cell r="E238" t="str">
            <v>日置市伊集院町下谷口1836-1</v>
          </cell>
          <cell r="F238" t="str">
            <v>099-273-4852</v>
          </cell>
          <cell r="G238" t="str">
            <v>099-272-3928</v>
          </cell>
          <cell r="H238" t="str">
            <v>伊集院</v>
          </cell>
        </row>
        <row r="239">
          <cell r="C239" t="str">
            <v>日置市立飯牟礼小学校</v>
          </cell>
          <cell r="D239" t="str">
            <v>899-2522</v>
          </cell>
          <cell r="E239" t="str">
            <v>日置市伊集院町飯牟礼1049-1</v>
          </cell>
          <cell r="F239" t="str">
            <v>099-273-2580</v>
          </cell>
          <cell r="G239" t="str">
            <v>099-273-2581</v>
          </cell>
          <cell r="H239" t="str">
            <v>飯牟礼</v>
          </cell>
        </row>
        <row r="240">
          <cell r="C240" t="str">
            <v>日置市立土橋小学校</v>
          </cell>
          <cell r="D240" t="str">
            <v>899-2516</v>
          </cell>
          <cell r="E240" t="str">
            <v>日置市伊集院町土橋1377</v>
          </cell>
          <cell r="F240" t="str">
            <v>099-273-9331</v>
          </cell>
          <cell r="G240" t="str">
            <v>099-273-9336</v>
          </cell>
          <cell r="H240" t="str">
            <v>新村</v>
          </cell>
        </row>
        <row r="241">
          <cell r="C241" t="str">
            <v>日置市立伊集院北小学校</v>
          </cell>
          <cell r="D241" t="str">
            <v>899-2511</v>
          </cell>
          <cell r="E241" t="str">
            <v>日置市伊集院町下神殿1995-1</v>
          </cell>
          <cell r="F241" t="str">
            <v>099-273-0653</v>
          </cell>
          <cell r="G241" t="str">
            <v>099-273-0649</v>
          </cell>
          <cell r="H241" t="str">
            <v>下神殿</v>
          </cell>
        </row>
        <row r="242">
          <cell r="C242" t="str">
            <v>日置市立妙円寺小学校</v>
          </cell>
          <cell r="D242" t="str">
            <v>899-2503</v>
          </cell>
          <cell r="E242" t="str">
            <v>日置市伊集院町妙円寺1-112</v>
          </cell>
          <cell r="F242" t="str">
            <v>099-273-1822</v>
          </cell>
          <cell r="G242" t="str">
            <v>099-273-1823</v>
          </cell>
          <cell r="H242" t="str">
            <v>下神殿</v>
          </cell>
        </row>
        <row r="243">
          <cell r="C243" t="str">
            <v>日置市立日置小学校</v>
          </cell>
          <cell r="D243" t="str">
            <v>899-3101</v>
          </cell>
          <cell r="E243" t="str">
            <v>日置市日吉町日置493</v>
          </cell>
          <cell r="F243" t="str">
            <v>099-292-2013</v>
          </cell>
          <cell r="G243" t="str">
            <v>099-246-8036</v>
          </cell>
          <cell r="H243" t="str">
            <v>日置</v>
          </cell>
        </row>
        <row r="244">
          <cell r="C244" t="str">
            <v>日置市立住吉小学校</v>
          </cell>
          <cell r="D244" t="str">
            <v>899-3101</v>
          </cell>
          <cell r="E244" t="str">
            <v>日置市日吉町日置11241</v>
          </cell>
          <cell r="F244" t="str">
            <v>099-292-2022</v>
          </cell>
          <cell r="G244" t="str">
            <v>099-246-8034</v>
          </cell>
          <cell r="H244" t="str">
            <v>上日置</v>
          </cell>
        </row>
        <row r="245">
          <cell r="C245" t="str">
            <v>日置市立日新小学校</v>
          </cell>
          <cell r="D245" t="str">
            <v>899-3102</v>
          </cell>
          <cell r="E245" t="str">
            <v>日置市日吉町山田308-2</v>
          </cell>
          <cell r="F245" t="str">
            <v>099-292-2021</v>
          </cell>
          <cell r="G245" t="str">
            <v>099-246-8037</v>
          </cell>
          <cell r="H245" t="str">
            <v>日置</v>
          </cell>
        </row>
        <row r="246">
          <cell r="C246" t="str">
            <v>日置市立吉利小学校</v>
          </cell>
          <cell r="D246" t="str">
            <v>899-3203</v>
          </cell>
          <cell r="E246" t="str">
            <v>日置市日吉町吉利4329</v>
          </cell>
          <cell r="F246" t="str">
            <v>099-292-2030</v>
          </cell>
          <cell r="G246" t="str">
            <v>099-246-8035</v>
          </cell>
          <cell r="H246" t="str">
            <v>吉利</v>
          </cell>
        </row>
        <row r="247">
          <cell r="C247" t="str">
            <v>日置市立扇尾小学校</v>
          </cell>
          <cell r="D247" t="str">
            <v>899-3203</v>
          </cell>
          <cell r="E247" t="str">
            <v>日置市日吉町吉利7272</v>
          </cell>
          <cell r="F247" t="str">
            <v>099-292-2080</v>
          </cell>
          <cell r="G247" t="str">
            <v>099-246-8038</v>
          </cell>
          <cell r="H247" t="str">
            <v>扇尾</v>
          </cell>
        </row>
        <row r="248">
          <cell r="C248" t="str">
            <v>日置市立永吉小学校</v>
          </cell>
          <cell r="D248" t="str">
            <v>899-3221</v>
          </cell>
          <cell r="E248" t="str">
            <v>日置市吹上町永吉14126</v>
          </cell>
          <cell r="F248" t="str">
            <v>099-297-2110</v>
          </cell>
          <cell r="G248" t="str">
            <v>099-297-2090</v>
          </cell>
          <cell r="H248" t="str">
            <v>吉利</v>
          </cell>
        </row>
        <row r="249">
          <cell r="C249" t="str">
            <v>日置市立伊作小学校</v>
          </cell>
          <cell r="D249" t="str">
            <v>899-3301</v>
          </cell>
          <cell r="E249" t="str">
            <v>日置市吹上町中原2485</v>
          </cell>
          <cell r="F249" t="str">
            <v>099-296-2021</v>
          </cell>
          <cell r="G249" t="str">
            <v>099-296-2469</v>
          </cell>
          <cell r="H249" t="str">
            <v>吹上</v>
          </cell>
        </row>
        <row r="250">
          <cell r="C250" t="str">
            <v>日置市立花田小学校</v>
          </cell>
          <cell r="D250" t="str">
            <v>899-3308</v>
          </cell>
          <cell r="E250" t="str">
            <v>日置市吹上町田尻239</v>
          </cell>
          <cell r="F250" t="str">
            <v>099-296-2149</v>
          </cell>
          <cell r="G250" t="str">
            <v>099-296-6836</v>
          </cell>
          <cell r="H250" t="str">
            <v>吹上</v>
          </cell>
        </row>
        <row r="251">
          <cell r="C251" t="str">
            <v>日置市立和田小学校</v>
          </cell>
          <cell r="D251" t="str">
            <v>899-3311</v>
          </cell>
          <cell r="E251" t="str">
            <v>日置市吹上町和田2104</v>
          </cell>
          <cell r="F251" t="str">
            <v>099-296-2134</v>
          </cell>
          <cell r="G251" t="str">
            <v>099-296-6351</v>
          </cell>
          <cell r="H251" t="str">
            <v>和田</v>
          </cell>
        </row>
        <row r="252">
          <cell r="C252" t="str">
            <v>日置市立東市来中学校</v>
          </cell>
          <cell r="D252" t="str">
            <v>899-2202</v>
          </cell>
          <cell r="E252" t="str">
            <v>日置市東市来町長里2684-2</v>
          </cell>
          <cell r="F252" t="str">
            <v>099-274-2805</v>
          </cell>
          <cell r="G252" t="str">
            <v>099-274-2809</v>
          </cell>
          <cell r="H252" t="str">
            <v>東市来</v>
          </cell>
        </row>
        <row r="253">
          <cell r="C253" t="str">
            <v>日置市立上市来中学校</v>
          </cell>
          <cell r="D253" t="str">
            <v>899-2311</v>
          </cell>
          <cell r="E253" t="str">
            <v>日置市東市来町養母5613-1</v>
          </cell>
          <cell r="F253" t="str">
            <v>099-274-9645</v>
          </cell>
          <cell r="G253" t="str">
            <v>099-274-9650</v>
          </cell>
          <cell r="H253" t="str">
            <v>養母</v>
          </cell>
        </row>
        <row r="254">
          <cell r="C254" t="str">
            <v>日置市立伊集院中学校</v>
          </cell>
          <cell r="D254" t="str">
            <v>899-2501</v>
          </cell>
          <cell r="E254" t="str">
            <v>日置市伊集院町下谷口1547</v>
          </cell>
          <cell r="F254" t="str">
            <v>099-273-4851</v>
          </cell>
          <cell r="G254" t="str">
            <v>099-273-0263</v>
          </cell>
          <cell r="H254" t="str">
            <v>伊集院</v>
          </cell>
        </row>
        <row r="255">
          <cell r="C255" t="str">
            <v>日置市立伊集院北中学校</v>
          </cell>
          <cell r="D255" t="str">
            <v>899-2511</v>
          </cell>
          <cell r="E255" t="str">
            <v>日置市伊集院町下神殿1154</v>
          </cell>
          <cell r="F255" t="str">
            <v>099-272-4996</v>
          </cell>
          <cell r="G255" t="str">
            <v>099-272-4997</v>
          </cell>
          <cell r="H255" t="str">
            <v>下神殿</v>
          </cell>
        </row>
        <row r="256">
          <cell r="C256" t="str">
            <v>日置市立土橋中学校</v>
          </cell>
          <cell r="D256" t="str">
            <v>899-2516</v>
          </cell>
          <cell r="E256" t="str">
            <v>日置市伊集院町土橋1350</v>
          </cell>
          <cell r="F256" t="str">
            <v>099-273-9230</v>
          </cell>
          <cell r="G256" t="str">
            <v>099-273-9240</v>
          </cell>
          <cell r="H256" t="str">
            <v>新村</v>
          </cell>
        </row>
        <row r="257">
          <cell r="C257" t="str">
            <v>日置市立日吉中学校</v>
          </cell>
          <cell r="D257" t="str">
            <v>899-3101</v>
          </cell>
          <cell r="E257" t="str">
            <v>日置市日吉町日置356</v>
          </cell>
          <cell r="F257" t="str">
            <v>099-292-2017</v>
          </cell>
          <cell r="G257" t="str">
            <v>099-292-3603</v>
          </cell>
          <cell r="H257" t="str">
            <v>日置</v>
          </cell>
        </row>
        <row r="258">
          <cell r="C258" t="str">
            <v>日置市立吹上中学校</v>
          </cell>
          <cell r="D258" t="str">
            <v>899-3301</v>
          </cell>
          <cell r="E258" t="str">
            <v>日置市吹上町中原1691</v>
          </cell>
          <cell r="F258" t="str">
            <v>099-296-2009</v>
          </cell>
          <cell r="G258" t="str">
            <v>099-296-2272</v>
          </cell>
          <cell r="H258" t="str">
            <v>吹上</v>
          </cell>
        </row>
        <row r="259">
          <cell r="C259" t="str">
            <v>薩摩川内市立亀山小学校</v>
          </cell>
          <cell r="D259" t="str">
            <v>895-0065</v>
          </cell>
          <cell r="E259" t="str">
            <v>薩摩川内市宮内町1680</v>
          </cell>
          <cell r="F259" t="str">
            <v>0996-23-7286</v>
          </cell>
          <cell r="G259" t="str">
            <v>0996-23-7296</v>
          </cell>
          <cell r="H259" t="str">
            <v>上川内</v>
          </cell>
        </row>
        <row r="260">
          <cell r="C260" t="str">
            <v>薩摩川内市立可愛小学校</v>
          </cell>
          <cell r="D260" t="str">
            <v>895-0061</v>
          </cell>
          <cell r="E260" t="str">
            <v>薩摩川内市御陵下町4-30</v>
          </cell>
          <cell r="F260" t="str">
            <v>0996-23-6103</v>
          </cell>
          <cell r="G260" t="str">
            <v>0996-23-6104</v>
          </cell>
          <cell r="H260" t="str">
            <v>上川内</v>
          </cell>
        </row>
        <row r="261">
          <cell r="C261" t="str">
            <v>薩摩川内市立川内小学校</v>
          </cell>
          <cell r="D261" t="str">
            <v>895-0025</v>
          </cell>
          <cell r="E261" t="str">
            <v>薩摩川内市向田町1425</v>
          </cell>
          <cell r="F261" t="str">
            <v>0996-23-7201</v>
          </cell>
          <cell r="G261" t="str">
            <v>0996-23-7244</v>
          </cell>
          <cell r="H261" t="str">
            <v>川内</v>
          </cell>
        </row>
        <row r="262">
          <cell r="C262" t="str">
            <v>薩摩川内市立隈之城小学校</v>
          </cell>
          <cell r="D262" t="str">
            <v>895-0041</v>
          </cell>
          <cell r="E262" t="str">
            <v>薩摩川内市隈之城町1392-1</v>
          </cell>
          <cell r="F262" t="str">
            <v>0996-23-2604</v>
          </cell>
          <cell r="G262" t="str">
            <v>0996-22-0581</v>
          </cell>
          <cell r="H262" t="str">
            <v>隈之城</v>
          </cell>
        </row>
        <row r="263">
          <cell r="C263" t="str">
            <v>薩摩川内市立平佐西小学校</v>
          </cell>
          <cell r="D263" t="str">
            <v>895-0012</v>
          </cell>
          <cell r="E263" t="str">
            <v>薩摩川内市平佐町2193</v>
          </cell>
          <cell r="F263" t="str">
            <v>0996-23-7160</v>
          </cell>
          <cell r="G263" t="str">
            <v>0996-23-7163</v>
          </cell>
          <cell r="H263" t="str">
            <v>川内</v>
          </cell>
        </row>
        <row r="264">
          <cell r="C264" t="str">
            <v>薩摩川内市立平佐東小学校</v>
          </cell>
          <cell r="D264" t="str">
            <v>895-0003</v>
          </cell>
          <cell r="E264" t="str">
            <v>薩摩川内市中村町7401</v>
          </cell>
          <cell r="F264" t="str">
            <v>0996-29-2124</v>
          </cell>
          <cell r="G264" t="str">
            <v>0996-29-2690</v>
          </cell>
          <cell r="H264" t="str">
            <v>吉野山</v>
          </cell>
        </row>
        <row r="265">
          <cell r="C265" t="str">
            <v>薩摩川内市立水引小学校</v>
          </cell>
          <cell r="D265" t="str">
            <v>899-1921</v>
          </cell>
          <cell r="E265" t="str">
            <v>薩摩川内市水引町5349-1</v>
          </cell>
          <cell r="F265" t="str">
            <v>0996-26-2004</v>
          </cell>
          <cell r="G265" t="str">
            <v>0996-26-3205</v>
          </cell>
          <cell r="H265" t="str">
            <v>草道</v>
          </cell>
        </row>
        <row r="266">
          <cell r="C266" t="str">
            <v>薩摩川内市立永利小学校</v>
          </cell>
          <cell r="D266" t="str">
            <v>895-0007</v>
          </cell>
          <cell r="E266" t="str">
            <v>薩摩川内市百次町959</v>
          </cell>
          <cell r="F266" t="str">
            <v>0996-23-2804</v>
          </cell>
          <cell r="G266" t="str">
            <v>0996-23-2052</v>
          </cell>
          <cell r="H266" t="str">
            <v>厚生園</v>
          </cell>
        </row>
        <row r="267">
          <cell r="C267" t="str">
            <v>薩摩川内市立峰山小学校</v>
          </cell>
          <cell r="D267" t="str">
            <v>895-0131</v>
          </cell>
          <cell r="E267" t="str">
            <v>薩摩川内市高江町526-1</v>
          </cell>
          <cell r="F267" t="str">
            <v>0996-27-2004</v>
          </cell>
          <cell r="G267" t="str">
            <v>0996-27-2045</v>
          </cell>
          <cell r="H267" t="str">
            <v>高江</v>
          </cell>
        </row>
        <row r="268">
          <cell r="C268" t="str">
            <v>薩摩川内市立寄田小学校</v>
          </cell>
          <cell r="D268" t="str">
            <v>895-0133</v>
          </cell>
          <cell r="E268" t="str">
            <v>薩摩川内市寄田町253</v>
          </cell>
          <cell r="F268" t="str">
            <v>0996-27-3001</v>
          </cell>
          <cell r="G268" t="str">
            <v>0996-27-3722</v>
          </cell>
          <cell r="H268" t="str">
            <v>寄田</v>
          </cell>
        </row>
        <row r="269">
          <cell r="C269" t="str">
            <v>薩摩川内市立滄浪小学校</v>
          </cell>
          <cell r="D269" t="str">
            <v>895-0132</v>
          </cell>
          <cell r="E269" t="str">
            <v>薩摩川内市久見崎町158</v>
          </cell>
          <cell r="F269" t="str">
            <v>0996-27-3002</v>
          </cell>
          <cell r="G269" t="str">
            <v>0996-27-3744</v>
          </cell>
          <cell r="H269" t="str">
            <v>久見崎</v>
          </cell>
        </row>
        <row r="270">
          <cell r="C270" t="str">
            <v>薩摩川内市立八幡小学校</v>
          </cell>
          <cell r="D270" t="str">
            <v>895-0071</v>
          </cell>
          <cell r="E270" t="str">
            <v>薩摩川内市田海町3683-1</v>
          </cell>
          <cell r="F270" t="str">
            <v>0996-30-2132</v>
          </cell>
          <cell r="G270" t="str">
            <v>0996-30-2725</v>
          </cell>
          <cell r="H270" t="str">
            <v>東郷</v>
          </cell>
        </row>
        <row r="271">
          <cell r="C271" t="str">
            <v>薩摩川内市立育英小学校</v>
          </cell>
          <cell r="D271" t="str">
            <v>895-0072</v>
          </cell>
          <cell r="E271" t="str">
            <v>薩摩川内市中郷３丁目147</v>
          </cell>
          <cell r="F271" t="str">
            <v>0996-23-3973</v>
          </cell>
          <cell r="G271" t="str">
            <v>0996-23-3645</v>
          </cell>
          <cell r="H271" t="str">
            <v>中郷</v>
          </cell>
        </row>
        <row r="272">
          <cell r="C272" t="str">
            <v>薩摩川内市立高来小学校</v>
          </cell>
          <cell r="D272" t="str">
            <v>895-0211</v>
          </cell>
          <cell r="E272" t="str">
            <v>薩摩川内市高城町1326</v>
          </cell>
          <cell r="F272" t="str">
            <v>0996-30-0504</v>
          </cell>
          <cell r="G272" t="str">
            <v>0996-30-0543</v>
          </cell>
          <cell r="H272" t="str">
            <v>上川内</v>
          </cell>
        </row>
        <row r="273">
          <cell r="C273" t="str">
            <v>薩摩川内市立城上小学校</v>
          </cell>
          <cell r="D273" t="str">
            <v>895-0213</v>
          </cell>
          <cell r="E273" t="str">
            <v>薩摩川内市城上町4525-1</v>
          </cell>
          <cell r="F273" t="str">
            <v>0996-30-0593</v>
          </cell>
          <cell r="G273" t="str">
            <v>0996-30-2135</v>
          </cell>
          <cell r="H273" t="str">
            <v>今寺</v>
          </cell>
        </row>
        <row r="274">
          <cell r="C274" t="str">
            <v>薩摩川内市立吉川小学校</v>
          </cell>
          <cell r="D274" t="str">
            <v>895-0213</v>
          </cell>
          <cell r="E274" t="str">
            <v>薩摩川内市城上町7080-1</v>
          </cell>
          <cell r="F274" t="str">
            <v>0996-30-2393</v>
          </cell>
          <cell r="G274" t="str">
            <v>0996-30-0433</v>
          </cell>
          <cell r="H274" t="str">
            <v>下之段</v>
          </cell>
        </row>
        <row r="275">
          <cell r="C275" t="str">
            <v>薩摩川内市立陽成小学校</v>
          </cell>
          <cell r="D275" t="str">
            <v>895-0212</v>
          </cell>
          <cell r="E275" t="str">
            <v>薩摩川内市陽成町4630</v>
          </cell>
          <cell r="F275" t="str">
            <v>0996-30-0084</v>
          </cell>
          <cell r="G275" t="str">
            <v>0996-30-1031</v>
          </cell>
          <cell r="H275" t="str">
            <v>陽成</v>
          </cell>
        </row>
        <row r="276">
          <cell r="C276" t="str">
            <v>薩摩川内市立湯田小学校</v>
          </cell>
          <cell r="D276" t="str">
            <v>899-1802</v>
          </cell>
          <cell r="E276" t="str">
            <v>薩摩川内市湯田町4422</v>
          </cell>
          <cell r="F276" t="str">
            <v>0996-28-0025</v>
          </cell>
          <cell r="G276" t="str">
            <v>0996-28-0933</v>
          </cell>
          <cell r="H276" t="str">
            <v>西方</v>
          </cell>
        </row>
        <row r="277">
          <cell r="C277" t="str">
            <v>薩摩川内市立西方小学校</v>
          </cell>
          <cell r="D277" t="str">
            <v>899-1801</v>
          </cell>
          <cell r="E277" t="str">
            <v>薩摩川内市西方町3331-1</v>
          </cell>
          <cell r="F277" t="str">
            <v>0996-28-0009</v>
          </cell>
          <cell r="G277" t="str">
            <v>0996-28-0210</v>
          </cell>
          <cell r="H277" t="str">
            <v>西方</v>
          </cell>
        </row>
        <row r="278">
          <cell r="C278" t="str">
            <v>薩摩川内市立樋脇小学校</v>
          </cell>
          <cell r="D278" t="str">
            <v>895-1202</v>
          </cell>
          <cell r="E278" t="str">
            <v>薩摩川内市樋脇町塔之原3624</v>
          </cell>
          <cell r="F278" t="str">
            <v>0996-37-2038</v>
          </cell>
          <cell r="G278" t="str">
            <v>0996-37-2296</v>
          </cell>
          <cell r="H278" t="str">
            <v>樋脇</v>
          </cell>
        </row>
        <row r="279">
          <cell r="C279" t="str">
            <v>薩摩川内市立市比野小学校</v>
          </cell>
          <cell r="D279" t="str">
            <v>895-1203</v>
          </cell>
          <cell r="E279" t="str">
            <v>薩摩川内市樋脇町市比野2805</v>
          </cell>
          <cell r="F279" t="str">
            <v>0996-38-0014</v>
          </cell>
          <cell r="G279" t="str">
            <v>0996-38-0326</v>
          </cell>
          <cell r="H279" t="str">
            <v>市比野</v>
          </cell>
        </row>
        <row r="280">
          <cell r="C280" t="str">
            <v>薩摩川内市立藤本小学校</v>
          </cell>
          <cell r="D280" t="str">
            <v>895-1203</v>
          </cell>
          <cell r="E280" t="str">
            <v>薩摩川内市樋脇町市比野9940</v>
          </cell>
          <cell r="F280" t="str">
            <v>0996-38-0035</v>
          </cell>
          <cell r="G280" t="str">
            <v>0996-38-0145</v>
          </cell>
          <cell r="H280" t="str">
            <v>藤本</v>
          </cell>
        </row>
        <row r="281">
          <cell r="C281" t="str">
            <v>薩摩川内市立入来小学校</v>
          </cell>
          <cell r="D281" t="str">
            <v>895-1402</v>
          </cell>
          <cell r="E281" t="str">
            <v>薩摩川内市入来町浦之名60</v>
          </cell>
          <cell r="F281" t="str">
            <v>0996-44-2062</v>
          </cell>
          <cell r="G281" t="str">
            <v>0996-44-2103</v>
          </cell>
          <cell r="H281" t="str">
            <v>牟多田</v>
          </cell>
        </row>
        <row r="282">
          <cell r="C282" t="str">
            <v>薩摩川内市立副田小学校</v>
          </cell>
          <cell r="D282" t="str">
            <v>895-1401</v>
          </cell>
          <cell r="E282" t="str">
            <v>薩摩川内市入来町副田2030</v>
          </cell>
          <cell r="F282" t="str">
            <v>0996-44-2928</v>
          </cell>
          <cell r="G282" t="str">
            <v>0996-44-2931</v>
          </cell>
          <cell r="H282" t="str">
            <v>入来</v>
          </cell>
        </row>
        <row r="283">
          <cell r="C283" t="str">
            <v>薩摩川内市立朝陽小学校</v>
          </cell>
          <cell r="D283" t="str">
            <v>895-1402</v>
          </cell>
          <cell r="E283" t="str">
            <v>薩摩川内市入来町浦之名12550</v>
          </cell>
          <cell r="F283" t="str">
            <v>0996-44-3966</v>
          </cell>
          <cell r="G283" t="str">
            <v>0996-44-3968</v>
          </cell>
          <cell r="H283" t="str">
            <v>舟越</v>
          </cell>
        </row>
        <row r="284">
          <cell r="C284" t="str">
            <v>薩摩川内市立大馬越小学校</v>
          </cell>
          <cell r="D284" t="str">
            <v>895-1402</v>
          </cell>
          <cell r="E284" t="str">
            <v>薩摩川内市入来町浦之名6201</v>
          </cell>
          <cell r="F284" t="str">
            <v>0996-44-2081</v>
          </cell>
          <cell r="G284" t="str">
            <v>0996-44-2160</v>
          </cell>
          <cell r="H284" t="str">
            <v>牟多田</v>
          </cell>
        </row>
        <row r="285">
          <cell r="C285" t="str">
            <v>薩摩川内市立東郷小学校</v>
          </cell>
          <cell r="D285" t="str">
            <v>895-1106</v>
          </cell>
          <cell r="E285" t="str">
            <v>薩摩川内市東郷町斧渕4768</v>
          </cell>
          <cell r="F285" t="str">
            <v>0996-42-0011</v>
          </cell>
          <cell r="G285" t="str">
            <v>0996-21-6601</v>
          </cell>
          <cell r="H285" t="str">
            <v>東郷</v>
          </cell>
        </row>
        <row r="286">
          <cell r="C286" t="str">
            <v>薩摩川内市立山田小学校</v>
          </cell>
          <cell r="D286" t="str">
            <v>895-1104</v>
          </cell>
          <cell r="E286" t="str">
            <v>薩摩川内市東郷町山田3409</v>
          </cell>
          <cell r="F286" t="str">
            <v>0996-42-4001</v>
          </cell>
          <cell r="G286" t="str">
            <v>0996-31-4843</v>
          </cell>
          <cell r="H286" t="str">
            <v>山田</v>
          </cell>
        </row>
        <row r="287">
          <cell r="C287" t="str">
            <v>薩摩川内市立南瀬小学校</v>
          </cell>
          <cell r="D287" t="str">
            <v>895-1105</v>
          </cell>
          <cell r="E287" t="str">
            <v>薩摩川内市東郷町南瀬1700</v>
          </cell>
          <cell r="F287" t="str">
            <v>0996-42-4115</v>
          </cell>
          <cell r="G287" t="str">
            <v>0996-31-4939</v>
          </cell>
          <cell r="H287" t="str">
            <v>南瀬</v>
          </cell>
        </row>
        <row r="288">
          <cell r="C288" t="str">
            <v>薩摩川内市立鳥丸小学校</v>
          </cell>
          <cell r="D288" t="str">
            <v>895-1103</v>
          </cell>
          <cell r="E288" t="str">
            <v>薩摩川内市東郷町鳥丸2233</v>
          </cell>
          <cell r="F288" t="str">
            <v>0996-42-0224</v>
          </cell>
          <cell r="G288" t="str">
            <v>0996-21-6699</v>
          </cell>
          <cell r="H288" t="str">
            <v>鳥丸</v>
          </cell>
        </row>
        <row r="289">
          <cell r="C289" t="str">
            <v>薩摩川内市立藤川小学校</v>
          </cell>
          <cell r="D289" t="str">
            <v>895-1102</v>
          </cell>
          <cell r="E289" t="str">
            <v>薩摩川内市東郷町藤川916</v>
          </cell>
          <cell r="F289" t="str">
            <v>0996-42-0900</v>
          </cell>
          <cell r="G289" t="str">
            <v>0996-21-6910</v>
          </cell>
          <cell r="H289" t="str">
            <v>藤川</v>
          </cell>
        </row>
        <row r="290">
          <cell r="C290" t="str">
            <v>薩摩川内市立黒木小学校</v>
          </cell>
          <cell r="D290" t="str">
            <v>895-1504</v>
          </cell>
          <cell r="E290" t="str">
            <v>薩摩川内市祁答院町黒木123</v>
          </cell>
          <cell r="F290" t="str">
            <v>0996-55-0057</v>
          </cell>
          <cell r="G290" t="str">
            <v>0996-55-0905</v>
          </cell>
          <cell r="H290" t="str">
            <v>黒木</v>
          </cell>
        </row>
        <row r="291">
          <cell r="C291" t="str">
            <v>薩摩川内市立大軣小学校</v>
          </cell>
          <cell r="D291" t="str">
            <v>895-1501</v>
          </cell>
          <cell r="E291" t="str">
            <v>薩摩川内市祁答院町下手974</v>
          </cell>
          <cell r="F291" t="str">
            <v>0996-55-0009</v>
          </cell>
          <cell r="G291" t="str">
            <v>0996-55-0903</v>
          </cell>
          <cell r="H291" t="str">
            <v>祁答院</v>
          </cell>
        </row>
        <row r="292">
          <cell r="C292" t="str">
            <v>薩摩川内市立上手小学校</v>
          </cell>
          <cell r="D292" t="str">
            <v>895-1503</v>
          </cell>
          <cell r="E292" t="str">
            <v>薩摩川内市祁答院町上手578</v>
          </cell>
          <cell r="F292" t="str">
            <v>0996-55-0025</v>
          </cell>
          <cell r="G292" t="str">
            <v>0996-55-0904</v>
          </cell>
          <cell r="H292" t="str">
            <v>祁答院</v>
          </cell>
        </row>
        <row r="293">
          <cell r="C293" t="str">
            <v>薩摩川内市立藺牟田小学校</v>
          </cell>
          <cell r="D293" t="str">
            <v>895-1502</v>
          </cell>
          <cell r="E293" t="str">
            <v>薩摩川内市祁答院町藺牟田108</v>
          </cell>
          <cell r="F293" t="str">
            <v>0996-56-0032</v>
          </cell>
          <cell r="G293" t="str">
            <v>0996-56-0623</v>
          </cell>
          <cell r="H293" t="str">
            <v>藺牟田</v>
          </cell>
        </row>
        <row r="294">
          <cell r="C294" t="str">
            <v>薩摩川内市立里小学校</v>
          </cell>
          <cell r="D294" t="str">
            <v>896-1101</v>
          </cell>
          <cell r="E294" t="str">
            <v>薩摩川内市里町里1601</v>
          </cell>
          <cell r="F294" t="str">
            <v>09969-3-2008</v>
          </cell>
          <cell r="G294" t="str">
            <v>09969-3-2206</v>
          </cell>
          <cell r="H294" t="str">
            <v>里</v>
          </cell>
        </row>
        <row r="295">
          <cell r="C295" t="str">
            <v>薩摩川内市立中津小学校</v>
          </cell>
          <cell r="D295" t="str">
            <v>896-1201</v>
          </cell>
          <cell r="E295" t="str">
            <v>薩摩川内市上甑町中甑254</v>
          </cell>
          <cell r="F295" t="str">
            <v>09969-2-0013</v>
          </cell>
          <cell r="G295" t="str">
            <v>09969-6-1632</v>
          </cell>
          <cell r="H295" t="str">
            <v>中甑</v>
          </cell>
        </row>
        <row r="296">
          <cell r="C296" t="str">
            <v>薩摩川内市立平良小学校</v>
          </cell>
          <cell r="D296" t="str">
            <v>896-1281</v>
          </cell>
          <cell r="E296" t="str">
            <v>薩摩川内市上甑町平良377-2</v>
          </cell>
          <cell r="F296" t="str">
            <v>09969-2-0455</v>
          </cell>
          <cell r="G296" t="str">
            <v>09969-6-1329</v>
          </cell>
          <cell r="H296" t="str">
            <v>平良</v>
          </cell>
        </row>
        <row r="297">
          <cell r="C297" t="str">
            <v>薩摩川内市立手打小学校</v>
          </cell>
          <cell r="D297" t="str">
            <v>896-1601</v>
          </cell>
          <cell r="E297" t="str">
            <v>薩摩川内市下甑町手打1010</v>
          </cell>
          <cell r="F297" t="str">
            <v>09969-7-0024</v>
          </cell>
          <cell r="G297" t="str">
            <v>09969-7-0201</v>
          </cell>
          <cell r="H297" t="str">
            <v>手打</v>
          </cell>
        </row>
        <row r="298">
          <cell r="C298" t="str">
            <v>薩摩川内市立西山小学校</v>
          </cell>
          <cell r="D298" t="str">
            <v>896-1512</v>
          </cell>
          <cell r="E298" t="str">
            <v>薩摩川内市下甑町瀬々野浦270</v>
          </cell>
          <cell r="F298" t="str">
            <v>09969-5-0170</v>
          </cell>
          <cell r="G298" t="str">
            <v>09969-5-0211</v>
          </cell>
          <cell r="H298" t="str">
            <v>瀬々野浦</v>
          </cell>
        </row>
        <row r="299">
          <cell r="C299" t="str">
            <v>薩摩川内市立青瀬小学校</v>
          </cell>
          <cell r="D299" t="str">
            <v>896-1521</v>
          </cell>
          <cell r="E299" t="str">
            <v>薩摩川内市下甑町青瀬382</v>
          </cell>
          <cell r="F299" t="str">
            <v>09969-5-0017</v>
          </cell>
          <cell r="G299" t="str">
            <v>09969-5-0133</v>
          </cell>
          <cell r="H299" t="str">
            <v>青瀬</v>
          </cell>
        </row>
        <row r="300">
          <cell r="C300" t="str">
            <v>薩摩川内市立長浜小学校</v>
          </cell>
          <cell r="D300" t="str">
            <v>896-1411</v>
          </cell>
          <cell r="E300" t="str">
            <v>薩摩川内市下甑町長浜660</v>
          </cell>
          <cell r="F300" t="str">
            <v>09969-5-0051</v>
          </cell>
          <cell r="G300" t="str">
            <v>09969-5-0051</v>
          </cell>
          <cell r="H300" t="str">
            <v>長浜</v>
          </cell>
        </row>
        <row r="301">
          <cell r="C301" t="str">
            <v>薩摩川内市立子岳小学校</v>
          </cell>
          <cell r="D301" t="str">
            <v>896-1602</v>
          </cell>
          <cell r="E301" t="str">
            <v>薩摩川内市下甑町片野浦103</v>
          </cell>
          <cell r="F301" t="str">
            <v>09969-7-0158</v>
          </cell>
          <cell r="G301" t="str">
            <v>09969-7-0223</v>
          </cell>
          <cell r="H301" t="str">
            <v>片野浦</v>
          </cell>
        </row>
        <row r="302">
          <cell r="C302" t="str">
            <v>薩摩川内市立鹿島小学校</v>
          </cell>
          <cell r="D302" t="str">
            <v>896-1301</v>
          </cell>
          <cell r="E302" t="str">
            <v>薩摩川内市鹿島町藺牟田1501</v>
          </cell>
          <cell r="F302" t="str">
            <v>09969-4-2004</v>
          </cell>
          <cell r="G302" t="str">
            <v>09969-4-2012</v>
          </cell>
          <cell r="H302" t="str">
            <v>鹿島</v>
          </cell>
        </row>
        <row r="303">
          <cell r="C303" t="str">
            <v>薩摩川内市立川内北中学校</v>
          </cell>
          <cell r="D303" t="str">
            <v>895-0064</v>
          </cell>
          <cell r="E303" t="str">
            <v>薩摩川内市花木町17-60</v>
          </cell>
          <cell r="F303" t="str">
            <v>0996-23-4164</v>
          </cell>
          <cell r="G303" t="str">
            <v>0996-23-4055</v>
          </cell>
          <cell r="H303" t="str">
            <v>上川内</v>
          </cell>
        </row>
        <row r="304">
          <cell r="C304" t="str">
            <v>薩摩川内市立川内中央中学校</v>
          </cell>
          <cell r="D304" t="str">
            <v>895-0012</v>
          </cell>
          <cell r="E304" t="str">
            <v>薩摩川内市平佐町5000</v>
          </cell>
          <cell r="F304" t="str">
            <v>0996-23-5200</v>
          </cell>
          <cell r="G304" t="str">
            <v>0996-23-5585</v>
          </cell>
          <cell r="H304" t="str">
            <v>川内</v>
          </cell>
        </row>
        <row r="305">
          <cell r="C305" t="str">
            <v>薩摩川内市立川内南中学校</v>
          </cell>
          <cell r="D305" t="str">
            <v>895-0012</v>
          </cell>
          <cell r="E305" t="str">
            <v>薩摩川内市平佐町985</v>
          </cell>
          <cell r="F305" t="str">
            <v>0996-23-4602</v>
          </cell>
          <cell r="G305" t="str">
            <v>0996-22-0582</v>
          </cell>
          <cell r="H305" t="str">
            <v>川内</v>
          </cell>
        </row>
        <row r="306">
          <cell r="C306" t="str">
            <v>薩摩川内市立水引中学校</v>
          </cell>
          <cell r="D306" t="str">
            <v>899-1921</v>
          </cell>
          <cell r="E306" t="str">
            <v>薩摩川内市水引町7602-1</v>
          </cell>
          <cell r="F306" t="str">
            <v>0996-26-2104</v>
          </cell>
          <cell r="G306" t="str">
            <v>0996-26-3908</v>
          </cell>
          <cell r="H306" t="str">
            <v>草道</v>
          </cell>
        </row>
        <row r="307">
          <cell r="C307" t="str">
            <v>薩摩川内市立高江中学校</v>
          </cell>
          <cell r="D307" t="str">
            <v>895-0131</v>
          </cell>
          <cell r="E307" t="str">
            <v>薩摩川内市高江町654-1</v>
          </cell>
          <cell r="F307" t="str">
            <v>0996-27-2003</v>
          </cell>
          <cell r="G307" t="str">
            <v>0996-27-2065</v>
          </cell>
          <cell r="H307" t="str">
            <v>高江</v>
          </cell>
        </row>
        <row r="308">
          <cell r="C308" t="str">
            <v>薩摩川内市立平成中学校</v>
          </cell>
          <cell r="D308" t="str">
            <v>895-0213</v>
          </cell>
          <cell r="E308" t="str">
            <v>薩摩川内市城上町 610</v>
          </cell>
          <cell r="F308" t="str">
            <v>0996-30-1284</v>
          </cell>
          <cell r="G308" t="str">
            <v>0996-30-2965</v>
          </cell>
          <cell r="H308" t="str">
            <v>今寺</v>
          </cell>
        </row>
        <row r="309">
          <cell r="C309" t="str">
            <v>薩摩川内市立高城西中学校</v>
          </cell>
          <cell r="D309" t="str">
            <v>899-1802</v>
          </cell>
          <cell r="E309" t="str">
            <v>薩摩川内市湯田町4321</v>
          </cell>
          <cell r="F309" t="str">
            <v>0996-28-0033</v>
          </cell>
          <cell r="G309" t="str">
            <v>0996-28-1760</v>
          </cell>
          <cell r="H309" t="str">
            <v>西方</v>
          </cell>
        </row>
        <row r="310">
          <cell r="C310" t="str">
            <v>薩摩川内市立樋脇中学校</v>
          </cell>
          <cell r="D310" t="str">
            <v>895-1202</v>
          </cell>
          <cell r="E310" t="str">
            <v>薩摩川内市樋脇町塔之原10295</v>
          </cell>
          <cell r="F310" t="str">
            <v>0996-38-1244</v>
          </cell>
          <cell r="G310" t="str">
            <v>0996-38-1815</v>
          </cell>
          <cell r="H310" t="str">
            <v>市比野</v>
          </cell>
        </row>
        <row r="311">
          <cell r="C311" t="str">
            <v>薩摩川内市立入来中学校</v>
          </cell>
          <cell r="D311" t="str">
            <v>895-1402</v>
          </cell>
          <cell r="E311" t="str">
            <v>薩摩川内市入来町浦之名7635</v>
          </cell>
          <cell r="F311" t="str">
            <v>0996-44-2070</v>
          </cell>
          <cell r="G311" t="str">
            <v>0996-44-2232</v>
          </cell>
          <cell r="H311" t="str">
            <v>牟多田</v>
          </cell>
        </row>
        <row r="312">
          <cell r="C312" t="str">
            <v>薩摩川内市立東郷中学校</v>
          </cell>
          <cell r="D312" t="str">
            <v>895-1106</v>
          </cell>
          <cell r="E312" t="str">
            <v>薩摩川内市東郷町斧淵600</v>
          </cell>
          <cell r="F312" t="str">
            <v>0996-42-0013</v>
          </cell>
          <cell r="G312" t="str">
            <v>0996-42-0015</v>
          </cell>
          <cell r="H312" t="str">
            <v>東郷</v>
          </cell>
        </row>
        <row r="313">
          <cell r="C313" t="str">
            <v>薩摩川内市立祁答院中学校</v>
          </cell>
          <cell r="D313" t="str">
            <v>895-1501</v>
          </cell>
          <cell r="E313" t="str">
            <v>薩摩川内市祁答院町下手190-1</v>
          </cell>
          <cell r="F313" t="str">
            <v>0996-55-0030</v>
          </cell>
          <cell r="G313" t="str">
            <v>0996-55-0906</v>
          </cell>
          <cell r="H313" t="str">
            <v>祁答院</v>
          </cell>
        </row>
        <row r="314">
          <cell r="C314" t="str">
            <v>薩摩川内市立里中学校</v>
          </cell>
          <cell r="D314" t="str">
            <v>896-1101</v>
          </cell>
          <cell r="E314" t="str">
            <v>薩摩川内市里町里3377</v>
          </cell>
          <cell r="F314" t="str">
            <v>09969-3-2002</v>
          </cell>
          <cell r="G314" t="str">
            <v>09969-3-2080</v>
          </cell>
          <cell r="H314" t="str">
            <v>里</v>
          </cell>
        </row>
        <row r="315">
          <cell r="C315" t="str">
            <v>薩摩川内市立上甑中学校</v>
          </cell>
          <cell r="D315" t="str">
            <v>896-1201</v>
          </cell>
          <cell r="E315" t="str">
            <v>薩摩川内市上甑町中甑191-1</v>
          </cell>
          <cell r="F315" t="str">
            <v>09969-2-0014</v>
          </cell>
          <cell r="G315" t="str">
            <v>09969-2-0041</v>
          </cell>
          <cell r="H315" t="str">
            <v>中甑</v>
          </cell>
        </row>
        <row r="316">
          <cell r="C316" t="str">
            <v>薩摩川内市立海陽中学校</v>
          </cell>
          <cell r="D316" t="str">
            <v>896-1601</v>
          </cell>
          <cell r="E316" t="str">
            <v>薩摩川内市下甑町手打1472</v>
          </cell>
          <cell r="F316" t="str">
            <v>09969-7-0109</v>
          </cell>
          <cell r="G316" t="str">
            <v>09969-7-0125</v>
          </cell>
          <cell r="H316" t="str">
            <v>手打</v>
          </cell>
        </row>
        <row r="317">
          <cell r="C317" t="str">
            <v>薩摩川内市立海星中学校</v>
          </cell>
          <cell r="D317" t="str">
            <v>896-1521</v>
          </cell>
          <cell r="E317" t="str">
            <v>薩摩川内市下甑町青瀬1034-1</v>
          </cell>
          <cell r="F317" t="str">
            <v>09969-5-0054</v>
          </cell>
          <cell r="G317" t="str">
            <v>09969-5-0321</v>
          </cell>
          <cell r="H317" t="str">
            <v>青瀬</v>
          </cell>
        </row>
        <row r="318">
          <cell r="C318" t="str">
            <v>薩摩川内市立鹿島中学校</v>
          </cell>
          <cell r="D318" t="str">
            <v>896-1301</v>
          </cell>
          <cell r="E318" t="str">
            <v>薩摩川内市鹿島町藺牟田1397</v>
          </cell>
          <cell r="F318" t="str">
            <v>09969-4-2017</v>
          </cell>
          <cell r="G318" t="str">
            <v>09969-4-2018</v>
          </cell>
          <cell r="H318" t="str">
            <v>鹿島</v>
          </cell>
        </row>
        <row r="319">
          <cell r="C319" t="str">
            <v>さつま町立山崎小学校</v>
          </cell>
          <cell r="D319" t="str">
            <v>895-1721</v>
          </cell>
          <cell r="E319" t="str">
            <v>薩摩郡さつま町山崎129-1</v>
          </cell>
          <cell r="F319" t="str">
            <v>0996-56-8414</v>
          </cell>
          <cell r="G319" t="str">
            <v>0996-56-8423</v>
          </cell>
          <cell r="H319" t="str">
            <v>山崎</v>
          </cell>
        </row>
        <row r="320">
          <cell r="C320" t="str">
            <v>さつま町立白男川小学校</v>
          </cell>
          <cell r="D320" t="str">
            <v>895-1805</v>
          </cell>
          <cell r="E320" t="str">
            <v>薩摩郡さつま町白男川1501-1</v>
          </cell>
          <cell r="F320" t="str">
            <v>0996-52-2876</v>
          </cell>
          <cell r="G320" t="str">
            <v>0996-52-2898</v>
          </cell>
          <cell r="H320" t="str">
            <v>白男川</v>
          </cell>
        </row>
        <row r="321">
          <cell r="C321" t="str">
            <v>さつま町立泊野小学校</v>
          </cell>
          <cell r="D321" t="str">
            <v>895-1806</v>
          </cell>
          <cell r="E321" t="str">
            <v>薩摩郡さつま町泊野451</v>
          </cell>
          <cell r="F321" t="str">
            <v>0996-54-2003</v>
          </cell>
          <cell r="G321" t="str">
            <v>0996-54-2342</v>
          </cell>
          <cell r="H321" t="str">
            <v>泊野</v>
          </cell>
        </row>
        <row r="322">
          <cell r="C322" t="str">
            <v>さつま町立盈進小学校</v>
          </cell>
          <cell r="D322" t="str">
            <v>895-1803</v>
          </cell>
          <cell r="E322" t="str">
            <v>薩摩郡さつま町宮之城屋地1546-3</v>
          </cell>
          <cell r="F322" t="str">
            <v>0996-53-1588</v>
          </cell>
          <cell r="G322" t="str">
            <v>0996-53-1861</v>
          </cell>
          <cell r="H322" t="str">
            <v>宮之城</v>
          </cell>
        </row>
        <row r="323">
          <cell r="C323" t="str">
            <v>さつま町立平川小学校</v>
          </cell>
          <cell r="D323" t="str">
            <v>895-1807</v>
          </cell>
          <cell r="E323" t="str">
            <v>薩摩郡さつま町平川2008-2</v>
          </cell>
          <cell r="F323" t="str">
            <v>0996-54-2341</v>
          </cell>
          <cell r="G323" t="str">
            <v>0996-54-2351</v>
          </cell>
          <cell r="H323" t="str">
            <v>柿木</v>
          </cell>
        </row>
        <row r="324">
          <cell r="C324" t="str">
            <v>さつま町立柊野小学校</v>
          </cell>
          <cell r="D324" t="str">
            <v>895-2131</v>
          </cell>
          <cell r="E324" t="str">
            <v>薩摩郡さつま町柊野467</v>
          </cell>
          <cell r="F324" t="str">
            <v>0996-59-8203</v>
          </cell>
          <cell r="G324" t="str">
            <v>0996-59-8253</v>
          </cell>
          <cell r="H324" t="str">
            <v>柊野</v>
          </cell>
        </row>
        <row r="325">
          <cell r="C325" t="str">
            <v>さつま町立流水小学校</v>
          </cell>
          <cell r="D325" t="str">
            <v>895-1817</v>
          </cell>
          <cell r="E325" t="str">
            <v>薩摩郡さつま町湯田1128</v>
          </cell>
          <cell r="F325" t="str">
            <v>0996-55-9101</v>
          </cell>
          <cell r="G325" t="str">
            <v>0996-55-9123</v>
          </cell>
          <cell r="H325" t="str">
            <v>湯田</v>
          </cell>
        </row>
        <row r="326">
          <cell r="C326" t="str">
            <v>さつま町立佐志小学校</v>
          </cell>
          <cell r="D326" t="str">
            <v>895-1801</v>
          </cell>
          <cell r="E326" t="str">
            <v>薩摩郡さつま町広瀬1177</v>
          </cell>
          <cell r="F326" t="str">
            <v>0996-53-0510</v>
          </cell>
          <cell r="G326" t="str">
            <v>0996-53-0586</v>
          </cell>
          <cell r="H326" t="str">
            <v>広瀬</v>
          </cell>
        </row>
        <row r="327">
          <cell r="C327" t="str">
            <v>さつま町立鶴田小学校</v>
          </cell>
          <cell r="D327" t="str">
            <v>895-2101</v>
          </cell>
          <cell r="E327" t="str">
            <v>薩摩郡さつま町鶴田2880</v>
          </cell>
          <cell r="F327" t="str">
            <v>0996-59-2017</v>
          </cell>
          <cell r="G327" t="str">
            <v>0996-59-2027</v>
          </cell>
          <cell r="H327" t="str">
            <v>神子</v>
          </cell>
        </row>
        <row r="328">
          <cell r="C328" t="str">
            <v>さつま町立柏原小学校</v>
          </cell>
          <cell r="D328" t="str">
            <v>895-2104</v>
          </cell>
          <cell r="E328" t="str">
            <v>薩摩郡さつま町柏原1588</v>
          </cell>
          <cell r="F328" t="str">
            <v>0996-59-8674</v>
          </cell>
          <cell r="G328" t="str">
            <v>0996-59-8676</v>
          </cell>
          <cell r="H328" t="str">
            <v>湯田</v>
          </cell>
        </row>
        <row r="329">
          <cell r="C329" t="str">
            <v>さつま町立紫尾小学校</v>
          </cell>
          <cell r="D329" t="str">
            <v>895-2103</v>
          </cell>
          <cell r="E329" t="str">
            <v>薩摩郡さつま町紫尾133</v>
          </cell>
          <cell r="F329" t="str">
            <v>0996-59-8673</v>
          </cell>
          <cell r="G329" t="str">
            <v>0996-59-8670</v>
          </cell>
          <cell r="H329" t="str">
            <v>紫尾</v>
          </cell>
        </row>
        <row r="330">
          <cell r="C330" t="str">
            <v>さつま町立求名小学校</v>
          </cell>
          <cell r="D330" t="str">
            <v>895-2201</v>
          </cell>
          <cell r="E330" t="str">
            <v>薩摩郡さつま町求名2737</v>
          </cell>
          <cell r="F330" t="str">
            <v>0996-57-0009</v>
          </cell>
          <cell r="G330" t="str">
            <v>0996-57-0055</v>
          </cell>
          <cell r="H330" t="str">
            <v>薩摩求名</v>
          </cell>
        </row>
        <row r="331">
          <cell r="C331" t="str">
            <v>さつま町立永野小学校</v>
          </cell>
          <cell r="D331" t="str">
            <v>895-2203</v>
          </cell>
          <cell r="E331" t="str">
            <v>薩摩郡さつま町永野2562</v>
          </cell>
          <cell r="F331" t="str">
            <v>0996-58-0021</v>
          </cell>
          <cell r="G331" t="str">
            <v>0996-31-9751</v>
          </cell>
          <cell r="H331" t="str">
            <v>薩摩永野</v>
          </cell>
        </row>
        <row r="332">
          <cell r="C332" t="str">
            <v>さつま町立中津川小学校</v>
          </cell>
          <cell r="D332" t="str">
            <v>895-2202</v>
          </cell>
          <cell r="E332" t="str">
            <v>薩摩郡さつま町中津川4269</v>
          </cell>
          <cell r="F332" t="str">
            <v>0996-57-0486</v>
          </cell>
          <cell r="G332" t="str">
            <v>0996-31-6191</v>
          </cell>
          <cell r="H332" t="str">
            <v>中津川</v>
          </cell>
        </row>
        <row r="333">
          <cell r="C333" t="str">
            <v>さつま町立山崎中学校</v>
          </cell>
          <cell r="D333" t="str">
            <v>895-1721</v>
          </cell>
          <cell r="E333" t="str">
            <v>薩摩郡さつま町山崎1120-1</v>
          </cell>
          <cell r="F333" t="str">
            <v>0996-56-8524</v>
          </cell>
          <cell r="G333" t="str">
            <v>0996-56-8573</v>
          </cell>
          <cell r="H333" t="str">
            <v>山崎</v>
          </cell>
        </row>
        <row r="334">
          <cell r="C334" t="str">
            <v>さつま町立宮之城中学校</v>
          </cell>
          <cell r="D334" t="str">
            <v>895-1803</v>
          </cell>
          <cell r="E334" t="str">
            <v>薩摩郡さつま町宮之城屋地1422</v>
          </cell>
          <cell r="F334" t="str">
            <v>0996-53-1587</v>
          </cell>
          <cell r="G334" t="str">
            <v>0996-53-0504</v>
          </cell>
          <cell r="H334" t="str">
            <v>宮之城</v>
          </cell>
        </row>
        <row r="335">
          <cell r="C335" t="str">
            <v>さつま町立鶴田中学校</v>
          </cell>
          <cell r="D335" t="str">
            <v>895-2102</v>
          </cell>
          <cell r="E335" t="str">
            <v>薩摩郡さつま町神子662</v>
          </cell>
          <cell r="F335" t="str">
            <v>0996-59-2009</v>
          </cell>
          <cell r="G335" t="str">
            <v>0996-59-2080</v>
          </cell>
          <cell r="H335" t="str">
            <v>神子</v>
          </cell>
        </row>
        <row r="336">
          <cell r="C336" t="str">
            <v>さつま町立薩摩中学校</v>
          </cell>
          <cell r="D336" t="str">
            <v>895-2201</v>
          </cell>
          <cell r="E336" t="str">
            <v>薩摩郡さつま町求名12761-1</v>
          </cell>
          <cell r="F336" t="str">
            <v>0996-57-0101</v>
          </cell>
          <cell r="G336" t="str">
            <v>0996-57-1476</v>
          </cell>
          <cell r="H336" t="str">
            <v>広橋</v>
          </cell>
        </row>
        <row r="337">
          <cell r="C337" t="str">
            <v>阿久根市立阿久根小学校</v>
          </cell>
          <cell r="D337" t="str">
            <v>899-1616</v>
          </cell>
          <cell r="E337" t="str">
            <v>阿久根市栄町94</v>
          </cell>
          <cell r="F337" t="str">
            <v>0996-72-0025</v>
          </cell>
          <cell r="G337" t="str">
            <v>0996-72-1463</v>
          </cell>
          <cell r="H337" t="str">
            <v>阿久根</v>
          </cell>
        </row>
        <row r="338">
          <cell r="C338" t="str">
            <v>阿久根市立大川小学校</v>
          </cell>
          <cell r="D338" t="str">
            <v>899-1741</v>
          </cell>
          <cell r="E338" t="str">
            <v>阿久根市大川8061</v>
          </cell>
          <cell r="F338" t="str">
            <v>0996-74-0007</v>
          </cell>
          <cell r="G338" t="str">
            <v>0996-74-1889</v>
          </cell>
          <cell r="H338" t="str">
            <v>薩摩大川</v>
          </cell>
        </row>
        <row r="339">
          <cell r="C339" t="str">
            <v>阿久根市立西目小学校</v>
          </cell>
          <cell r="D339" t="str">
            <v>899-1627</v>
          </cell>
          <cell r="E339" t="str">
            <v>阿久根市西目1245</v>
          </cell>
          <cell r="F339" t="str">
            <v>0996-72-0448</v>
          </cell>
          <cell r="G339" t="str">
            <v>0996-73-2568</v>
          </cell>
          <cell r="H339" t="str">
            <v>牛ノ浜</v>
          </cell>
        </row>
        <row r="340">
          <cell r="C340" t="str">
            <v>阿久根市立山下小学校</v>
          </cell>
          <cell r="D340" t="str">
            <v>899-1604</v>
          </cell>
          <cell r="E340" t="str">
            <v>阿久根市山下834</v>
          </cell>
          <cell r="F340" t="str">
            <v>0996-72-0062</v>
          </cell>
          <cell r="G340" t="str">
            <v>0996-73-3458</v>
          </cell>
          <cell r="H340" t="str">
            <v>阿久根</v>
          </cell>
        </row>
        <row r="341">
          <cell r="C341" t="str">
            <v>阿久根市立鶴川内小学校</v>
          </cell>
          <cell r="D341" t="str">
            <v>899-1603</v>
          </cell>
          <cell r="E341" t="str">
            <v>阿久根市鶴川内3380</v>
          </cell>
          <cell r="F341" t="str">
            <v>0996-72-0489</v>
          </cell>
          <cell r="G341" t="str">
            <v>0996-73-3466</v>
          </cell>
          <cell r="H341" t="str">
            <v>鶴川内</v>
          </cell>
        </row>
        <row r="342">
          <cell r="C342" t="str">
            <v>阿久根市立田代小学校</v>
          </cell>
          <cell r="D342" t="str">
            <v>899-1603</v>
          </cell>
          <cell r="E342" t="str">
            <v>阿久根市鶴川内7257</v>
          </cell>
          <cell r="F342" t="str">
            <v>0996-79-2001</v>
          </cell>
          <cell r="G342" t="str">
            <v>0996-79-2268</v>
          </cell>
          <cell r="H342" t="str">
            <v>田代中</v>
          </cell>
        </row>
        <row r="343">
          <cell r="C343" t="str">
            <v>阿久根市立折多小学校</v>
          </cell>
          <cell r="D343" t="str">
            <v>899-1601</v>
          </cell>
          <cell r="E343" t="str">
            <v>阿久根市折口1760</v>
          </cell>
          <cell r="F343" t="str">
            <v>0996-75-0162</v>
          </cell>
          <cell r="G343" t="str">
            <v>0996-75-1980</v>
          </cell>
          <cell r="H343" t="str">
            <v>折口</v>
          </cell>
        </row>
        <row r="344">
          <cell r="C344" t="str">
            <v>阿久根市立尾崎小学校</v>
          </cell>
          <cell r="D344" t="str">
            <v>899-1604</v>
          </cell>
          <cell r="E344" t="str">
            <v>阿久根市山下5916</v>
          </cell>
          <cell r="F344" t="str">
            <v>0996-72-2100</v>
          </cell>
          <cell r="G344" t="str">
            <v>0996-73-1262</v>
          </cell>
          <cell r="H344" t="str">
            <v>尾崎</v>
          </cell>
        </row>
        <row r="345">
          <cell r="C345" t="str">
            <v>阿久根市立脇本小学校</v>
          </cell>
          <cell r="D345" t="str">
            <v>899-1131</v>
          </cell>
          <cell r="E345" t="str">
            <v>阿久根市脇本8060</v>
          </cell>
          <cell r="F345" t="str">
            <v>0996-75-0004</v>
          </cell>
          <cell r="G345" t="str">
            <v>0996-75-0474</v>
          </cell>
          <cell r="H345" t="str">
            <v>脇本</v>
          </cell>
        </row>
        <row r="346">
          <cell r="C346" t="str">
            <v>阿久根市立阿久根中学校</v>
          </cell>
          <cell r="D346" t="str">
            <v>899-1625</v>
          </cell>
          <cell r="E346" t="str">
            <v>阿久根市波留5529</v>
          </cell>
          <cell r="F346" t="str">
            <v>0996-72-0123</v>
          </cell>
          <cell r="G346" t="str">
            <v>0996-72-1820</v>
          </cell>
          <cell r="H346" t="str">
            <v>阿久根</v>
          </cell>
        </row>
        <row r="347">
          <cell r="C347" t="str">
            <v>阿久根市立大川中学校</v>
          </cell>
          <cell r="D347" t="str">
            <v>899-1741</v>
          </cell>
          <cell r="E347" t="str">
            <v>阿久根市大川8250</v>
          </cell>
          <cell r="F347" t="str">
            <v>0996-74-0004</v>
          </cell>
          <cell r="G347" t="str">
            <v>0996-74-1890</v>
          </cell>
          <cell r="H347" t="str">
            <v>薩摩大川</v>
          </cell>
        </row>
        <row r="348">
          <cell r="C348" t="str">
            <v>阿久根市立鶴川内中学校</v>
          </cell>
          <cell r="D348" t="str">
            <v>899-1603</v>
          </cell>
          <cell r="E348" t="str">
            <v>阿久根市鶴川内10300</v>
          </cell>
          <cell r="F348" t="str">
            <v>0996-72-2101</v>
          </cell>
          <cell r="G348" t="str">
            <v>0996-73-0083</v>
          </cell>
          <cell r="H348" t="str">
            <v>鶴川内</v>
          </cell>
        </row>
        <row r="349">
          <cell r="C349" t="str">
            <v>阿久根市立三笠中学校</v>
          </cell>
          <cell r="D349" t="str">
            <v>899-1131</v>
          </cell>
          <cell r="E349" t="str">
            <v>阿久根市脇本7877</v>
          </cell>
          <cell r="F349" t="str">
            <v>0996-75-0003</v>
          </cell>
          <cell r="G349" t="str">
            <v>0996-75-0473</v>
          </cell>
          <cell r="H349" t="str">
            <v>脇本</v>
          </cell>
        </row>
        <row r="350">
          <cell r="C350" t="str">
            <v>出水市立出水小学校</v>
          </cell>
          <cell r="D350" t="str">
            <v>899-0204</v>
          </cell>
          <cell r="E350" t="str">
            <v>出水市麓町9-13</v>
          </cell>
          <cell r="F350" t="str">
            <v>0996-63-2151</v>
          </cell>
          <cell r="G350" t="str">
            <v>0996-62-9771</v>
          </cell>
          <cell r="H350" t="str">
            <v>出水</v>
          </cell>
        </row>
        <row r="351">
          <cell r="C351" t="str">
            <v>出水市立西出水小学校</v>
          </cell>
          <cell r="D351" t="str">
            <v>899-0213</v>
          </cell>
          <cell r="E351" t="str">
            <v>出水市西出水町1045</v>
          </cell>
          <cell r="F351" t="str">
            <v>0996-63-2155</v>
          </cell>
          <cell r="G351" t="str">
            <v>0996-62-9772</v>
          </cell>
          <cell r="H351" t="str">
            <v>西出水</v>
          </cell>
        </row>
        <row r="352">
          <cell r="C352" t="str">
            <v>出水市立東出水小学校</v>
          </cell>
          <cell r="D352" t="str">
            <v>899-0203</v>
          </cell>
          <cell r="E352" t="str">
            <v>出水市上鯖渕1866</v>
          </cell>
          <cell r="F352" t="str">
            <v>0996-63-2160</v>
          </cell>
          <cell r="G352" t="str">
            <v>0996-62-9774</v>
          </cell>
          <cell r="H352" t="str">
            <v>出水</v>
          </cell>
        </row>
        <row r="353">
          <cell r="C353" t="str">
            <v>出水市立米ノ津小学校</v>
          </cell>
          <cell r="D353" t="str">
            <v>899-0132</v>
          </cell>
          <cell r="E353" t="str">
            <v>出水市下知識町1584</v>
          </cell>
          <cell r="F353" t="str">
            <v>0996-67-1119</v>
          </cell>
          <cell r="G353" t="str">
            <v>0996-67-4540</v>
          </cell>
          <cell r="H353" t="str">
            <v>米ノ津</v>
          </cell>
        </row>
        <row r="354">
          <cell r="C354" t="str">
            <v>出水市立米ノ津東小学校</v>
          </cell>
          <cell r="D354" t="str">
            <v>899-0123</v>
          </cell>
          <cell r="E354" t="str">
            <v>出水市下鯖町584</v>
          </cell>
          <cell r="F354" t="str">
            <v>0996-67-1006</v>
          </cell>
          <cell r="G354" t="str">
            <v>0996-67-4790</v>
          </cell>
          <cell r="H354" t="str">
            <v>米ノ津</v>
          </cell>
        </row>
        <row r="355">
          <cell r="C355" t="str">
            <v>出水市立切通小学校</v>
          </cell>
          <cell r="D355" t="str">
            <v>899-0122</v>
          </cell>
          <cell r="E355" t="str">
            <v>出水市境町1286</v>
          </cell>
          <cell r="F355" t="str">
            <v>0996-67-3311</v>
          </cell>
          <cell r="G355" t="str">
            <v>0996-67-4795</v>
          </cell>
          <cell r="H355" t="str">
            <v>切通</v>
          </cell>
        </row>
        <row r="356">
          <cell r="C356" t="str">
            <v>出水市立荘小学校</v>
          </cell>
          <cell r="D356" t="str">
            <v>899-0435</v>
          </cell>
          <cell r="E356" t="str">
            <v>出水市荘1748</v>
          </cell>
          <cell r="F356" t="str">
            <v>0996-82-0633</v>
          </cell>
          <cell r="G356" t="str">
            <v>0996-82-4705</v>
          </cell>
          <cell r="H356" t="str">
            <v>屋地</v>
          </cell>
        </row>
        <row r="357">
          <cell r="C357" t="str">
            <v>出水市立蕨島小学校</v>
          </cell>
          <cell r="D357" t="str">
            <v>899-0135</v>
          </cell>
          <cell r="E357" t="str">
            <v>出水市荘3998</v>
          </cell>
          <cell r="F357" t="str">
            <v>0996-83-3412</v>
          </cell>
          <cell r="G357" t="str">
            <v>0996-85-5876</v>
          </cell>
          <cell r="H357" t="str">
            <v>野口</v>
          </cell>
        </row>
        <row r="358">
          <cell r="C358" t="str">
            <v>出水市立大川内小学校</v>
          </cell>
          <cell r="D358" t="str">
            <v>899-0342</v>
          </cell>
          <cell r="E358" t="str">
            <v>出水市下大川内3915-1</v>
          </cell>
          <cell r="F358" t="str">
            <v>0996-68-2100</v>
          </cell>
          <cell r="G358" t="str">
            <v>0996-68-2932</v>
          </cell>
          <cell r="H358" t="str">
            <v>大川内</v>
          </cell>
        </row>
        <row r="359">
          <cell r="C359" t="str">
            <v>出水市立上場小学校</v>
          </cell>
          <cell r="D359" t="str">
            <v>899-0341</v>
          </cell>
          <cell r="E359" t="str">
            <v>出水市上大川内2580-27</v>
          </cell>
          <cell r="F359" t="str">
            <v>0996-68-2200</v>
          </cell>
          <cell r="G359" t="str">
            <v>0996-68-2933</v>
          </cell>
          <cell r="H359" t="str">
            <v>上場</v>
          </cell>
        </row>
        <row r="360">
          <cell r="C360" t="str">
            <v>出水市立高尾野小学校</v>
          </cell>
          <cell r="D360" t="str">
            <v>899-0402</v>
          </cell>
          <cell r="E360" t="str">
            <v>出水市高尾野町柴引1559</v>
          </cell>
          <cell r="F360" t="str">
            <v>0996-82-0029</v>
          </cell>
          <cell r="G360" t="str">
            <v>0996-82-4339</v>
          </cell>
          <cell r="H360" t="str">
            <v>高尾野</v>
          </cell>
        </row>
        <row r="361">
          <cell r="C361" t="str">
            <v>出水市立下水流小学校</v>
          </cell>
          <cell r="D361" t="str">
            <v>899-0405</v>
          </cell>
          <cell r="E361" t="str">
            <v>出水市高尾野町下水流3164-7</v>
          </cell>
          <cell r="F361" t="str">
            <v>0996-82-0039</v>
          </cell>
          <cell r="G361" t="str">
            <v>0996-82-4164</v>
          </cell>
          <cell r="H361" t="str">
            <v>東水流</v>
          </cell>
        </row>
        <row r="362">
          <cell r="C362" t="str">
            <v>出水市立江内小学校</v>
          </cell>
          <cell r="D362" t="str">
            <v>899-0407</v>
          </cell>
          <cell r="E362" t="str">
            <v>出水市高尾野町江内7631</v>
          </cell>
          <cell r="F362" t="str">
            <v>0996-83-3004</v>
          </cell>
          <cell r="G362" t="str">
            <v>0996-85-5562</v>
          </cell>
          <cell r="H362" t="str">
            <v>江内</v>
          </cell>
        </row>
        <row r="363">
          <cell r="C363" t="str">
            <v>出水市立野田小学校</v>
          </cell>
          <cell r="D363" t="str">
            <v>899-0501</v>
          </cell>
          <cell r="E363" t="str">
            <v>出水市野田町上名375</v>
          </cell>
          <cell r="F363" t="str">
            <v>0996-84-2008</v>
          </cell>
          <cell r="G363" t="str">
            <v>0996-84-4018</v>
          </cell>
          <cell r="H363" t="str">
            <v>野田郷</v>
          </cell>
        </row>
        <row r="364">
          <cell r="C364" t="str">
            <v>出水市立出水中学校</v>
          </cell>
          <cell r="D364" t="str">
            <v>899-0207</v>
          </cell>
          <cell r="E364" t="str">
            <v>出水市中央町1262</v>
          </cell>
          <cell r="F364" t="str">
            <v>0996-63-2166</v>
          </cell>
          <cell r="G364" t="str">
            <v>0996-62-9770</v>
          </cell>
          <cell r="H364" t="str">
            <v>西出水</v>
          </cell>
        </row>
        <row r="365">
          <cell r="C365" t="str">
            <v>出水市立米ノ津中学校</v>
          </cell>
          <cell r="D365" t="str">
            <v>899-0131</v>
          </cell>
          <cell r="E365" t="str">
            <v>出水市明神町100</v>
          </cell>
          <cell r="F365" t="str">
            <v>0996-67-1055</v>
          </cell>
          <cell r="G365" t="str">
            <v>0996-67-4530</v>
          </cell>
          <cell r="H365" t="str">
            <v>米ノ津</v>
          </cell>
        </row>
        <row r="366">
          <cell r="C366" t="str">
            <v>出水市立米ノ津中学校桂島分校</v>
          </cell>
          <cell r="D366" t="str">
            <v>899-0131</v>
          </cell>
          <cell r="E366" t="str">
            <v>出水市荘3670</v>
          </cell>
          <cell r="F366" t="str">
            <v>0996-72-3189</v>
          </cell>
          <cell r="G366" t="str">
            <v>0996-72-3189</v>
          </cell>
          <cell r="H366" t="str">
            <v>桂島</v>
          </cell>
        </row>
        <row r="367">
          <cell r="C367" t="str">
            <v>出水市立荘中学校</v>
          </cell>
          <cell r="D367" t="str">
            <v>899-0135</v>
          </cell>
          <cell r="E367" t="str">
            <v>出水市荘746</v>
          </cell>
          <cell r="F367" t="str">
            <v>0996-82-0661</v>
          </cell>
          <cell r="G367" t="str">
            <v>0996-82-4704</v>
          </cell>
          <cell r="H367" t="str">
            <v>屋地</v>
          </cell>
        </row>
        <row r="368">
          <cell r="C368" t="str">
            <v>出水市立大川内中学校</v>
          </cell>
          <cell r="D368" t="str">
            <v>899-0341</v>
          </cell>
          <cell r="E368" t="str">
            <v>出水市上大川内823</v>
          </cell>
          <cell r="F368" t="str">
            <v>0996-68-2300</v>
          </cell>
          <cell r="G368" t="str">
            <v>0996-68-2934</v>
          </cell>
          <cell r="H368" t="str">
            <v>大川内</v>
          </cell>
        </row>
        <row r="369">
          <cell r="C369" t="str">
            <v>出水市立高尾野中学校</v>
          </cell>
          <cell r="D369" t="str">
            <v>899-0402</v>
          </cell>
          <cell r="E369" t="str">
            <v>出水市高尾野町柴引2143</v>
          </cell>
          <cell r="F369" t="str">
            <v>0996-82-0019</v>
          </cell>
          <cell r="G369" t="str">
            <v>0996-82-1512</v>
          </cell>
          <cell r="H369" t="str">
            <v>高尾野</v>
          </cell>
        </row>
        <row r="370">
          <cell r="C370" t="str">
            <v>出水市立江内中学校</v>
          </cell>
          <cell r="D370" t="str">
            <v>899-0407</v>
          </cell>
          <cell r="E370" t="str">
            <v>出水市高尾野町江内3200</v>
          </cell>
          <cell r="F370" t="str">
            <v>0996-83-3007</v>
          </cell>
          <cell r="G370" t="str">
            <v>0996-85-5563</v>
          </cell>
          <cell r="H370" t="str">
            <v>江内</v>
          </cell>
        </row>
        <row r="371">
          <cell r="C371" t="str">
            <v>出水市立野田中学校</v>
          </cell>
          <cell r="D371" t="str">
            <v>899-0501</v>
          </cell>
          <cell r="E371" t="str">
            <v>出水市野田町上名6172</v>
          </cell>
          <cell r="F371" t="str">
            <v>0996-84-2011</v>
          </cell>
          <cell r="G371" t="str">
            <v>0996-84-4019</v>
          </cell>
          <cell r="H371" t="str">
            <v>野田郷</v>
          </cell>
        </row>
        <row r="372">
          <cell r="C372" t="str">
            <v>長島町立鷹巣小学校</v>
          </cell>
          <cell r="D372" t="str">
            <v>899-1401</v>
          </cell>
          <cell r="E372" t="str">
            <v>出水郡長島町鷹巣1888</v>
          </cell>
          <cell r="F372" t="str">
            <v>0996-86-0006</v>
          </cell>
          <cell r="G372" t="str">
            <v>0996-86-2056</v>
          </cell>
          <cell r="H372" t="str">
            <v>鷹巣</v>
          </cell>
        </row>
        <row r="373">
          <cell r="C373" t="str">
            <v>長島町立川床小学校</v>
          </cell>
          <cell r="D373" t="str">
            <v>899-1212</v>
          </cell>
          <cell r="E373" t="str">
            <v>長島町長島町川床1144</v>
          </cell>
          <cell r="F373" t="str">
            <v>0996-87-0135</v>
          </cell>
          <cell r="G373" t="str">
            <v>0996-87-0313</v>
          </cell>
          <cell r="H373" t="str">
            <v>川床</v>
          </cell>
        </row>
        <row r="374">
          <cell r="C374" t="str">
            <v>長島町立田尻小学校</v>
          </cell>
          <cell r="D374" t="str">
            <v>899-1211</v>
          </cell>
          <cell r="E374" t="str">
            <v>長島町長島町山門野4538</v>
          </cell>
          <cell r="F374" t="str">
            <v>0996-87-0605</v>
          </cell>
          <cell r="G374" t="str">
            <v>0996-87-0605</v>
          </cell>
          <cell r="H374" t="str">
            <v>瀬戸</v>
          </cell>
        </row>
        <row r="375">
          <cell r="C375" t="str">
            <v>長島町立伊唐小学校</v>
          </cell>
          <cell r="D375" t="str">
            <v>899-1401</v>
          </cell>
          <cell r="E375" t="str">
            <v>長島町長島町鷹巣4263</v>
          </cell>
          <cell r="F375" t="str">
            <v>0996-86-1104</v>
          </cell>
          <cell r="G375" t="str">
            <v>0996-86-1104</v>
          </cell>
          <cell r="H375" t="str">
            <v>伊唐</v>
          </cell>
        </row>
        <row r="376">
          <cell r="C376" t="str">
            <v>長島町立本浦小学校</v>
          </cell>
          <cell r="D376" t="str">
            <v>899-1403</v>
          </cell>
          <cell r="E376" t="str">
            <v>長島町長島町諸浦541</v>
          </cell>
          <cell r="F376" t="str">
            <v>0996-86-1306</v>
          </cell>
          <cell r="G376" t="str">
            <v>0996-86-1306</v>
          </cell>
          <cell r="H376" t="str">
            <v>諸浦</v>
          </cell>
        </row>
        <row r="377">
          <cell r="C377" t="str">
            <v>長島町立獅子島小学校</v>
          </cell>
          <cell r="D377" t="str">
            <v>899-1501</v>
          </cell>
          <cell r="E377" t="str">
            <v>長島町長島町獅子島4348-1</v>
          </cell>
          <cell r="F377" t="str">
            <v>0996-89-3018</v>
          </cell>
          <cell r="G377" t="str">
            <v>0996-89-3018</v>
          </cell>
          <cell r="H377" t="str">
            <v>御所浦</v>
          </cell>
        </row>
        <row r="378">
          <cell r="C378" t="str">
            <v>長島町立幣串小学校</v>
          </cell>
          <cell r="D378" t="str">
            <v>899-1501</v>
          </cell>
          <cell r="E378" t="str">
            <v>長島町長島町獅子島1498</v>
          </cell>
          <cell r="F378" t="str">
            <v>0996-89-3036</v>
          </cell>
          <cell r="G378" t="str">
            <v>0996-89-3036</v>
          </cell>
          <cell r="H378" t="str">
            <v>幣串</v>
          </cell>
        </row>
        <row r="379">
          <cell r="C379" t="str">
            <v>長島町立城川内小学校</v>
          </cell>
          <cell r="D379" t="str">
            <v>899-1304</v>
          </cell>
          <cell r="E379" t="str">
            <v>長島町長島町城川内870</v>
          </cell>
          <cell r="F379" t="str">
            <v>0996-88-5342</v>
          </cell>
          <cell r="G379" t="str">
            <v>0996-88-5342</v>
          </cell>
          <cell r="H379" t="str">
            <v>指江</v>
          </cell>
        </row>
        <row r="380">
          <cell r="C380" t="str">
            <v>長島町立平尾小学校</v>
          </cell>
          <cell r="D380" t="str">
            <v>899-1302</v>
          </cell>
          <cell r="E380" t="str">
            <v>長島町長島町平尾832</v>
          </cell>
          <cell r="F380" t="str">
            <v>0996-88-2020</v>
          </cell>
          <cell r="G380" t="str">
            <v>0996-88-2020</v>
          </cell>
          <cell r="H380" t="str">
            <v>平尾</v>
          </cell>
        </row>
        <row r="381">
          <cell r="C381" t="str">
            <v>長島町立蔵之元小学校</v>
          </cell>
          <cell r="D381" t="str">
            <v>899-1301</v>
          </cell>
          <cell r="E381" t="str">
            <v>長島町長島町蔵之元1631-2</v>
          </cell>
          <cell r="F381" t="str">
            <v>0996-88-5101</v>
          </cell>
          <cell r="G381" t="str">
            <v>0996-88-5101</v>
          </cell>
          <cell r="H381" t="str">
            <v>藏之元</v>
          </cell>
        </row>
        <row r="382">
          <cell r="C382" t="str">
            <v>長島町立汐見小学校</v>
          </cell>
          <cell r="D382" t="str">
            <v>899-1321</v>
          </cell>
          <cell r="E382" t="str">
            <v>長島町長島町下山門野1823</v>
          </cell>
          <cell r="F382" t="str">
            <v>0996-88-5370</v>
          </cell>
          <cell r="G382" t="str">
            <v>0996-88-5370</v>
          </cell>
          <cell r="H382" t="str">
            <v>汐見</v>
          </cell>
        </row>
        <row r="383">
          <cell r="C383" t="str">
            <v>長島町立鷹巣中学校</v>
          </cell>
          <cell r="D383" t="str">
            <v>899-1401</v>
          </cell>
          <cell r="E383" t="str">
            <v>長島町長島町鷹巣1687</v>
          </cell>
          <cell r="F383" t="str">
            <v>0996-86-0003</v>
          </cell>
          <cell r="G383" t="str">
            <v>0996-86-0003</v>
          </cell>
          <cell r="H383" t="str">
            <v>鷹巣</v>
          </cell>
        </row>
        <row r="384">
          <cell r="C384" t="str">
            <v>長島町立川床中学校</v>
          </cell>
          <cell r="D384" t="str">
            <v>899-1212</v>
          </cell>
          <cell r="E384" t="str">
            <v>長島町長島町川床1547</v>
          </cell>
          <cell r="F384" t="str">
            <v>0996-87-0136</v>
          </cell>
          <cell r="G384" t="str">
            <v>0996-87-0136</v>
          </cell>
          <cell r="H384" t="str">
            <v>川床</v>
          </cell>
        </row>
        <row r="385">
          <cell r="C385" t="str">
            <v>長島町立獅子島中学校</v>
          </cell>
          <cell r="D385" t="str">
            <v>899-1501</v>
          </cell>
          <cell r="E385" t="str">
            <v>長島町長島町獅子島118</v>
          </cell>
          <cell r="F385" t="str">
            <v>0996-89-3054</v>
          </cell>
          <cell r="G385" t="str">
            <v>0996-89-3054</v>
          </cell>
          <cell r="H385" t="str">
            <v>片側</v>
          </cell>
        </row>
        <row r="386">
          <cell r="C386" t="str">
            <v>長島町立長島中学校</v>
          </cell>
          <cell r="D386" t="str">
            <v>899-1303</v>
          </cell>
          <cell r="E386" t="str">
            <v>長島町長島町指江548</v>
          </cell>
          <cell r="F386" t="str">
            <v>0996-88-5007</v>
          </cell>
          <cell r="G386" t="str">
            <v>0996-88-5007</v>
          </cell>
          <cell r="H386" t="str">
            <v>指江</v>
          </cell>
        </row>
        <row r="387">
          <cell r="C387" t="str">
            <v>長島町立平尾中学校</v>
          </cell>
          <cell r="D387" t="str">
            <v>899-1302</v>
          </cell>
          <cell r="E387" t="str">
            <v>長島町長島町平尾5719</v>
          </cell>
          <cell r="F387" t="str">
            <v>0996-88-2013</v>
          </cell>
          <cell r="G387" t="str">
            <v>0996-88-2013</v>
          </cell>
          <cell r="H387" t="str">
            <v>平尾</v>
          </cell>
        </row>
        <row r="388">
          <cell r="C388" t="str">
            <v>伊佐市立大口小学校</v>
          </cell>
          <cell r="D388" t="str">
            <v>895-2511</v>
          </cell>
          <cell r="E388" t="str">
            <v>伊佐市大口里1859</v>
          </cell>
          <cell r="F388" t="str">
            <v>0995-22-0349</v>
          </cell>
          <cell r="G388" t="str">
            <v>0995-22-6244</v>
          </cell>
          <cell r="H388" t="str">
            <v>大口</v>
          </cell>
        </row>
        <row r="389">
          <cell r="C389" t="str">
            <v>伊佐市立大口東小学校</v>
          </cell>
          <cell r="D389" t="str">
            <v>895-2505</v>
          </cell>
          <cell r="E389" t="str">
            <v>伊佐市大口目丸1286-2</v>
          </cell>
          <cell r="F389" t="str">
            <v>0995-22-0263</v>
          </cell>
          <cell r="G389" t="str">
            <v>0995-22-0251</v>
          </cell>
          <cell r="H389" t="str">
            <v>下青木</v>
          </cell>
        </row>
        <row r="390">
          <cell r="C390" t="str">
            <v>伊佐市立牛尾小学校</v>
          </cell>
          <cell r="D390" t="str">
            <v>895-2501</v>
          </cell>
          <cell r="E390" t="str">
            <v>伊佐市大口牛尾298-1</v>
          </cell>
          <cell r="F390" t="str">
            <v>0995-22-0264</v>
          </cell>
          <cell r="G390" t="str">
            <v>0995-22-1698</v>
          </cell>
          <cell r="H390" t="str">
            <v>郡山八幡</v>
          </cell>
        </row>
        <row r="391">
          <cell r="C391" t="str">
            <v>伊佐市立山野小学校</v>
          </cell>
          <cell r="D391" t="str">
            <v>895-2635</v>
          </cell>
          <cell r="E391" t="str">
            <v>伊佐市大口山野4334</v>
          </cell>
          <cell r="F391" t="str">
            <v>0995-22-0420</v>
          </cell>
          <cell r="G391" t="str">
            <v>0995-22-0976</v>
          </cell>
          <cell r="H391" t="str">
            <v>西山野</v>
          </cell>
        </row>
        <row r="392">
          <cell r="C392" t="str">
            <v>伊佐市立山野西小学校</v>
          </cell>
          <cell r="D392" t="str">
            <v>895-2634</v>
          </cell>
          <cell r="E392" t="str">
            <v>伊佐市大口小川内573-99</v>
          </cell>
          <cell r="F392" t="str">
            <v>0995-29-3451</v>
          </cell>
          <cell r="G392" t="str">
            <v>0995-29-3471</v>
          </cell>
          <cell r="H392" t="str">
            <v>小川内</v>
          </cell>
        </row>
        <row r="393">
          <cell r="C393" t="str">
            <v>伊佐市立平出水小学校</v>
          </cell>
          <cell r="D393" t="str">
            <v>895-2633</v>
          </cell>
          <cell r="E393" t="str">
            <v>伊佐市大口平出水901</v>
          </cell>
          <cell r="F393" t="str">
            <v>0995-22-1045</v>
          </cell>
          <cell r="G393" t="str">
            <v>0995-22-1047</v>
          </cell>
          <cell r="H393" t="str">
            <v>平出水</v>
          </cell>
        </row>
        <row r="394">
          <cell r="C394" t="str">
            <v>伊佐市立羽月小学校</v>
          </cell>
          <cell r="D394" t="str">
            <v>895-2525</v>
          </cell>
          <cell r="E394" t="str">
            <v>伊佐市大口下殿531</v>
          </cell>
          <cell r="F394" t="str">
            <v>0995-22-0271</v>
          </cell>
          <cell r="G394" t="str">
            <v>0995-22-0983</v>
          </cell>
          <cell r="H394" t="str">
            <v>羽月</v>
          </cell>
        </row>
        <row r="395">
          <cell r="C395" t="str">
            <v>伊佐市立羽月北小学校</v>
          </cell>
          <cell r="D395" t="str">
            <v>895-2529</v>
          </cell>
          <cell r="E395" t="str">
            <v>伊佐市大口白木1354-37</v>
          </cell>
          <cell r="F395" t="str">
            <v>0995-22-3114</v>
          </cell>
          <cell r="G395" t="str">
            <v>0995-22-3104</v>
          </cell>
          <cell r="H395" t="str">
            <v>白木</v>
          </cell>
        </row>
        <row r="396">
          <cell r="C396" t="str">
            <v>伊佐市立羽月西小学校</v>
          </cell>
          <cell r="D396" t="str">
            <v>895-2527</v>
          </cell>
          <cell r="E396" t="str">
            <v>伊佐市大口田代277-2</v>
          </cell>
          <cell r="F396" t="str">
            <v>0995-28-2002</v>
          </cell>
          <cell r="G396" t="str">
            <v>0995-28-2052</v>
          </cell>
          <cell r="H396" t="str">
            <v>崎山</v>
          </cell>
        </row>
        <row r="397">
          <cell r="C397" t="str">
            <v>伊佐市立曽木小学校</v>
          </cell>
          <cell r="D397" t="str">
            <v>895-2441</v>
          </cell>
          <cell r="E397" t="str">
            <v>伊佐市大口曽木1753</v>
          </cell>
          <cell r="F397" t="str">
            <v>0995-25-1152</v>
          </cell>
          <cell r="G397" t="str">
            <v>0995-25-1162</v>
          </cell>
          <cell r="H397" t="str">
            <v>西太良</v>
          </cell>
        </row>
        <row r="398">
          <cell r="C398" t="str">
            <v>伊佐市立針持小学校</v>
          </cell>
          <cell r="D398" t="str">
            <v>895-2442</v>
          </cell>
          <cell r="E398" t="str">
            <v>伊佐市大口針持4275-2</v>
          </cell>
          <cell r="F398" t="str">
            <v>0995-25-1140</v>
          </cell>
          <cell r="G398" t="str">
            <v>0995-25-1160</v>
          </cell>
          <cell r="H398" t="str">
            <v>針持</v>
          </cell>
        </row>
        <row r="399">
          <cell r="C399" t="str">
            <v>伊佐市立本城小学校</v>
          </cell>
          <cell r="D399" t="str">
            <v>895-2813</v>
          </cell>
          <cell r="E399" t="str">
            <v>伊佐市菱刈南浦3449</v>
          </cell>
          <cell r="F399" t="str">
            <v>0995-26-0054</v>
          </cell>
          <cell r="G399" t="str">
            <v>0995-26-5012</v>
          </cell>
          <cell r="H399" t="str">
            <v>本城</v>
          </cell>
        </row>
        <row r="400">
          <cell r="C400" t="str">
            <v>伊佐市立南永小学校</v>
          </cell>
          <cell r="D400" t="str">
            <v>895-2813</v>
          </cell>
          <cell r="E400" t="str">
            <v>伊佐市菱刈南浦1002-5</v>
          </cell>
          <cell r="F400" t="str">
            <v>0995-26-3980</v>
          </cell>
          <cell r="G400" t="str">
            <v>0995-26-5013</v>
          </cell>
          <cell r="H400" t="str">
            <v>幸田</v>
          </cell>
        </row>
        <row r="401">
          <cell r="C401" t="str">
            <v>伊佐市立菱刈小学校</v>
          </cell>
          <cell r="D401" t="str">
            <v>895-2701</v>
          </cell>
          <cell r="E401" t="str">
            <v>伊佐市菱刈前目2013</v>
          </cell>
          <cell r="F401" t="str">
            <v>0995-26-0010</v>
          </cell>
          <cell r="G401" t="str">
            <v>0995-26-5014</v>
          </cell>
          <cell r="H401" t="str">
            <v>菱刈</v>
          </cell>
        </row>
        <row r="402">
          <cell r="C402" t="str">
            <v>伊佐市立田中小学校</v>
          </cell>
          <cell r="D402" t="str">
            <v>895-2706</v>
          </cell>
          <cell r="E402" t="str">
            <v>伊佐市菱刈田中1011</v>
          </cell>
          <cell r="F402" t="str">
            <v>0995-26-0029</v>
          </cell>
          <cell r="G402" t="str">
            <v>0995-26-5018</v>
          </cell>
          <cell r="H402" t="str">
            <v>重留</v>
          </cell>
        </row>
        <row r="403">
          <cell r="C403" t="str">
            <v>伊佐市立湯之尾小学校</v>
          </cell>
          <cell r="D403" t="str">
            <v>895-2708</v>
          </cell>
          <cell r="E403" t="str">
            <v>伊佐市菱刈川北2463</v>
          </cell>
          <cell r="F403" t="str">
            <v>0995-26-0114</v>
          </cell>
          <cell r="G403" t="str">
            <v>0995-26-5019</v>
          </cell>
          <cell r="H403" t="str">
            <v>湯之尾</v>
          </cell>
        </row>
        <row r="404">
          <cell r="C404" t="str">
            <v>伊佐市立大口中学校</v>
          </cell>
          <cell r="D404" t="str">
            <v>895-2503</v>
          </cell>
          <cell r="E404" t="str">
            <v>伊佐市大口篠原746-1</v>
          </cell>
          <cell r="F404" t="str">
            <v>0995-22-0354</v>
          </cell>
          <cell r="G404" t="str">
            <v>0995-22-4985</v>
          </cell>
          <cell r="H404" t="str">
            <v>大口</v>
          </cell>
        </row>
        <row r="405">
          <cell r="C405" t="str">
            <v>伊佐市立山野中学校</v>
          </cell>
          <cell r="D405" t="str">
            <v>895-2631</v>
          </cell>
          <cell r="E405" t="str">
            <v>伊佐市大口小木原2032</v>
          </cell>
          <cell r="F405" t="str">
            <v>0995-22-0419</v>
          </cell>
          <cell r="G405" t="str">
            <v>0995-22-0428</v>
          </cell>
          <cell r="H405" t="str">
            <v>山野</v>
          </cell>
        </row>
        <row r="406">
          <cell r="C406" t="str">
            <v>伊佐市立大口南中学校</v>
          </cell>
          <cell r="D406" t="str">
            <v>895-2525</v>
          </cell>
          <cell r="E406" t="str">
            <v>伊佐市大口下殿1678-10</v>
          </cell>
          <cell r="F406" t="str">
            <v>0995-22-2125</v>
          </cell>
          <cell r="G406" t="str">
            <v>0995-22-2126</v>
          </cell>
          <cell r="H406" t="str">
            <v>羽月</v>
          </cell>
        </row>
        <row r="407">
          <cell r="C407" t="str">
            <v>伊佐市立菱刈中学校</v>
          </cell>
          <cell r="D407" t="str">
            <v>895-2701</v>
          </cell>
          <cell r="E407" t="str">
            <v>伊佐市菱刈前目2697</v>
          </cell>
          <cell r="F407" t="str">
            <v>0995-26-0047</v>
          </cell>
          <cell r="G407" t="str">
            <v>0995-26-5025</v>
          </cell>
          <cell r="H407" t="str">
            <v>前目</v>
          </cell>
        </row>
        <row r="408">
          <cell r="C408" t="str">
            <v>霧島市立国分北小学校</v>
          </cell>
          <cell r="D408" t="str">
            <v>899-4351</v>
          </cell>
          <cell r="E408" t="str">
            <v>霧島市国分新町1332</v>
          </cell>
          <cell r="F408" t="str">
            <v>0995-46-0588</v>
          </cell>
          <cell r="G408" t="str">
            <v>0995-47-1156</v>
          </cell>
          <cell r="H408" t="str">
            <v>重久</v>
          </cell>
        </row>
        <row r="409">
          <cell r="C409" t="str">
            <v>霧島市立青葉小学校</v>
          </cell>
          <cell r="D409" t="str">
            <v>899-4305</v>
          </cell>
          <cell r="E409" t="str">
            <v>霧島市国分郡田315</v>
          </cell>
          <cell r="F409" t="str">
            <v>0995-45-6411</v>
          </cell>
          <cell r="G409" t="str">
            <v>0995-45-9502</v>
          </cell>
          <cell r="H409" t="str">
            <v>重久</v>
          </cell>
        </row>
        <row r="410">
          <cell r="C410" t="str">
            <v>霧島市立木原小学校</v>
          </cell>
          <cell r="D410" t="str">
            <v>899-4305</v>
          </cell>
          <cell r="E410" t="str">
            <v>霧島市国分郡田3592</v>
          </cell>
          <cell r="F410" t="str">
            <v>0995-49-3106</v>
          </cell>
          <cell r="G410" t="str">
            <v>0995-49-3116</v>
          </cell>
          <cell r="H410" t="str">
            <v>北永野田</v>
          </cell>
        </row>
        <row r="411">
          <cell r="C411" t="str">
            <v>霧島市立川原小学校</v>
          </cell>
          <cell r="D411" t="str">
            <v>899-4303</v>
          </cell>
          <cell r="E411" t="str">
            <v>霧島市国分川原2654</v>
          </cell>
          <cell r="F411" t="str">
            <v>0995-45-3688</v>
          </cell>
          <cell r="G411" t="str">
            <v>0995-45-3688</v>
          </cell>
          <cell r="H411" t="str">
            <v>川原</v>
          </cell>
        </row>
        <row r="412">
          <cell r="C412" t="str">
            <v>霧島市立国分小学校</v>
          </cell>
          <cell r="D412" t="str">
            <v>899-4332</v>
          </cell>
          <cell r="E412" t="str">
            <v>霧島市国分中央2-5-1</v>
          </cell>
          <cell r="F412" t="str">
            <v>0995-45-0040</v>
          </cell>
          <cell r="G412" t="str">
            <v>0995-46-2204</v>
          </cell>
          <cell r="H412" t="str">
            <v>国分</v>
          </cell>
        </row>
        <row r="413">
          <cell r="C413" t="str">
            <v>霧島市立向花小学校</v>
          </cell>
          <cell r="D413" t="str">
            <v>899-4346</v>
          </cell>
          <cell r="E413" t="str">
            <v>霧島市国分府中町4-1</v>
          </cell>
          <cell r="F413" t="str">
            <v>0995-46-0050</v>
          </cell>
          <cell r="G413" t="str">
            <v>0995-46-0068</v>
          </cell>
          <cell r="H413" t="str">
            <v>国分</v>
          </cell>
        </row>
        <row r="414">
          <cell r="C414" t="str">
            <v>霧島市立上小川小学校</v>
          </cell>
          <cell r="D414" t="str">
            <v>899-4316</v>
          </cell>
          <cell r="E414" t="str">
            <v>霧島市国分上小川875</v>
          </cell>
          <cell r="F414" t="str">
            <v>0995-46-0051</v>
          </cell>
          <cell r="G414" t="str">
            <v>0995-46-0211</v>
          </cell>
          <cell r="H414" t="str">
            <v>銅田</v>
          </cell>
        </row>
        <row r="415">
          <cell r="C415" t="str">
            <v>霧島市立国分西小学校</v>
          </cell>
          <cell r="D415" t="str">
            <v>899-4321</v>
          </cell>
          <cell r="E415" t="str">
            <v>霧島市国分広瀬2-9-1</v>
          </cell>
          <cell r="F415" t="str">
            <v>0995-46-0305</v>
          </cell>
          <cell r="G415" t="str">
            <v>0995-45-4152</v>
          </cell>
          <cell r="H415" t="str">
            <v>西広瀬</v>
          </cell>
        </row>
        <row r="416">
          <cell r="C416" t="str">
            <v>霧島市立国分南小学校</v>
          </cell>
          <cell r="D416" t="str">
            <v>899-4463</v>
          </cell>
          <cell r="E416" t="str">
            <v>霧島市国分下井2109</v>
          </cell>
          <cell r="F416" t="str">
            <v>0995-46-0221</v>
          </cell>
          <cell r="G416" t="str">
            <v>0995-47-6221</v>
          </cell>
          <cell r="H416" t="str">
            <v>検校橋</v>
          </cell>
        </row>
        <row r="417">
          <cell r="C417" t="str">
            <v>霧島市立平山小学校</v>
          </cell>
          <cell r="D417" t="str">
            <v>899-4314</v>
          </cell>
          <cell r="E417" t="str">
            <v>霧島市国分川内3053</v>
          </cell>
          <cell r="F417" t="str">
            <v>0995-48-2330</v>
          </cell>
          <cell r="G417" t="str">
            <v>0995-48-2330</v>
          </cell>
          <cell r="H417" t="str">
            <v>渡瀬</v>
          </cell>
        </row>
        <row r="418">
          <cell r="C418" t="str">
            <v>霧島市立塚脇小学校若駒分教室</v>
          </cell>
          <cell r="D418" t="str">
            <v>899-4461</v>
          </cell>
          <cell r="E418" t="str">
            <v>霧島市国分上之段2284</v>
          </cell>
          <cell r="F418" t="str">
            <v>0995-48-2211</v>
          </cell>
          <cell r="G418" t="str">
            <v>0995-48-2211</v>
          </cell>
          <cell r="H418" t="str">
            <v>牧之原</v>
          </cell>
        </row>
        <row r="419">
          <cell r="C419" t="str">
            <v>霧島市立天降川小学校</v>
          </cell>
          <cell r="D419" t="str">
            <v>899-4322</v>
          </cell>
          <cell r="E419" t="str">
            <v>霧島市国分福島１丁目1-15</v>
          </cell>
          <cell r="F419" t="str">
            <v>0995-47-0077</v>
          </cell>
          <cell r="G419" t="str">
            <v>0995-47-3200</v>
          </cell>
          <cell r="H419" t="str">
            <v>西広瀬</v>
          </cell>
        </row>
        <row r="420">
          <cell r="C420" t="str">
            <v>霧島市立溝辺小学校</v>
          </cell>
          <cell r="D420" t="str">
            <v>899-6401</v>
          </cell>
          <cell r="E420" t="str">
            <v>霧島市溝辺町有川196-1</v>
          </cell>
          <cell r="F420" t="str">
            <v>0995-59-2204</v>
          </cell>
          <cell r="G420" t="str">
            <v>0995-59-3781</v>
          </cell>
          <cell r="H420" t="str">
            <v>溝辺</v>
          </cell>
        </row>
        <row r="421">
          <cell r="C421" t="str">
            <v>霧島市立陵南小学校</v>
          </cell>
          <cell r="D421" t="str">
            <v>899-6404</v>
          </cell>
          <cell r="E421" t="str">
            <v>霧島市溝辺町麓1267-2</v>
          </cell>
          <cell r="F421" t="str">
            <v>0995-58-2530</v>
          </cell>
          <cell r="G421" t="str">
            <v>0995-58-4566</v>
          </cell>
          <cell r="H421" t="str">
            <v>鹿児島空港</v>
          </cell>
        </row>
        <row r="422">
          <cell r="C422" t="str">
            <v>霧島市立竹子小学校</v>
          </cell>
          <cell r="D422" t="str">
            <v>899-6402</v>
          </cell>
          <cell r="E422" t="str">
            <v>霧島市溝辺町竹子859</v>
          </cell>
          <cell r="F422" t="str">
            <v>0995-59-2832</v>
          </cell>
          <cell r="G422" t="str">
            <v>0995-59-3782</v>
          </cell>
          <cell r="H422" t="str">
            <v>竹子</v>
          </cell>
        </row>
        <row r="423">
          <cell r="C423" t="str">
            <v>霧島市立横川小学校</v>
          </cell>
          <cell r="D423" t="str">
            <v>899-6303</v>
          </cell>
          <cell r="E423" t="str">
            <v>霧島市横川町中ノ206-1</v>
          </cell>
          <cell r="F423" t="str">
            <v>0995-72-0018</v>
          </cell>
          <cell r="G423" t="str">
            <v>0995-72-0229</v>
          </cell>
          <cell r="H423" t="str">
            <v>大隅横川</v>
          </cell>
        </row>
        <row r="424">
          <cell r="C424" t="str">
            <v>霧島市立安良小学校</v>
          </cell>
          <cell r="D424" t="str">
            <v>899-6301</v>
          </cell>
          <cell r="E424" t="str">
            <v>霧島市横川町上ノ3760-1</v>
          </cell>
          <cell r="F424" t="str">
            <v>0995-73-2044</v>
          </cell>
          <cell r="G424" t="str">
            <v>0995-73-2068</v>
          </cell>
          <cell r="H424" t="str">
            <v>紫尾田</v>
          </cell>
        </row>
        <row r="425">
          <cell r="C425" t="str">
            <v>霧島市立佐々木小学校</v>
          </cell>
          <cell r="D425" t="str">
            <v>899-6302</v>
          </cell>
          <cell r="E425" t="str">
            <v>霧島市横川町下ノ920-6</v>
          </cell>
          <cell r="F425" t="str">
            <v>0995-72-9022</v>
          </cell>
          <cell r="G425" t="str">
            <v>0995-72-9068</v>
          </cell>
          <cell r="H425" t="str">
            <v>馬渡</v>
          </cell>
        </row>
        <row r="426">
          <cell r="C426" t="str">
            <v>霧島市立牧園小学校</v>
          </cell>
          <cell r="D426" t="str">
            <v>899-6507</v>
          </cell>
          <cell r="E426" t="str">
            <v>霧島市牧園町宿窪田788-3</v>
          </cell>
          <cell r="F426" t="str">
            <v>0995-76-0010</v>
          </cell>
          <cell r="G426" t="str">
            <v>0995-76-0212</v>
          </cell>
          <cell r="H426" t="str">
            <v>牧園麓</v>
          </cell>
        </row>
        <row r="427">
          <cell r="C427" t="str">
            <v>霧島市立三体小学校</v>
          </cell>
          <cell r="D427" t="str">
            <v>899-6502</v>
          </cell>
          <cell r="E427" t="str">
            <v>霧島市牧園町三体堂1573</v>
          </cell>
          <cell r="F427" t="str">
            <v>0995-76-0301</v>
          </cell>
          <cell r="G427" t="str">
            <v>0995-76-0320</v>
          </cell>
          <cell r="H427" t="str">
            <v>三体堂</v>
          </cell>
        </row>
        <row r="428">
          <cell r="C428" t="str">
            <v>霧島市立万膳小学校</v>
          </cell>
          <cell r="D428" t="str">
            <v>899-6501</v>
          </cell>
          <cell r="E428" t="str">
            <v>霧島市牧園町万膳673</v>
          </cell>
          <cell r="F428" t="str">
            <v>0995-76-9015</v>
          </cell>
          <cell r="G428" t="str">
            <v>0995-76-9085</v>
          </cell>
          <cell r="H428" t="str">
            <v>万膳</v>
          </cell>
        </row>
        <row r="429">
          <cell r="C429" t="str">
            <v>霧島市立高千穂小学校</v>
          </cell>
          <cell r="D429" t="str">
            <v>899-6603</v>
          </cell>
          <cell r="E429" t="str">
            <v>霧島市牧園町高千穂3855-55</v>
          </cell>
          <cell r="F429" t="str">
            <v>0995-78-2403</v>
          </cell>
          <cell r="G429" t="str">
            <v>0995-78-2416</v>
          </cell>
          <cell r="H429" t="str">
            <v>丸尾</v>
          </cell>
        </row>
        <row r="430">
          <cell r="C430" t="str">
            <v>霧島市立中津川小学校</v>
          </cell>
          <cell r="D430" t="str">
            <v>899-6504</v>
          </cell>
          <cell r="E430" t="str">
            <v>霧島市牧園町上中津川1282</v>
          </cell>
          <cell r="F430" t="str">
            <v>0995-77-2429</v>
          </cell>
          <cell r="G430" t="str">
            <v>0995-77-2433</v>
          </cell>
          <cell r="H430" t="str">
            <v>荒田谷</v>
          </cell>
        </row>
        <row r="431">
          <cell r="C431" t="str">
            <v>霧島市立持松小学校</v>
          </cell>
          <cell r="D431" t="str">
            <v>899-6505</v>
          </cell>
          <cell r="E431" t="str">
            <v>霧島市牧園町持松11</v>
          </cell>
          <cell r="F431" t="str">
            <v>0995-77-2421</v>
          </cell>
          <cell r="G431" t="str">
            <v>0995-77-2432</v>
          </cell>
          <cell r="H431" t="str">
            <v>持松</v>
          </cell>
        </row>
        <row r="432">
          <cell r="C432" t="str">
            <v>霧島市立大田小学校</v>
          </cell>
          <cell r="D432" t="str">
            <v>899-4201</v>
          </cell>
          <cell r="E432" t="str">
            <v>霧島市霧島田口64</v>
          </cell>
          <cell r="F432" t="str">
            <v>0995-57-0003</v>
          </cell>
          <cell r="G432" t="str">
            <v>0995-57-0838</v>
          </cell>
          <cell r="H432" t="str">
            <v>霧島神宮</v>
          </cell>
        </row>
        <row r="433">
          <cell r="C433" t="str">
            <v>霧島市立霧島小学校</v>
          </cell>
          <cell r="D433" t="str">
            <v>899-4201</v>
          </cell>
          <cell r="E433" t="str">
            <v>霧島市霧島田口2255</v>
          </cell>
          <cell r="F433" t="str">
            <v>0995-57-0834</v>
          </cell>
          <cell r="G433" t="str">
            <v>0995-57-0839</v>
          </cell>
          <cell r="H433" t="str">
            <v>霧島神宮前</v>
          </cell>
        </row>
        <row r="434">
          <cell r="C434" t="str">
            <v>霧島市立永水小学校</v>
          </cell>
          <cell r="D434" t="str">
            <v>899-4202</v>
          </cell>
          <cell r="E434" t="str">
            <v>霧島市霧島永水3811</v>
          </cell>
          <cell r="F434" t="str">
            <v>0995-57-0367</v>
          </cell>
          <cell r="G434" t="str">
            <v>0995-57-3434</v>
          </cell>
          <cell r="H434" t="str">
            <v>霧島神宮</v>
          </cell>
        </row>
        <row r="435">
          <cell r="C435" t="str">
            <v>霧島市立富隈小学校</v>
          </cell>
          <cell r="D435" t="str">
            <v>899-5102</v>
          </cell>
          <cell r="E435" t="str">
            <v>霧島市隼人町真孝283-1</v>
          </cell>
          <cell r="F435" t="str">
            <v>0995-42-0227</v>
          </cell>
          <cell r="G435" t="str">
            <v>0995-43-3475</v>
          </cell>
          <cell r="H435" t="str">
            <v>浜之市</v>
          </cell>
        </row>
        <row r="436">
          <cell r="C436" t="str">
            <v>霧島市立宮内小学校</v>
          </cell>
          <cell r="D436" t="str">
            <v>899-5121</v>
          </cell>
          <cell r="E436" t="str">
            <v>霧島市隼人町神宮3-4-1</v>
          </cell>
          <cell r="F436" t="str">
            <v>0995-42-0024</v>
          </cell>
          <cell r="G436" t="str">
            <v>0995-42-0074</v>
          </cell>
          <cell r="H436" t="str">
            <v>隼人</v>
          </cell>
        </row>
        <row r="437">
          <cell r="C437" t="str">
            <v>霧島市立小野小学校</v>
          </cell>
          <cell r="D437" t="str">
            <v>899-5105</v>
          </cell>
          <cell r="E437" t="str">
            <v>霧島市隼人町小田2400</v>
          </cell>
          <cell r="F437" t="str">
            <v>0995-42-0238</v>
          </cell>
          <cell r="G437" t="str">
            <v>0995-42-0258</v>
          </cell>
          <cell r="H437" t="str">
            <v>隼人</v>
          </cell>
        </row>
        <row r="438">
          <cell r="C438" t="str">
            <v>霧島市立小浜小学校</v>
          </cell>
          <cell r="D438" t="str">
            <v>899-5103</v>
          </cell>
          <cell r="E438" t="str">
            <v>霧島市隼人町小浜4774</v>
          </cell>
          <cell r="F438" t="str">
            <v>0995-42-0501</v>
          </cell>
          <cell r="G438" t="str">
            <v>0995-42-0518</v>
          </cell>
          <cell r="H438" t="str">
            <v>小浜</v>
          </cell>
        </row>
        <row r="439">
          <cell r="C439" t="str">
            <v>霧島市立日当山小学校</v>
          </cell>
          <cell r="D439" t="str">
            <v>899-5115</v>
          </cell>
          <cell r="E439" t="str">
            <v>霧島市隼人町東郷1395-1</v>
          </cell>
          <cell r="F439" t="str">
            <v>0995-42-0070</v>
          </cell>
          <cell r="G439" t="str">
            <v>0995-42-0097</v>
          </cell>
          <cell r="H439" t="str">
            <v>日当山</v>
          </cell>
        </row>
        <row r="440">
          <cell r="C440" t="str">
            <v>霧島市立中福良小学校</v>
          </cell>
          <cell r="D440" t="str">
            <v>899-5113</v>
          </cell>
          <cell r="E440" t="str">
            <v>霧島市隼人町嘉例川1831-1</v>
          </cell>
          <cell r="F440" t="str">
            <v>0995-43-9232</v>
          </cell>
          <cell r="G440" t="str">
            <v>0995-43-9238</v>
          </cell>
          <cell r="H440" t="str">
            <v>中福良</v>
          </cell>
        </row>
        <row r="441">
          <cell r="C441" t="str">
            <v>霧島市立福山小学校</v>
          </cell>
          <cell r="D441" t="str">
            <v>899-4501</v>
          </cell>
          <cell r="E441" t="str">
            <v>霧島市福山町福山2962-1</v>
          </cell>
          <cell r="F441" t="str">
            <v>0995-55-2030</v>
          </cell>
          <cell r="G441" t="str">
            <v>0995-55-2030</v>
          </cell>
          <cell r="H441" t="str">
            <v>大隅福山</v>
          </cell>
        </row>
        <row r="442">
          <cell r="C442" t="str">
            <v>霧島市立牧之原小学校</v>
          </cell>
          <cell r="D442" t="str">
            <v>899-4501</v>
          </cell>
          <cell r="E442" t="str">
            <v>霧島市福山町福山5150-25</v>
          </cell>
          <cell r="F442" t="str">
            <v>0995-56-2051</v>
          </cell>
          <cell r="G442" t="str">
            <v>0995-56-1981</v>
          </cell>
          <cell r="H442" t="str">
            <v>牧之原</v>
          </cell>
        </row>
        <row r="443">
          <cell r="C443" t="str">
            <v>霧島市立国分中学校</v>
          </cell>
          <cell r="D443" t="str">
            <v>899-4304</v>
          </cell>
          <cell r="E443" t="str">
            <v>霧島市国分清水1-16-14</v>
          </cell>
          <cell r="F443" t="str">
            <v>0995-46-0053</v>
          </cell>
          <cell r="G443" t="str">
            <v>0995-46-0054</v>
          </cell>
          <cell r="H443" t="str">
            <v>国分</v>
          </cell>
        </row>
        <row r="444">
          <cell r="C444" t="str">
            <v>霧島市立木原中学校</v>
          </cell>
          <cell r="D444" t="str">
            <v>899-4305</v>
          </cell>
          <cell r="E444" t="str">
            <v>霧島市国分郡田3592</v>
          </cell>
          <cell r="F444" t="str">
            <v>0995-49-3106</v>
          </cell>
          <cell r="G444" t="str">
            <v>0995-49-3116</v>
          </cell>
          <cell r="H444" t="str">
            <v>北永野田</v>
          </cell>
        </row>
        <row r="445">
          <cell r="C445" t="str">
            <v>霧島市立国分南中学校</v>
          </cell>
          <cell r="D445" t="str">
            <v>899-4463</v>
          </cell>
          <cell r="E445" t="str">
            <v>霧島市国分下井817</v>
          </cell>
          <cell r="F445" t="str">
            <v>0995-46-0219</v>
          </cell>
          <cell r="G445" t="str">
            <v>0995-46-0218</v>
          </cell>
          <cell r="H445" t="str">
            <v>銅田</v>
          </cell>
        </row>
        <row r="446">
          <cell r="C446" t="str">
            <v>霧島市立舞鶴中学校</v>
          </cell>
          <cell r="D446" t="str">
            <v>899-4322</v>
          </cell>
          <cell r="E446" t="str">
            <v>霧島市国分福島1274-1</v>
          </cell>
          <cell r="F446" t="str">
            <v>0995-47-4747</v>
          </cell>
          <cell r="G446" t="str">
            <v>0995-47-4748</v>
          </cell>
          <cell r="H446" t="str">
            <v>国分</v>
          </cell>
        </row>
        <row r="447">
          <cell r="C447" t="str">
            <v>霧島市立溝辺中学校</v>
          </cell>
          <cell r="D447" t="str">
            <v>899-6401</v>
          </cell>
          <cell r="E447" t="str">
            <v>霧島市溝辺町有川166</v>
          </cell>
          <cell r="F447" t="str">
            <v>0995-59-2006</v>
          </cell>
          <cell r="G447" t="str">
            <v>0995-59-3783</v>
          </cell>
          <cell r="H447" t="str">
            <v>溝辺</v>
          </cell>
        </row>
        <row r="448">
          <cell r="C448" t="str">
            <v>霧島市立陵南中学校</v>
          </cell>
          <cell r="D448" t="str">
            <v>899-6404</v>
          </cell>
          <cell r="E448" t="str">
            <v>霧島市溝辺町麓1680</v>
          </cell>
          <cell r="F448" t="str">
            <v>0995-58-2303</v>
          </cell>
          <cell r="G448" t="str">
            <v>0995-58-4567</v>
          </cell>
          <cell r="H448" t="str">
            <v>鹿児島空港</v>
          </cell>
        </row>
        <row r="449">
          <cell r="C449" t="str">
            <v>霧島市立横川中学校</v>
          </cell>
          <cell r="D449" t="str">
            <v>899-6303</v>
          </cell>
          <cell r="E449" t="str">
            <v>霧島市横川町中ノ524</v>
          </cell>
          <cell r="F449" t="str">
            <v>0995-72-0017</v>
          </cell>
          <cell r="G449" t="str">
            <v>0995-72-0068</v>
          </cell>
          <cell r="H449" t="str">
            <v>大隅横川</v>
          </cell>
        </row>
        <row r="450">
          <cell r="C450" t="str">
            <v>霧島市立牧園中学校</v>
          </cell>
          <cell r="D450" t="str">
            <v>899-6507</v>
          </cell>
          <cell r="E450" t="str">
            <v>霧島市牧園町宿窪田751-1</v>
          </cell>
          <cell r="F450" t="str">
            <v>0995-76-0021</v>
          </cell>
          <cell r="G450" t="str">
            <v>0995-76-0601</v>
          </cell>
          <cell r="H450" t="str">
            <v>牧園麓</v>
          </cell>
        </row>
        <row r="451">
          <cell r="C451" t="str">
            <v>霧島市立霧島中学校</v>
          </cell>
          <cell r="D451" t="str">
            <v>899-4201</v>
          </cell>
          <cell r="E451" t="str">
            <v>霧島市霧島田口3085</v>
          </cell>
          <cell r="F451" t="str">
            <v>0995-57-0836</v>
          </cell>
          <cell r="G451" t="str">
            <v>0995-57-0845</v>
          </cell>
          <cell r="H451" t="str">
            <v>霧島神宮</v>
          </cell>
        </row>
        <row r="452">
          <cell r="C452" t="str">
            <v>霧島市立隼人中学校</v>
          </cell>
          <cell r="D452" t="str">
            <v>899-5102</v>
          </cell>
          <cell r="E452" t="str">
            <v>霧島市隼人町真孝900-1</v>
          </cell>
          <cell r="F452" t="str">
            <v>0995-42-0224</v>
          </cell>
          <cell r="G452" t="str">
            <v>0995-43-7165</v>
          </cell>
          <cell r="H452" t="str">
            <v>浜之市</v>
          </cell>
        </row>
        <row r="453">
          <cell r="C453" t="str">
            <v>霧島市立日当山中学校</v>
          </cell>
          <cell r="D453" t="str">
            <v>899-5115</v>
          </cell>
          <cell r="E453" t="str">
            <v>霧島市隼人町東郷1187-2</v>
          </cell>
          <cell r="F453" t="str">
            <v>0995-42-0058</v>
          </cell>
          <cell r="G453" t="str">
            <v>0995-42-0071</v>
          </cell>
          <cell r="H453" t="str">
            <v>日当山</v>
          </cell>
        </row>
        <row r="454">
          <cell r="C454" t="str">
            <v>霧島市立福山中学校</v>
          </cell>
          <cell r="D454" t="str">
            <v>899-4501</v>
          </cell>
          <cell r="E454" t="str">
            <v>霧島市福山町福山2894-1</v>
          </cell>
          <cell r="F454" t="str">
            <v>0995-55-2021</v>
          </cell>
          <cell r="G454" t="str">
            <v>0995-55-2085</v>
          </cell>
          <cell r="H454" t="str">
            <v>大隅福山</v>
          </cell>
        </row>
        <row r="455">
          <cell r="C455" t="str">
            <v>霧島市立牧之原中学校</v>
          </cell>
          <cell r="D455" t="str">
            <v>899-4501</v>
          </cell>
          <cell r="E455" t="str">
            <v>霧島市福山町福山4623-1</v>
          </cell>
          <cell r="F455" t="str">
            <v>0995-56-2343</v>
          </cell>
          <cell r="G455" t="str">
            <v>0995-56-2343</v>
          </cell>
          <cell r="H455" t="str">
            <v>牧之原</v>
          </cell>
        </row>
        <row r="456">
          <cell r="C456" t="str">
            <v>霧島市立牧之原中学校若駒分校</v>
          </cell>
          <cell r="D456" t="str">
            <v>899-4461</v>
          </cell>
          <cell r="E456" t="str">
            <v>霧島市国分上之段2528</v>
          </cell>
          <cell r="F456" t="str">
            <v>0995-54-8484</v>
          </cell>
          <cell r="G456" t="str">
            <v>0995-48-2176</v>
          </cell>
          <cell r="H456" t="str">
            <v>牧之原</v>
          </cell>
        </row>
        <row r="457">
          <cell r="C457" t="str">
            <v>姶良市立柁城小学校</v>
          </cell>
          <cell r="D457" t="str">
            <v>899-5214</v>
          </cell>
          <cell r="E457" t="str">
            <v>姶良市加治木町仮屋町248</v>
          </cell>
          <cell r="F457" t="str">
            <v>0995-63-2552</v>
          </cell>
          <cell r="G457" t="str">
            <v>0995-63-2554</v>
          </cell>
          <cell r="H457" t="str">
            <v>反土</v>
          </cell>
        </row>
        <row r="458">
          <cell r="C458" t="str">
            <v>姶良市立錦江小学校</v>
          </cell>
          <cell r="D458" t="str">
            <v>899-5222</v>
          </cell>
          <cell r="E458" t="str">
            <v>姶良市加治木町錦江町74</v>
          </cell>
          <cell r="F458" t="str">
            <v>0995-62-2359</v>
          </cell>
          <cell r="G458" t="str">
            <v>0995-63-1517</v>
          </cell>
          <cell r="H458" t="str">
            <v>錦江</v>
          </cell>
        </row>
        <row r="459">
          <cell r="C459" t="str">
            <v>姶良市立竜門小学校</v>
          </cell>
          <cell r="D459" t="str">
            <v>899-5203</v>
          </cell>
          <cell r="E459" t="str">
            <v>姶良市加治木町小山田1363</v>
          </cell>
          <cell r="F459" t="str">
            <v>0995-63-3446</v>
          </cell>
          <cell r="G459" t="str">
            <v>0995-62-6251</v>
          </cell>
          <cell r="H459" t="str">
            <v>竜門</v>
          </cell>
        </row>
        <row r="460">
          <cell r="C460" t="str">
            <v>姶良市立永原小学校</v>
          </cell>
          <cell r="D460" t="str">
            <v>899-5201</v>
          </cell>
          <cell r="E460" t="str">
            <v>姶良市加治木町西別府594</v>
          </cell>
          <cell r="F460" t="str">
            <v>0995-62-2816</v>
          </cell>
          <cell r="G460" t="str">
            <v>0995-62-2816</v>
          </cell>
          <cell r="H460" t="str">
            <v>永原</v>
          </cell>
        </row>
        <row r="461">
          <cell r="C461" t="str">
            <v>姶良市立加治木小学校</v>
          </cell>
          <cell r="D461" t="str">
            <v>899-5231</v>
          </cell>
          <cell r="E461" t="str">
            <v>姶良市加治木町反土2955</v>
          </cell>
          <cell r="F461" t="str">
            <v>0995-62-3156</v>
          </cell>
          <cell r="G461" t="str">
            <v>0995-62-2657</v>
          </cell>
          <cell r="H461" t="str">
            <v>錦江</v>
          </cell>
        </row>
        <row r="462">
          <cell r="C462" t="str">
            <v>姶良市立帖佐小学校</v>
          </cell>
          <cell r="D462" t="str">
            <v>899-5411</v>
          </cell>
          <cell r="E462" t="str">
            <v>姶良市鍋倉663</v>
          </cell>
          <cell r="F462" t="str">
            <v>0995-65-2036</v>
          </cell>
          <cell r="G462" t="str">
            <v>0995-65-2947</v>
          </cell>
          <cell r="H462" t="str">
            <v>帖佐</v>
          </cell>
        </row>
        <row r="463">
          <cell r="C463" t="str">
            <v>姶良市立建昌小学校</v>
          </cell>
          <cell r="D463" t="str">
            <v>899-5421</v>
          </cell>
          <cell r="E463" t="str">
            <v>姶良市東餅田2405</v>
          </cell>
          <cell r="F463" t="str">
            <v>0995-65-2004</v>
          </cell>
          <cell r="G463" t="str">
            <v>0995-65-2351</v>
          </cell>
          <cell r="H463" t="str">
            <v>帖佐</v>
          </cell>
        </row>
        <row r="464">
          <cell r="C464" t="str">
            <v>姶良市立三船小学校</v>
          </cell>
          <cell r="D464" t="str">
            <v>899-5403</v>
          </cell>
          <cell r="E464" t="str">
            <v>姶良市増田399</v>
          </cell>
          <cell r="F464" t="str">
            <v>0995-65-2371</v>
          </cell>
          <cell r="G464" t="str">
            <v>0995-65-2835</v>
          </cell>
          <cell r="H464" t="str">
            <v>三船</v>
          </cell>
        </row>
        <row r="465">
          <cell r="C465" t="str">
            <v>姶良市立重富小学校</v>
          </cell>
          <cell r="D465" t="str">
            <v>899-5652</v>
          </cell>
          <cell r="E465" t="str">
            <v>姶良市平松5636</v>
          </cell>
          <cell r="F465" t="str">
            <v>0995-65-2115</v>
          </cell>
          <cell r="G465" t="str">
            <v>0995-65-2736</v>
          </cell>
          <cell r="H465" t="str">
            <v>重富</v>
          </cell>
        </row>
        <row r="466">
          <cell r="C466" t="str">
            <v>姶良市立山田小学校</v>
          </cell>
          <cell r="D466" t="str">
            <v>899-5543</v>
          </cell>
          <cell r="E466" t="str">
            <v>姶良市下名1018</v>
          </cell>
          <cell r="F466" t="str">
            <v>0995-65-2506</v>
          </cell>
          <cell r="G466" t="str">
            <v>0995-65-2521</v>
          </cell>
          <cell r="H466" t="str">
            <v>姶良山田</v>
          </cell>
        </row>
        <row r="467">
          <cell r="C467" t="str">
            <v>姶良市立北山小学校</v>
          </cell>
          <cell r="D467" t="str">
            <v>899-5541</v>
          </cell>
          <cell r="E467" t="str">
            <v>姶良市北山3783</v>
          </cell>
          <cell r="F467" t="str">
            <v>0995-68-0280</v>
          </cell>
          <cell r="G467" t="str">
            <v>0995-68-0286</v>
          </cell>
          <cell r="H467" t="str">
            <v>北山</v>
          </cell>
        </row>
        <row r="468">
          <cell r="C468" t="str">
            <v>姶良市立姶良小学校</v>
          </cell>
          <cell r="D468" t="str">
            <v>899-5431</v>
          </cell>
          <cell r="E468" t="str">
            <v>姶良市西餅田2726</v>
          </cell>
          <cell r="F468" t="str">
            <v>0995-65-5655</v>
          </cell>
          <cell r="G468" t="str">
            <v>0995-65-6261</v>
          </cell>
          <cell r="H468" t="str">
            <v>姶良</v>
          </cell>
        </row>
        <row r="469">
          <cell r="C469" t="str">
            <v>姶良市立西姶良小学校</v>
          </cell>
          <cell r="D469" t="str">
            <v>899-5656</v>
          </cell>
          <cell r="E469" t="str">
            <v>姶良市西姶良1-37-1</v>
          </cell>
          <cell r="F469" t="str">
            <v>0995-66-1870</v>
          </cell>
          <cell r="G469" t="str">
            <v>0995-66-1970</v>
          </cell>
          <cell r="H469" t="str">
            <v>姶良ｲﾝﾀｰ入口</v>
          </cell>
        </row>
        <row r="470">
          <cell r="C470" t="str">
            <v>姶良市立蒲生小学校</v>
          </cell>
          <cell r="D470" t="str">
            <v>899-5302</v>
          </cell>
          <cell r="E470" t="str">
            <v>姶良市蒲生町上久徳2252</v>
          </cell>
          <cell r="F470" t="str">
            <v>0995-52-0009</v>
          </cell>
          <cell r="G470" t="str">
            <v>0995-54-3053</v>
          </cell>
          <cell r="H470" t="str">
            <v>蒲生</v>
          </cell>
        </row>
        <row r="471">
          <cell r="C471" t="str">
            <v>姶良市立漆小学校</v>
          </cell>
          <cell r="D471" t="str">
            <v>899-5301</v>
          </cell>
          <cell r="E471" t="str">
            <v>姶良市蒲生町漆317</v>
          </cell>
          <cell r="F471" t="str">
            <v>0995-52-8600</v>
          </cell>
          <cell r="G471" t="str">
            <v>0995-54-3927</v>
          </cell>
          <cell r="H471" t="str">
            <v>漆</v>
          </cell>
        </row>
        <row r="472">
          <cell r="C472" t="str">
            <v>姶良市立西浦小学校</v>
          </cell>
          <cell r="D472" t="str">
            <v>899-5306</v>
          </cell>
          <cell r="E472" t="str">
            <v>姶良市蒲生町西浦815</v>
          </cell>
          <cell r="F472" t="str">
            <v>0995-52-0314</v>
          </cell>
          <cell r="G472" t="str">
            <v>0995-54-3054</v>
          </cell>
          <cell r="H472" t="str">
            <v>西浦</v>
          </cell>
        </row>
        <row r="473">
          <cell r="C473" t="str">
            <v>姶良市立加治木中学校</v>
          </cell>
          <cell r="D473" t="str">
            <v>899-5231</v>
          </cell>
          <cell r="E473" t="str">
            <v>姶良市加治木町反土2162</v>
          </cell>
          <cell r="F473" t="str">
            <v>0995-63-1111</v>
          </cell>
          <cell r="G473" t="str">
            <v>0995-63-1112</v>
          </cell>
          <cell r="H473" t="str">
            <v>反土</v>
          </cell>
        </row>
        <row r="474">
          <cell r="C474" t="str">
            <v>姶良市立帖佐中学校</v>
          </cell>
          <cell r="D474" t="str">
            <v>899-5431</v>
          </cell>
          <cell r="E474" t="str">
            <v>姶良市西餅田1586</v>
          </cell>
          <cell r="F474" t="str">
            <v>0995-65-2021</v>
          </cell>
          <cell r="G474" t="str">
            <v>0995-65-2074</v>
          </cell>
          <cell r="H474" t="str">
            <v>帖佐</v>
          </cell>
        </row>
        <row r="475">
          <cell r="C475" t="str">
            <v>姶良市立重富中学校</v>
          </cell>
          <cell r="D475" t="str">
            <v>899-5652</v>
          </cell>
          <cell r="E475" t="str">
            <v>姶良市平松7092</v>
          </cell>
          <cell r="F475" t="str">
            <v>0995-65-2109</v>
          </cell>
          <cell r="G475" t="str">
            <v>0995-65-9060</v>
          </cell>
          <cell r="H475" t="str">
            <v>姶良</v>
          </cell>
        </row>
        <row r="476">
          <cell r="C476" t="str">
            <v>姶良市立山田中学校</v>
          </cell>
          <cell r="D476" t="str">
            <v>899-5543</v>
          </cell>
          <cell r="E476" t="str">
            <v>姶良市下名977</v>
          </cell>
          <cell r="F476" t="str">
            <v>0995-66-2504</v>
          </cell>
          <cell r="G476" t="str">
            <v>0995-66-2467</v>
          </cell>
          <cell r="H476" t="str">
            <v>姶良山田</v>
          </cell>
        </row>
        <row r="477">
          <cell r="C477" t="str">
            <v>姶良市立蒲生中学校</v>
          </cell>
          <cell r="D477" t="str">
            <v>899-5303</v>
          </cell>
          <cell r="E477" t="str">
            <v>姶良市蒲生町北10</v>
          </cell>
          <cell r="F477" t="str">
            <v>0995-52-0100</v>
          </cell>
          <cell r="G477" t="str">
            <v>0995-54-3003</v>
          </cell>
          <cell r="H477" t="str">
            <v>蒲生</v>
          </cell>
        </row>
        <row r="478">
          <cell r="C478" t="str">
            <v>湧水町立栗野小学校</v>
          </cell>
          <cell r="D478" t="str">
            <v>899-6201</v>
          </cell>
          <cell r="E478" t="str">
            <v>湧水町湧水町木場880-1</v>
          </cell>
          <cell r="F478" t="str">
            <v>0995-74-2004</v>
          </cell>
          <cell r="G478" t="str">
            <v>0995-74-2049</v>
          </cell>
          <cell r="H478" t="str">
            <v>栗野</v>
          </cell>
        </row>
        <row r="479">
          <cell r="C479" t="str">
            <v>湧水町立轟小学校</v>
          </cell>
          <cell r="D479" t="str">
            <v>899-6206</v>
          </cell>
          <cell r="E479" t="str">
            <v>湧水町湧水町恒次1043</v>
          </cell>
          <cell r="F479" t="str">
            <v>0995-74-2718</v>
          </cell>
          <cell r="G479" t="str">
            <v>0995-74-2108</v>
          </cell>
          <cell r="H479" t="str">
            <v>稲葉崎</v>
          </cell>
        </row>
        <row r="480">
          <cell r="C480" t="str">
            <v>湧水町立幸田小学校</v>
          </cell>
          <cell r="D480" t="str">
            <v>899-6205</v>
          </cell>
          <cell r="E480" t="str">
            <v>湧水町湧水町幸田1767-1</v>
          </cell>
          <cell r="F480" t="str">
            <v>0995-74-2708</v>
          </cell>
          <cell r="G480" t="str">
            <v>0995-74-2198</v>
          </cell>
          <cell r="H480" t="str">
            <v>幸田</v>
          </cell>
        </row>
        <row r="481">
          <cell r="C481" t="str">
            <v>湧水町立上場小学校</v>
          </cell>
          <cell r="D481" t="str">
            <v>899-6201</v>
          </cell>
          <cell r="E481" t="str">
            <v>湧水町湧水町木場4115-1</v>
          </cell>
          <cell r="F481" t="str">
            <v>0995-74-2712</v>
          </cell>
          <cell r="G481" t="str">
            <v>0995-74-2168</v>
          </cell>
          <cell r="H481" t="str">
            <v>水窪</v>
          </cell>
        </row>
        <row r="482">
          <cell r="C482" t="str">
            <v>湧水町立吉松小学校</v>
          </cell>
          <cell r="D482" t="str">
            <v>899-6102</v>
          </cell>
          <cell r="E482" t="str">
            <v>湧水町湧水町中津川476</v>
          </cell>
          <cell r="F482" t="str">
            <v>0995-75-2008</v>
          </cell>
          <cell r="G482" t="str">
            <v>0995-75-4587</v>
          </cell>
          <cell r="H482" t="str">
            <v>吉松</v>
          </cell>
        </row>
        <row r="483">
          <cell r="C483" t="str">
            <v>湧水町立栗野中学校</v>
          </cell>
          <cell r="D483" t="str">
            <v>899-6201</v>
          </cell>
          <cell r="E483" t="str">
            <v>湧水町湧水町木場790</v>
          </cell>
          <cell r="F483" t="str">
            <v>0995-74-2023</v>
          </cell>
          <cell r="G483" t="str">
            <v>0995-74-1254</v>
          </cell>
          <cell r="H483" t="str">
            <v>栗野</v>
          </cell>
        </row>
        <row r="484">
          <cell r="C484" t="str">
            <v>湧水町立吉松中学校</v>
          </cell>
          <cell r="D484" t="str">
            <v>899-6104</v>
          </cell>
          <cell r="E484" t="str">
            <v>湧水町湧水町川西2137-1</v>
          </cell>
          <cell r="F484" t="str">
            <v>0995-75-2014</v>
          </cell>
          <cell r="G484" t="str">
            <v>0995-75-2555</v>
          </cell>
          <cell r="H484" t="str">
            <v>吉松</v>
          </cell>
        </row>
        <row r="485">
          <cell r="C485" t="str">
            <v>曽於市立末吉小学校</v>
          </cell>
          <cell r="D485" t="str">
            <v>899-8605</v>
          </cell>
          <cell r="E485" t="str">
            <v>曽於市末吉町上町7丁目1-1</v>
          </cell>
          <cell r="F485" t="str">
            <v>0986-76-1125</v>
          </cell>
          <cell r="G485" t="str">
            <v>0986-76-5124</v>
          </cell>
          <cell r="H485" t="str">
            <v>末吉</v>
          </cell>
        </row>
        <row r="486">
          <cell r="C486" t="str">
            <v>曽於市立檍小学校</v>
          </cell>
          <cell r="D486" t="str">
            <v>899-8608</v>
          </cell>
          <cell r="E486" t="str">
            <v>曽於市末吉町南之郷4060-1</v>
          </cell>
          <cell r="F486" t="str">
            <v>0986-76-1618</v>
          </cell>
          <cell r="G486" t="str">
            <v>0986-76-0714</v>
          </cell>
          <cell r="H486" t="str">
            <v>檍</v>
          </cell>
        </row>
        <row r="487">
          <cell r="C487" t="str">
            <v>曽於市立高岡小学校</v>
          </cell>
          <cell r="D487" t="str">
            <v>899-8608</v>
          </cell>
          <cell r="E487" t="str">
            <v>曽於市末吉町南之郷10150-1</v>
          </cell>
          <cell r="F487" t="str">
            <v>0986-78-1114</v>
          </cell>
          <cell r="G487" t="str">
            <v>0986-78-1051</v>
          </cell>
          <cell r="H487" t="str">
            <v>高岡</v>
          </cell>
        </row>
        <row r="488">
          <cell r="C488" t="str">
            <v>曽於市立岩北小学校</v>
          </cell>
          <cell r="D488" t="str">
            <v>899-8601</v>
          </cell>
          <cell r="E488" t="str">
            <v>曽於市末吉町岩崎3675-2</v>
          </cell>
          <cell r="F488" t="str">
            <v>0986-76-1614</v>
          </cell>
          <cell r="G488" t="str">
            <v>0986-76-4870</v>
          </cell>
          <cell r="H488" t="str">
            <v>岩北</v>
          </cell>
        </row>
        <row r="489">
          <cell r="C489" t="str">
            <v>曽於市立岩南小学校</v>
          </cell>
          <cell r="D489" t="str">
            <v>899-8101</v>
          </cell>
          <cell r="E489" t="str">
            <v>曽於市末吉町岩崎2087-1</v>
          </cell>
          <cell r="F489" t="str">
            <v>099-482-0135</v>
          </cell>
          <cell r="G489" t="str">
            <v>099-482-2819</v>
          </cell>
          <cell r="H489" t="str">
            <v>岩川</v>
          </cell>
        </row>
        <row r="490">
          <cell r="C490" t="str">
            <v>曽於市立諏訪小学校</v>
          </cell>
          <cell r="D490" t="str">
            <v>899-8604</v>
          </cell>
          <cell r="E490" t="str">
            <v>曽於市末吉町諏訪方10278-1</v>
          </cell>
          <cell r="F490" t="str">
            <v>0986-76-2344</v>
          </cell>
          <cell r="G490" t="str">
            <v>0986-76-5125</v>
          </cell>
          <cell r="H490" t="str">
            <v>末吉</v>
          </cell>
        </row>
        <row r="491">
          <cell r="C491" t="str">
            <v>曽於市立光神小学校</v>
          </cell>
          <cell r="D491" t="str">
            <v>899-8604</v>
          </cell>
          <cell r="E491" t="str">
            <v>曽於市末吉町諏訪方290-1</v>
          </cell>
          <cell r="F491" t="str">
            <v>0986-79-1925</v>
          </cell>
          <cell r="G491" t="str">
            <v>0986-79-1140</v>
          </cell>
          <cell r="H491" t="str">
            <v>通山</v>
          </cell>
        </row>
        <row r="492">
          <cell r="C492" t="str">
            <v>曽於市立深川小学校</v>
          </cell>
          <cell r="D492" t="str">
            <v>899-8606</v>
          </cell>
          <cell r="E492" t="str">
            <v>曽於市末吉町深川7549</v>
          </cell>
          <cell r="F492" t="str">
            <v>0986-76-2346</v>
          </cell>
          <cell r="G492" t="str">
            <v>0986-76-2268</v>
          </cell>
          <cell r="H492" t="str">
            <v>柳迫</v>
          </cell>
        </row>
        <row r="493">
          <cell r="C493" t="str">
            <v>曽於市立柳迫小学校</v>
          </cell>
          <cell r="D493" t="str">
            <v>899-8606</v>
          </cell>
          <cell r="E493" t="str">
            <v>曽於市末吉町深川3669-5</v>
          </cell>
          <cell r="F493" t="str">
            <v>0986-76-1127</v>
          </cell>
          <cell r="G493" t="str">
            <v>0986-76-0665</v>
          </cell>
          <cell r="H493" t="str">
            <v>柳迫</v>
          </cell>
        </row>
        <row r="494">
          <cell r="C494" t="str">
            <v>曽於市立岩川小学校</v>
          </cell>
          <cell r="D494" t="str">
            <v>899-8102</v>
          </cell>
          <cell r="E494" t="str">
            <v>曽於市大隅町岩川5747</v>
          </cell>
          <cell r="F494" t="str">
            <v>099-482-0011</v>
          </cell>
          <cell r="G494" t="str">
            <v>099-482-0011</v>
          </cell>
          <cell r="H494" t="str">
            <v>岩川</v>
          </cell>
        </row>
        <row r="495">
          <cell r="C495" t="str">
            <v>曽於市立菅牟田小学校</v>
          </cell>
          <cell r="D495" t="str">
            <v>899-8102</v>
          </cell>
          <cell r="E495" t="str">
            <v>曽於市大隅町岩川2856-1</v>
          </cell>
          <cell r="F495" t="str">
            <v>099-482-0278</v>
          </cell>
          <cell r="G495" t="str">
            <v>099-482-0278</v>
          </cell>
          <cell r="H495" t="str">
            <v>笠木</v>
          </cell>
        </row>
        <row r="496">
          <cell r="C496" t="str">
            <v>曽於市立笠木小学校</v>
          </cell>
          <cell r="D496" t="str">
            <v>899-8103</v>
          </cell>
          <cell r="E496" t="str">
            <v>曽於市大隅町中之内5762</v>
          </cell>
          <cell r="F496" t="str">
            <v>099-482-0611</v>
          </cell>
          <cell r="G496" t="str">
            <v>099-482-0611</v>
          </cell>
          <cell r="H496" t="str">
            <v>笠木</v>
          </cell>
        </row>
        <row r="497">
          <cell r="C497" t="str">
            <v>曽於市立大隅北小学校</v>
          </cell>
          <cell r="D497" t="str">
            <v>899-8103</v>
          </cell>
          <cell r="E497" t="str">
            <v>曽於市大隅町中之内3701-1</v>
          </cell>
          <cell r="F497" t="str">
            <v>099-483-1811</v>
          </cell>
          <cell r="G497" t="str">
            <v>099-483-1811</v>
          </cell>
          <cell r="H497" t="str">
            <v>坂元</v>
          </cell>
        </row>
        <row r="498">
          <cell r="C498" t="str">
            <v>曽於市立恒吉小学校</v>
          </cell>
          <cell r="D498" t="str">
            <v>899-8424</v>
          </cell>
          <cell r="E498" t="str">
            <v>曽於市大隅町恒吉2767-1</v>
          </cell>
          <cell r="F498" t="str">
            <v>099-484-1139</v>
          </cell>
          <cell r="G498" t="str">
            <v>099-484-1367</v>
          </cell>
          <cell r="H498" t="str">
            <v>恒吉</v>
          </cell>
        </row>
        <row r="499">
          <cell r="C499" t="str">
            <v>曽於市立大隅南小学校</v>
          </cell>
          <cell r="D499" t="str">
            <v>899-8212</v>
          </cell>
          <cell r="E499" t="str">
            <v>曽於市大隅町月野9054</v>
          </cell>
          <cell r="F499" t="str">
            <v>099-482-0448</v>
          </cell>
          <cell r="G499" t="str">
            <v>099-482-0448</v>
          </cell>
          <cell r="H499" t="str">
            <v>十三迫</v>
          </cell>
        </row>
        <row r="500">
          <cell r="C500" t="str">
            <v>曽於市立月野小学校</v>
          </cell>
          <cell r="D500" t="str">
            <v>899-8212</v>
          </cell>
          <cell r="E500" t="str">
            <v>曽於市大隅町月野7133-1</v>
          </cell>
          <cell r="F500" t="str">
            <v>099-482-0254</v>
          </cell>
          <cell r="G500" t="str">
            <v>099-482-0254</v>
          </cell>
          <cell r="H500" t="str">
            <v>月野</v>
          </cell>
        </row>
        <row r="501">
          <cell r="C501" t="str">
            <v>曽於市立財部小学校</v>
          </cell>
          <cell r="D501" t="str">
            <v>899-4102</v>
          </cell>
          <cell r="E501" t="str">
            <v>曽於市財部町北俣10882</v>
          </cell>
          <cell r="F501" t="str">
            <v>0986-72-1103</v>
          </cell>
          <cell r="G501" t="str">
            <v>0986-28-5451</v>
          </cell>
          <cell r="H501" t="str">
            <v>財部</v>
          </cell>
        </row>
        <row r="502">
          <cell r="C502" t="str">
            <v>曽於市立財部北小学校</v>
          </cell>
          <cell r="D502" t="str">
            <v>899-4102</v>
          </cell>
          <cell r="E502" t="str">
            <v>曽於市財部町北俣5521</v>
          </cell>
          <cell r="F502" t="str">
            <v>0986-74-2048</v>
          </cell>
          <cell r="G502" t="str">
            <v>0986-28-6700</v>
          </cell>
          <cell r="H502" t="str">
            <v>大隅大川原</v>
          </cell>
        </row>
        <row r="503">
          <cell r="C503" t="str">
            <v>曽於市立財部南小学校</v>
          </cell>
          <cell r="D503" t="str">
            <v>899-4101</v>
          </cell>
          <cell r="E503" t="str">
            <v>曽於市財部町南俣5322</v>
          </cell>
          <cell r="F503" t="str">
            <v>0986-75-1110</v>
          </cell>
          <cell r="G503" t="str">
            <v>0986-28-7013</v>
          </cell>
          <cell r="H503" t="str">
            <v>馬立</v>
          </cell>
        </row>
        <row r="504">
          <cell r="C504" t="str">
            <v>曽於市立中谷小学校</v>
          </cell>
          <cell r="D504" t="str">
            <v>899-4103</v>
          </cell>
          <cell r="E504" t="str">
            <v>曽於市財部町下財部5084</v>
          </cell>
          <cell r="F504" t="str">
            <v>0986-72-1108</v>
          </cell>
          <cell r="G504" t="str">
            <v>0986-28-5526</v>
          </cell>
          <cell r="H504" t="str">
            <v>中谷</v>
          </cell>
        </row>
        <row r="505">
          <cell r="C505" t="str">
            <v>曽於市立末吉中学校</v>
          </cell>
          <cell r="D505" t="str">
            <v>899-8605</v>
          </cell>
          <cell r="E505" t="str">
            <v>曽於市末吉町二之方2101</v>
          </cell>
          <cell r="F505" t="str">
            <v>0986-76-1126</v>
          </cell>
          <cell r="G505" t="str">
            <v>0986-76-3648</v>
          </cell>
          <cell r="H505" t="str">
            <v>末吉</v>
          </cell>
        </row>
        <row r="506">
          <cell r="C506" t="str">
            <v>曽於市立南之郷中学校</v>
          </cell>
          <cell r="D506" t="str">
            <v>899-8608</v>
          </cell>
          <cell r="E506" t="str">
            <v>曽於市末吉町南之郷8130-1</v>
          </cell>
          <cell r="F506" t="str">
            <v>0986-78-1014</v>
          </cell>
          <cell r="G506" t="str">
            <v>0986-78-1002</v>
          </cell>
          <cell r="H506" t="str">
            <v>南之郷</v>
          </cell>
        </row>
        <row r="507">
          <cell r="C507" t="str">
            <v>曽於市立大隅中学校</v>
          </cell>
          <cell r="D507" t="str">
            <v>899-8102</v>
          </cell>
          <cell r="E507" t="str">
            <v>曽於市大隅町岩川5146</v>
          </cell>
          <cell r="F507" t="str">
            <v>099-482-0024</v>
          </cell>
          <cell r="G507" t="str">
            <v>099-482-6543</v>
          </cell>
          <cell r="H507" t="str">
            <v>岩川</v>
          </cell>
        </row>
        <row r="508">
          <cell r="C508" t="str">
            <v>曽於市立財部中学校</v>
          </cell>
          <cell r="D508" t="str">
            <v>899-4102</v>
          </cell>
          <cell r="E508" t="str">
            <v>曽於市財部町北俣８１４</v>
          </cell>
          <cell r="F508" t="str">
            <v>0986-72-1102</v>
          </cell>
          <cell r="G508" t="str">
            <v>0986-28-5155</v>
          </cell>
          <cell r="H508" t="str">
            <v>財部</v>
          </cell>
        </row>
        <row r="509">
          <cell r="C509" t="str">
            <v>曽於市立財部北中学校</v>
          </cell>
          <cell r="D509" t="str">
            <v>899-4102</v>
          </cell>
          <cell r="E509" t="str">
            <v>曽於市財部町北俣5410-1</v>
          </cell>
          <cell r="F509" t="str">
            <v>0986-74-2009</v>
          </cell>
          <cell r="G509" t="str">
            <v>0986-28-6066</v>
          </cell>
          <cell r="H509" t="str">
            <v>大隅大川原</v>
          </cell>
        </row>
        <row r="510">
          <cell r="C510" t="str">
            <v>曽於市立財部南中学校</v>
          </cell>
          <cell r="D510" t="str">
            <v>899-4101</v>
          </cell>
          <cell r="E510" t="str">
            <v>曽於市財部町南俣5375</v>
          </cell>
          <cell r="F510" t="str">
            <v>0986-75-1109</v>
          </cell>
          <cell r="G510" t="str">
            <v>0986-28-7877</v>
          </cell>
          <cell r="H510" t="str">
            <v>馬立</v>
          </cell>
        </row>
        <row r="511">
          <cell r="C511" t="str">
            <v>志布志市立松山小学校</v>
          </cell>
          <cell r="D511" t="str">
            <v>899-7601</v>
          </cell>
          <cell r="E511" t="str">
            <v>志布志市松山町新橋1502</v>
          </cell>
          <cell r="F511" t="str">
            <v>099-487-2004</v>
          </cell>
          <cell r="G511" t="str">
            <v>099-487-2432</v>
          </cell>
          <cell r="H511" t="str">
            <v>大隅松山</v>
          </cell>
        </row>
        <row r="512">
          <cell r="C512" t="str">
            <v>志布志市立泰野小学校</v>
          </cell>
          <cell r="D512" t="str">
            <v>899-7602</v>
          </cell>
          <cell r="E512" t="str">
            <v>志布志市松山町泰野3743</v>
          </cell>
          <cell r="F512" t="str">
            <v>099-487-8159</v>
          </cell>
          <cell r="G512" t="str">
            <v>099-487-9104</v>
          </cell>
          <cell r="H512" t="str">
            <v>秦野</v>
          </cell>
        </row>
        <row r="513">
          <cell r="C513" t="str">
            <v>志布志市立尾野見小学校</v>
          </cell>
          <cell r="D513" t="str">
            <v>899-7603</v>
          </cell>
          <cell r="E513" t="str">
            <v>志布志市松山町尾野見36-1</v>
          </cell>
          <cell r="F513" t="str">
            <v>099-487-8615</v>
          </cell>
          <cell r="G513" t="str">
            <v>099-487-8615</v>
          </cell>
          <cell r="H513" t="str">
            <v>尾野見</v>
          </cell>
        </row>
        <row r="514">
          <cell r="C514" t="str">
            <v>志布志市立志布志小学校</v>
          </cell>
          <cell r="D514" t="str">
            <v>899-7102</v>
          </cell>
          <cell r="E514" t="str">
            <v>志布志市志布志町帖6390-3</v>
          </cell>
          <cell r="F514" t="str">
            <v>099-472-1229</v>
          </cell>
          <cell r="G514" t="str">
            <v>099-473-2517</v>
          </cell>
          <cell r="H514" t="str">
            <v>志布志</v>
          </cell>
        </row>
        <row r="515">
          <cell r="C515" t="str">
            <v>志布志市立香月小学校</v>
          </cell>
          <cell r="D515" t="str">
            <v>899-7104</v>
          </cell>
          <cell r="E515" t="str">
            <v>志布志市志布志町安楽188</v>
          </cell>
          <cell r="F515" t="str">
            <v>099-472-0246</v>
          </cell>
          <cell r="G515" t="str">
            <v>099-473-2516</v>
          </cell>
          <cell r="H515" t="str">
            <v>志布志</v>
          </cell>
        </row>
        <row r="516">
          <cell r="C516" t="str">
            <v>志布志市立潤が野小学校</v>
          </cell>
          <cell r="D516" t="str">
            <v>899-7102</v>
          </cell>
          <cell r="E516" t="str">
            <v>志布志市志布志町帖10638</v>
          </cell>
          <cell r="F516" t="str">
            <v>099-479-1314</v>
          </cell>
          <cell r="G516" t="str">
            <v>099-479-2063</v>
          </cell>
          <cell r="H516" t="str">
            <v>潤ヶ野</v>
          </cell>
        </row>
        <row r="517">
          <cell r="C517" t="str">
            <v>志布志市立安楽小学校</v>
          </cell>
          <cell r="D517" t="str">
            <v>899-7104</v>
          </cell>
          <cell r="E517" t="str">
            <v>志布志市志布志町安楽1768-1</v>
          </cell>
          <cell r="F517" t="str">
            <v>099-472-1426</v>
          </cell>
          <cell r="G517" t="str">
            <v>099-473-2515</v>
          </cell>
          <cell r="H517" t="str">
            <v>中安楽</v>
          </cell>
        </row>
        <row r="518">
          <cell r="C518" t="str">
            <v>志布志市立田之浦小学校</v>
          </cell>
          <cell r="D518" t="str">
            <v>899-7212</v>
          </cell>
          <cell r="E518" t="str">
            <v>志布志市志布志町田之浦2019-2</v>
          </cell>
          <cell r="F518" t="str">
            <v>099-479-1618</v>
          </cell>
          <cell r="G518" t="str">
            <v>099-479-2100</v>
          </cell>
          <cell r="H518" t="str">
            <v>田之浦</v>
          </cell>
        </row>
        <row r="519">
          <cell r="C519" t="str">
            <v>志布志市立森山小学校</v>
          </cell>
          <cell r="D519" t="str">
            <v>899-7211</v>
          </cell>
          <cell r="E519" t="str">
            <v>志布志市志布志町内之倉1642-2</v>
          </cell>
          <cell r="F519" t="str">
            <v>099-479-1616</v>
          </cell>
          <cell r="G519" t="str">
            <v>099-479-2165</v>
          </cell>
          <cell r="H519" t="str">
            <v>森山</v>
          </cell>
        </row>
        <row r="520">
          <cell r="C520" t="str">
            <v>志布志市立伊﨑田小学校</v>
          </cell>
          <cell r="D520" t="str">
            <v>899-7401</v>
          </cell>
          <cell r="E520" t="str">
            <v>志布志市有明町伊崎田8845-1</v>
          </cell>
          <cell r="F520" t="str">
            <v>099-474-0624</v>
          </cell>
          <cell r="G520" t="str">
            <v>099-474-0256</v>
          </cell>
          <cell r="H520" t="str">
            <v>大隅山之口</v>
          </cell>
        </row>
        <row r="521">
          <cell r="C521" t="str">
            <v>志布志市立蓬原小学校</v>
          </cell>
          <cell r="D521" t="str">
            <v>899-7503</v>
          </cell>
          <cell r="E521" t="str">
            <v>志布志市有明町蓬原815</v>
          </cell>
          <cell r="F521" t="str">
            <v>099-475-0102</v>
          </cell>
          <cell r="G521" t="str">
            <v>099-475-0236</v>
          </cell>
          <cell r="H521" t="str">
            <v>宇都</v>
          </cell>
        </row>
        <row r="522">
          <cell r="C522" t="str">
            <v>志布志市立野神小学校</v>
          </cell>
          <cell r="D522" t="str">
            <v>899-7512</v>
          </cell>
          <cell r="E522" t="str">
            <v>志布志市有明町野神3139</v>
          </cell>
          <cell r="F522" t="str">
            <v>099-475-0002</v>
          </cell>
          <cell r="G522" t="str">
            <v>099-475-0020</v>
          </cell>
          <cell r="H522" t="str">
            <v>宇都</v>
          </cell>
        </row>
        <row r="523">
          <cell r="C523" t="str">
            <v>志布志市立有明小学校</v>
          </cell>
          <cell r="D523" t="str">
            <v>899-7402</v>
          </cell>
          <cell r="E523" t="str">
            <v>志布志市有明町野井倉1182</v>
          </cell>
          <cell r="F523" t="str">
            <v>099-474-0006</v>
          </cell>
          <cell r="G523" t="str">
            <v>099-474-0013</v>
          </cell>
          <cell r="H523" t="str">
            <v>有明</v>
          </cell>
        </row>
        <row r="524">
          <cell r="C524" t="str">
            <v>志布志市立通山小学校</v>
          </cell>
          <cell r="D524" t="str">
            <v>899-7402</v>
          </cell>
          <cell r="E524" t="str">
            <v>志布志市有明町野井倉8304-4</v>
          </cell>
          <cell r="F524" t="str">
            <v>099-477-0555</v>
          </cell>
          <cell r="G524" t="str">
            <v>099-477-0045</v>
          </cell>
          <cell r="H524" t="str">
            <v>菱田</v>
          </cell>
        </row>
        <row r="525">
          <cell r="C525" t="str">
            <v>志布志市立原田小学校</v>
          </cell>
          <cell r="D525" t="str">
            <v>899-7511</v>
          </cell>
          <cell r="E525" t="str">
            <v>志布志市有明町原田529-2</v>
          </cell>
          <cell r="F525" t="str">
            <v>099-475-0004</v>
          </cell>
          <cell r="G525" t="str">
            <v>099-475-0043</v>
          </cell>
          <cell r="H525" t="str">
            <v>宇都</v>
          </cell>
        </row>
        <row r="526">
          <cell r="C526" t="str">
            <v>志布志市立山重小学校</v>
          </cell>
          <cell r="D526" t="str">
            <v>899-7513</v>
          </cell>
          <cell r="E526" t="str">
            <v>志布志市有明町山重10873-2</v>
          </cell>
          <cell r="F526" t="str">
            <v>099-475-0055</v>
          </cell>
          <cell r="G526" t="str">
            <v>099-475-0087</v>
          </cell>
          <cell r="H526" t="str">
            <v>芝用</v>
          </cell>
        </row>
        <row r="527">
          <cell r="C527" t="str">
            <v>志布志市立松山中学校</v>
          </cell>
          <cell r="D527" t="str">
            <v>899-7602</v>
          </cell>
          <cell r="E527" t="str">
            <v>志布志市松山町泰野3870</v>
          </cell>
          <cell r="F527" t="str">
            <v>099-487-8158</v>
          </cell>
          <cell r="G527" t="str">
            <v>099-487-8041</v>
          </cell>
          <cell r="H527" t="str">
            <v>秦野</v>
          </cell>
        </row>
        <row r="528">
          <cell r="C528" t="str">
            <v>志布志市立志布志中学校</v>
          </cell>
          <cell r="D528" t="str">
            <v>899-7102</v>
          </cell>
          <cell r="E528" t="str">
            <v>志布志市志布志町帖3389</v>
          </cell>
          <cell r="F528" t="str">
            <v>099-472-1357</v>
          </cell>
          <cell r="G528" t="str">
            <v>099-473-1099</v>
          </cell>
          <cell r="H528" t="str">
            <v>志布志</v>
          </cell>
        </row>
        <row r="529">
          <cell r="C529" t="str">
            <v>志布志市立田之浦中学校</v>
          </cell>
          <cell r="D529" t="str">
            <v>899-7212</v>
          </cell>
          <cell r="E529" t="str">
            <v>志布志市志布志町田之浦2018</v>
          </cell>
          <cell r="F529" t="str">
            <v>099-479-1620</v>
          </cell>
          <cell r="G529" t="str">
            <v>099-479-1627</v>
          </cell>
          <cell r="H529" t="str">
            <v>田之浦</v>
          </cell>
        </row>
        <row r="530">
          <cell r="C530" t="str">
            <v>志布志市立出水中学校</v>
          </cell>
          <cell r="D530" t="str">
            <v>899-7211</v>
          </cell>
          <cell r="E530" t="str">
            <v>志布志市志布志町内之倉3500-4</v>
          </cell>
          <cell r="F530" t="str">
            <v>099-479-1316</v>
          </cell>
          <cell r="G530" t="str">
            <v>099-479-1626</v>
          </cell>
          <cell r="H530" t="str">
            <v>潤ヶ野</v>
          </cell>
        </row>
        <row r="531">
          <cell r="C531" t="str">
            <v>志布志市立有明中学校</v>
          </cell>
          <cell r="D531" t="str">
            <v>899-7402</v>
          </cell>
          <cell r="E531" t="str">
            <v>志布志市有明町野井倉1582</v>
          </cell>
          <cell r="F531" t="str">
            <v>099-474-0011</v>
          </cell>
          <cell r="G531" t="str">
            <v>099-474-2333</v>
          </cell>
          <cell r="H531" t="str">
            <v>有明</v>
          </cell>
        </row>
        <row r="532">
          <cell r="C532" t="str">
            <v>志布志市立宇都中学校</v>
          </cell>
          <cell r="D532" t="str">
            <v>899-7511</v>
          </cell>
          <cell r="E532" t="str">
            <v>志布志市有明町原田2256-1</v>
          </cell>
          <cell r="F532" t="str">
            <v>099-475-0115</v>
          </cell>
          <cell r="G532" t="str">
            <v>099-475-2392</v>
          </cell>
          <cell r="H532" t="str">
            <v>宇都</v>
          </cell>
        </row>
        <row r="533">
          <cell r="C533" t="str">
            <v>志布志市立伊崎田中学校</v>
          </cell>
          <cell r="D533" t="str">
            <v>899-7401</v>
          </cell>
          <cell r="E533" t="str">
            <v>志布志市有明町伊崎田8866</v>
          </cell>
          <cell r="F533" t="str">
            <v>099-474-0623</v>
          </cell>
          <cell r="G533" t="str">
            <v>099-474-2130</v>
          </cell>
          <cell r="H533" t="str">
            <v>大隅山之口</v>
          </cell>
        </row>
        <row r="534">
          <cell r="C534" t="str">
            <v>大崎町立大崎小学校</v>
          </cell>
          <cell r="D534" t="str">
            <v>899-7305</v>
          </cell>
          <cell r="E534" t="str">
            <v>曽於郡大崎町仮宿910</v>
          </cell>
          <cell r="F534" t="str">
            <v>099-476-0027</v>
          </cell>
          <cell r="G534" t="str">
            <v>099-476-3189</v>
          </cell>
          <cell r="H534" t="str">
            <v>大崎三文字</v>
          </cell>
        </row>
        <row r="535">
          <cell r="C535" t="str">
            <v>大崎町立菱田小学校</v>
          </cell>
          <cell r="D535" t="str">
            <v>899-7301</v>
          </cell>
          <cell r="E535" t="str">
            <v>曽於郡大崎町菱田2533</v>
          </cell>
          <cell r="F535" t="str">
            <v>099-477-0504</v>
          </cell>
          <cell r="G535" t="str">
            <v>099-477-0504</v>
          </cell>
          <cell r="H535" t="str">
            <v>菱田</v>
          </cell>
        </row>
        <row r="536">
          <cell r="C536" t="str">
            <v>大崎町立中沖小学校</v>
          </cell>
          <cell r="D536" t="str">
            <v>899-7301</v>
          </cell>
          <cell r="E536" t="str">
            <v>曽於郡大崎町菱田3119-4</v>
          </cell>
          <cell r="F536" t="str">
            <v>099-477-0710</v>
          </cell>
          <cell r="G536" t="str">
            <v>099-477-0710</v>
          </cell>
          <cell r="H536" t="str">
            <v>菱田</v>
          </cell>
        </row>
        <row r="537">
          <cell r="C537" t="str">
            <v>大崎町立持留小学校</v>
          </cell>
          <cell r="D537" t="str">
            <v>899-7307</v>
          </cell>
          <cell r="E537" t="str">
            <v>曽於郡大崎町持留316-4</v>
          </cell>
          <cell r="F537" t="str">
            <v>099-476-1722</v>
          </cell>
          <cell r="G537" t="str">
            <v>099-476-1722</v>
          </cell>
          <cell r="H537" t="str">
            <v>持留</v>
          </cell>
        </row>
        <row r="538">
          <cell r="C538" t="str">
            <v>大崎町立大丸小学校</v>
          </cell>
          <cell r="D538" t="str">
            <v>899-7304</v>
          </cell>
          <cell r="E538" t="str">
            <v>曽於郡大崎町横瀬1591</v>
          </cell>
          <cell r="F538" t="str">
            <v>099-476-0044</v>
          </cell>
          <cell r="G538" t="str">
            <v>099-476-0044</v>
          </cell>
          <cell r="H538" t="str">
            <v>横瀬</v>
          </cell>
        </row>
        <row r="539">
          <cell r="C539" t="str">
            <v>大崎町立野方小学校</v>
          </cell>
          <cell r="D539" t="str">
            <v>899-8313</v>
          </cell>
          <cell r="E539" t="str">
            <v>曽於郡大崎町野方6119</v>
          </cell>
          <cell r="F539" t="str">
            <v>099-478-2005</v>
          </cell>
          <cell r="G539" t="str">
            <v>099-478-2005</v>
          </cell>
          <cell r="H539" t="str">
            <v>野方</v>
          </cell>
        </row>
        <row r="540">
          <cell r="C540" t="str">
            <v>大崎町立大崎中学校</v>
          </cell>
          <cell r="D540" t="str">
            <v>899-7305</v>
          </cell>
          <cell r="E540" t="str">
            <v>曽於郡大崎町仮宿1699-1</v>
          </cell>
          <cell r="F540" t="str">
            <v>099-476-0013</v>
          </cell>
          <cell r="G540" t="str">
            <v>099-476-0338</v>
          </cell>
          <cell r="H540" t="str">
            <v>大崎三文字</v>
          </cell>
        </row>
        <row r="541">
          <cell r="C541" t="str">
            <v>大崎町立大崎第一中学校</v>
          </cell>
          <cell r="D541" t="str">
            <v>899-8313</v>
          </cell>
          <cell r="E541" t="str">
            <v>曽於郡大崎町野方5960</v>
          </cell>
          <cell r="F541" t="str">
            <v>099-478-3740</v>
          </cell>
          <cell r="G541" t="str">
            <v>099-478-3740</v>
          </cell>
          <cell r="H541" t="str">
            <v>野方</v>
          </cell>
        </row>
        <row r="542">
          <cell r="C542" t="str">
            <v>大崎町立菱田中学校</v>
          </cell>
          <cell r="D542" t="str">
            <v>899-7301</v>
          </cell>
          <cell r="E542" t="str">
            <v>曽於郡大崎町菱田1469</v>
          </cell>
          <cell r="F542" t="str">
            <v>099-477-0521</v>
          </cell>
          <cell r="G542" t="str">
            <v>099-477-0521</v>
          </cell>
          <cell r="H542" t="str">
            <v>菱田</v>
          </cell>
        </row>
        <row r="543">
          <cell r="C543" t="str">
            <v>垂水市立新城小学校</v>
          </cell>
          <cell r="D543" t="str">
            <v>891-2114</v>
          </cell>
          <cell r="E543" t="str">
            <v>垂水市垂水市新城3548</v>
          </cell>
          <cell r="F543" t="str">
            <v>0994-35-2004</v>
          </cell>
          <cell r="G543" t="str">
            <v>0994-35-2004</v>
          </cell>
          <cell r="H543" t="str">
            <v>新城</v>
          </cell>
        </row>
        <row r="544">
          <cell r="C544" t="str">
            <v>垂水市立垂水小学校</v>
          </cell>
          <cell r="D544" t="str">
            <v>891-2104</v>
          </cell>
          <cell r="E544" t="str">
            <v>垂水市垂水市田神144</v>
          </cell>
          <cell r="F544" t="str">
            <v>0994-32-0053</v>
          </cell>
          <cell r="G544" t="str">
            <v>0994-32-0066</v>
          </cell>
          <cell r="H544" t="str">
            <v>垂水</v>
          </cell>
        </row>
        <row r="545">
          <cell r="C545" t="str">
            <v>垂水市立水之上小学校</v>
          </cell>
          <cell r="D545" t="str">
            <v>891-2112</v>
          </cell>
          <cell r="E545" t="str">
            <v>垂水市垂水市本城649-1</v>
          </cell>
          <cell r="F545" t="str">
            <v>0994-32-0043</v>
          </cell>
          <cell r="G545" t="str">
            <v>0994-32-0043</v>
          </cell>
          <cell r="H545" t="str">
            <v>垂水</v>
          </cell>
        </row>
        <row r="546">
          <cell r="C546" t="str">
            <v>垂水市立柊原小学校</v>
          </cell>
          <cell r="D546" t="str">
            <v>891-2116</v>
          </cell>
          <cell r="E546" t="str">
            <v>垂水市垂水市柊原390</v>
          </cell>
          <cell r="F546" t="str">
            <v>0994-35-3052</v>
          </cell>
          <cell r="G546" t="str">
            <v>0994-35-3052</v>
          </cell>
          <cell r="H546" t="str">
            <v>柊原</v>
          </cell>
        </row>
        <row r="547">
          <cell r="C547" t="str">
            <v>垂水市立協和小学校</v>
          </cell>
          <cell r="D547" t="str">
            <v>891-2101</v>
          </cell>
          <cell r="E547" t="str">
            <v>垂水市垂水市海潟865</v>
          </cell>
          <cell r="F547" t="str">
            <v>0994-32-0506</v>
          </cell>
          <cell r="G547" t="str">
            <v>0994-32-0506</v>
          </cell>
          <cell r="H547" t="str">
            <v>海潟温泉</v>
          </cell>
        </row>
        <row r="548">
          <cell r="C548" t="str">
            <v>垂水市立牛根小学校</v>
          </cell>
          <cell r="D548" t="str">
            <v>899-4633</v>
          </cell>
          <cell r="E548" t="str">
            <v>垂水市垂水市二川519-1</v>
          </cell>
          <cell r="F548" t="str">
            <v>0994-36-2009</v>
          </cell>
          <cell r="G548" t="str">
            <v>0994-36-2009</v>
          </cell>
          <cell r="H548" t="str">
            <v>大隅二川</v>
          </cell>
        </row>
        <row r="549">
          <cell r="C549" t="str">
            <v>垂水市立松ケ崎小学校</v>
          </cell>
          <cell r="D549" t="str">
            <v>899-4632</v>
          </cell>
          <cell r="E549" t="str">
            <v>垂水市垂水市牛根麓1172</v>
          </cell>
          <cell r="F549" t="str">
            <v>0994-36-3155</v>
          </cell>
          <cell r="G549" t="str">
            <v>0994-36-3155</v>
          </cell>
          <cell r="H549" t="str">
            <v>大隅辺田</v>
          </cell>
        </row>
        <row r="550">
          <cell r="C550" t="str">
            <v>垂水市立境小学校</v>
          </cell>
          <cell r="D550" t="str">
            <v>899-4631</v>
          </cell>
          <cell r="E550" t="str">
            <v>垂水市垂水市牛根境1211-8</v>
          </cell>
          <cell r="F550" t="str">
            <v>0994-36-2054</v>
          </cell>
          <cell r="G550" t="str">
            <v>0994-36-2054</v>
          </cell>
          <cell r="H550" t="str">
            <v>大隅境</v>
          </cell>
        </row>
        <row r="551">
          <cell r="C551" t="str">
            <v>垂水市立垂水中央中学校</v>
          </cell>
          <cell r="D551" t="str">
            <v>891-2126</v>
          </cell>
          <cell r="E551" t="str">
            <v>垂水市垂水市南松原町60</v>
          </cell>
          <cell r="F551" t="str">
            <v>0994-32-0078</v>
          </cell>
          <cell r="G551" t="str">
            <v>0994-32-0079</v>
          </cell>
          <cell r="H551" t="str">
            <v>垂水</v>
          </cell>
        </row>
        <row r="552">
          <cell r="C552" t="str">
            <v>鹿屋市立鹿屋小学校</v>
          </cell>
          <cell r="D552" t="str">
            <v>893-0011</v>
          </cell>
          <cell r="E552" t="str">
            <v>鹿屋市打馬1-1-6</v>
          </cell>
          <cell r="F552" t="str">
            <v>0994-42-4158</v>
          </cell>
          <cell r="G552" t="str">
            <v>0994-40-1046</v>
          </cell>
          <cell r="H552" t="str">
            <v>鹿屋中央</v>
          </cell>
        </row>
        <row r="553">
          <cell r="C553" t="str">
            <v>鹿屋市立祓川小学校</v>
          </cell>
          <cell r="D553" t="str">
            <v>893-0026</v>
          </cell>
          <cell r="E553" t="str">
            <v>鹿屋市祓川町4726</v>
          </cell>
          <cell r="F553" t="str">
            <v>0994-42-2524</v>
          </cell>
          <cell r="G553" t="str">
            <v>0994-40-1057</v>
          </cell>
          <cell r="H553" t="str">
            <v>祓川</v>
          </cell>
        </row>
        <row r="554">
          <cell r="C554" t="str">
            <v>鹿屋市立東原小学校</v>
          </cell>
          <cell r="D554" t="str">
            <v>893-0021</v>
          </cell>
          <cell r="E554" t="str">
            <v>鹿屋市東原町5964-1</v>
          </cell>
          <cell r="F554" t="str">
            <v>0994-43-1392</v>
          </cell>
          <cell r="G554" t="str">
            <v>0994-40-1081</v>
          </cell>
          <cell r="H554" t="str">
            <v>東原</v>
          </cell>
        </row>
        <row r="555">
          <cell r="C555" t="str">
            <v>鹿屋市立笠野原小学校</v>
          </cell>
          <cell r="D555" t="str">
            <v>893-0023</v>
          </cell>
          <cell r="E555" t="str">
            <v>鹿屋市笠之原町1060</v>
          </cell>
          <cell r="F555" t="str">
            <v>0994-42-2765</v>
          </cell>
          <cell r="G555" t="str">
            <v>0994-40-1089</v>
          </cell>
          <cell r="H555" t="str">
            <v>笠之原</v>
          </cell>
        </row>
        <row r="556">
          <cell r="C556" t="str">
            <v>鹿屋市立寿小学校</v>
          </cell>
          <cell r="D556" t="str">
            <v>893-0014</v>
          </cell>
          <cell r="E556" t="str">
            <v>鹿屋市寿５丁目20-2</v>
          </cell>
          <cell r="F556" t="str">
            <v>0994-43-6890</v>
          </cell>
          <cell r="G556" t="str">
            <v>0994-40-1136</v>
          </cell>
          <cell r="H556" t="str">
            <v>鹿屋</v>
          </cell>
        </row>
        <row r="557">
          <cell r="C557" t="str">
            <v>鹿屋市立寿北小学校</v>
          </cell>
          <cell r="D557" t="str">
            <v>893-0013</v>
          </cell>
          <cell r="E557" t="str">
            <v>鹿屋市札元１丁目17-10</v>
          </cell>
          <cell r="F557" t="str">
            <v>0994-44-5748</v>
          </cell>
          <cell r="G557" t="str">
            <v>0994-40-1146</v>
          </cell>
          <cell r="H557" t="str">
            <v>鹿屋中央</v>
          </cell>
        </row>
        <row r="558">
          <cell r="C558" t="str">
            <v>鹿屋市立田崎小学校</v>
          </cell>
          <cell r="D558" t="str">
            <v>893-0032</v>
          </cell>
          <cell r="E558" t="str">
            <v>鹿屋市川西町4780</v>
          </cell>
          <cell r="F558" t="str">
            <v>0994-42-2390</v>
          </cell>
          <cell r="G558" t="str">
            <v>0994-40-1152</v>
          </cell>
          <cell r="H558" t="str">
            <v>大隅川西</v>
          </cell>
        </row>
        <row r="559">
          <cell r="C559" t="str">
            <v>鹿屋市立西原小学校</v>
          </cell>
          <cell r="D559" t="str">
            <v>893-0064</v>
          </cell>
          <cell r="E559" t="str">
            <v>鹿屋市西原１丁目15-3</v>
          </cell>
          <cell r="F559" t="str">
            <v>0994-42-2770</v>
          </cell>
          <cell r="G559" t="str">
            <v>0994-40-1354</v>
          </cell>
          <cell r="H559" t="str">
            <v>西原</v>
          </cell>
        </row>
        <row r="560">
          <cell r="C560" t="str">
            <v>鹿屋市立西原台小学校</v>
          </cell>
          <cell r="D560" t="str">
            <v>893-0057</v>
          </cell>
          <cell r="E560" t="str">
            <v>鹿屋市今坂町12560-2</v>
          </cell>
          <cell r="F560" t="str">
            <v>0994-44-8725</v>
          </cell>
          <cell r="G560" t="str">
            <v>0994-40-1220</v>
          </cell>
          <cell r="H560" t="str">
            <v>西原</v>
          </cell>
        </row>
        <row r="561">
          <cell r="C561" t="str">
            <v>鹿屋市立鶴羽小学校</v>
          </cell>
          <cell r="D561" t="str">
            <v>891-2304</v>
          </cell>
          <cell r="E561" t="str">
            <v>鹿屋市花岡町4250</v>
          </cell>
          <cell r="F561" t="str">
            <v>0994-46-2010</v>
          </cell>
          <cell r="G561" t="str">
            <v>0994-46-2280</v>
          </cell>
          <cell r="H561" t="str">
            <v>古江</v>
          </cell>
        </row>
        <row r="562">
          <cell r="C562" t="str">
            <v>鹿屋市立古江小学校</v>
          </cell>
          <cell r="D562" t="str">
            <v>891-2321</v>
          </cell>
          <cell r="E562" t="str">
            <v>鹿屋市古江町756</v>
          </cell>
          <cell r="F562" t="str">
            <v>0994-46-2033</v>
          </cell>
          <cell r="G562" t="str">
            <v>0994-46-2237</v>
          </cell>
          <cell r="H562" t="str">
            <v>古江</v>
          </cell>
        </row>
        <row r="563">
          <cell r="C563" t="str">
            <v>鹿屋市立菅原小学校</v>
          </cell>
          <cell r="D563" t="str">
            <v>891-2313</v>
          </cell>
          <cell r="E563" t="str">
            <v>鹿屋市天神町3629-1</v>
          </cell>
          <cell r="F563" t="str">
            <v>0994-46-2266</v>
          </cell>
          <cell r="G563" t="str">
            <v>0994-46-2254</v>
          </cell>
          <cell r="H563" t="str">
            <v>荒平</v>
          </cell>
        </row>
        <row r="564">
          <cell r="C564" t="str">
            <v>鹿屋市立高須小学校</v>
          </cell>
          <cell r="D564" t="str">
            <v>893-0054</v>
          </cell>
          <cell r="E564" t="str">
            <v>鹿屋市高須町1096</v>
          </cell>
          <cell r="F564" t="str">
            <v>0994-47-2500</v>
          </cell>
          <cell r="G564" t="str">
            <v>0994-47-3427</v>
          </cell>
          <cell r="H564" t="str">
            <v>大隅高須</v>
          </cell>
        </row>
        <row r="565">
          <cell r="C565" t="str">
            <v>鹿屋市立浜田小学校</v>
          </cell>
          <cell r="D565" t="str">
            <v>893-0053</v>
          </cell>
          <cell r="E565" t="str">
            <v>鹿屋市浜田町560</v>
          </cell>
          <cell r="F565" t="str">
            <v>0994-47-3100</v>
          </cell>
          <cell r="G565" t="str">
            <v>0994-47-3446</v>
          </cell>
          <cell r="H565" t="str">
            <v>浜田</v>
          </cell>
        </row>
        <row r="566">
          <cell r="C566" t="str">
            <v>鹿屋市立野里小学校</v>
          </cell>
          <cell r="D566" t="str">
            <v>893-0056</v>
          </cell>
          <cell r="E566" t="str">
            <v>鹿屋市上野町4155</v>
          </cell>
          <cell r="F566" t="str">
            <v>0994-42-3408</v>
          </cell>
          <cell r="G566" t="str">
            <v>0994-40-1243</v>
          </cell>
          <cell r="H566" t="str">
            <v>大隅野里</v>
          </cell>
        </row>
        <row r="567">
          <cell r="C567" t="str">
            <v>鹿屋市立大姶良小学校</v>
          </cell>
          <cell r="D567" t="str">
            <v>893-0045</v>
          </cell>
          <cell r="E567" t="str">
            <v>鹿屋市田淵町1950</v>
          </cell>
          <cell r="F567" t="str">
            <v>0994-48-3100</v>
          </cell>
          <cell r="G567" t="str">
            <v>0994-48-2548</v>
          </cell>
          <cell r="H567" t="str">
            <v>大姶良</v>
          </cell>
        </row>
        <row r="568">
          <cell r="C568" t="str">
            <v>鹿屋市立南小学校</v>
          </cell>
          <cell r="D568" t="str">
            <v>893-0043</v>
          </cell>
          <cell r="E568" t="str">
            <v>鹿屋市南町192</v>
          </cell>
          <cell r="F568" t="str">
            <v>0994-49-2003</v>
          </cell>
          <cell r="G568" t="str">
            <v>0994-49-3548</v>
          </cell>
          <cell r="H568" t="str">
            <v>南</v>
          </cell>
        </row>
        <row r="569">
          <cell r="C569" t="str">
            <v>鹿屋市立西俣小学校</v>
          </cell>
          <cell r="D569" t="str">
            <v>893-0035</v>
          </cell>
          <cell r="E569" t="str">
            <v>鹿屋市飯隈町2976</v>
          </cell>
          <cell r="F569" t="str">
            <v>0994-49-2004</v>
          </cell>
          <cell r="G569" t="str">
            <v>0994-49-3549</v>
          </cell>
          <cell r="H569" t="str">
            <v>南</v>
          </cell>
        </row>
        <row r="570">
          <cell r="C570" t="str">
            <v>鹿屋市立高隈小学校</v>
          </cell>
          <cell r="D570" t="str">
            <v>893-0131</v>
          </cell>
          <cell r="E570" t="str">
            <v>鹿屋市上高隈町69</v>
          </cell>
          <cell r="F570" t="str">
            <v>0994-45-2014</v>
          </cell>
          <cell r="G570" t="str">
            <v>0994-45-3364</v>
          </cell>
          <cell r="H570" t="str">
            <v>高隈</v>
          </cell>
        </row>
        <row r="571">
          <cell r="C571" t="str">
            <v>鹿屋市立大黒小学校</v>
          </cell>
          <cell r="D571" t="str">
            <v>893-0132</v>
          </cell>
          <cell r="E571" t="str">
            <v>鹿屋市下高隈町4622</v>
          </cell>
          <cell r="F571" t="str">
            <v>0994-45-2105</v>
          </cell>
          <cell r="G571" t="str">
            <v>0994-45-3368</v>
          </cell>
          <cell r="H571" t="str">
            <v>下高隈</v>
          </cell>
        </row>
        <row r="572">
          <cell r="C572" t="str">
            <v>鹿屋市立輝北小学校</v>
          </cell>
          <cell r="D572" t="str">
            <v>893-0201</v>
          </cell>
          <cell r="E572" t="str">
            <v>鹿屋市輝北町上百引3186</v>
          </cell>
          <cell r="F572" t="str">
            <v>099-486-0005</v>
          </cell>
          <cell r="G572" t="str">
            <v>099-486-0313</v>
          </cell>
          <cell r="H572" t="str">
            <v>百引</v>
          </cell>
        </row>
        <row r="573">
          <cell r="C573" t="str">
            <v>鹿屋市立串良小学校</v>
          </cell>
          <cell r="D573" t="str">
            <v>893-1603</v>
          </cell>
          <cell r="E573" t="str">
            <v>鹿屋市串良町岡崎2110</v>
          </cell>
          <cell r="F573" t="str">
            <v>0994-63-2034</v>
          </cell>
          <cell r="G573" t="str">
            <v>0994-63-0329</v>
          </cell>
          <cell r="H573" t="str">
            <v>串良</v>
          </cell>
        </row>
        <row r="574">
          <cell r="C574" t="str">
            <v>鹿屋市立細山田小学校</v>
          </cell>
          <cell r="D574" t="str">
            <v>893-1601</v>
          </cell>
          <cell r="E574" t="str">
            <v>鹿屋市串良町細山田4781-1</v>
          </cell>
          <cell r="F574" t="str">
            <v>0994-62-2700</v>
          </cell>
          <cell r="G574" t="str">
            <v>0994-62-2980</v>
          </cell>
          <cell r="H574" t="str">
            <v>細山田</v>
          </cell>
        </row>
        <row r="575">
          <cell r="C575" t="str">
            <v>鹿屋市立上小原小学校</v>
          </cell>
          <cell r="D575" t="str">
            <v>893-1605</v>
          </cell>
          <cell r="E575" t="str">
            <v>鹿屋市串良町上小原3473</v>
          </cell>
          <cell r="F575" t="str">
            <v>0994-63-2081</v>
          </cell>
          <cell r="G575" t="str">
            <v>0994-63-0346</v>
          </cell>
          <cell r="H575" t="str">
            <v>上小原</v>
          </cell>
        </row>
        <row r="576">
          <cell r="C576" t="str">
            <v>鹿屋市立吾平小学校</v>
          </cell>
          <cell r="D576" t="str">
            <v>893-1103</v>
          </cell>
          <cell r="E576" t="str">
            <v>鹿屋市吾平町麓3630</v>
          </cell>
          <cell r="F576" t="str">
            <v>0994-58-7122</v>
          </cell>
          <cell r="G576" t="str">
            <v>0994-58-7164</v>
          </cell>
          <cell r="H576" t="str">
            <v>吾平麓</v>
          </cell>
        </row>
        <row r="577">
          <cell r="C577" t="str">
            <v>鹿屋市立鶴峰小学校</v>
          </cell>
          <cell r="D577" t="str">
            <v>893-1101</v>
          </cell>
          <cell r="E577" t="str">
            <v>鹿屋市吾平町上名3594</v>
          </cell>
          <cell r="F577" t="str">
            <v>0994-58-7130</v>
          </cell>
          <cell r="G577" t="str">
            <v>0994-58-7182</v>
          </cell>
          <cell r="H577" t="str">
            <v>吾平麓</v>
          </cell>
        </row>
        <row r="578">
          <cell r="C578" t="str">
            <v>鹿屋市立神野小学校</v>
          </cell>
          <cell r="D578" t="str">
            <v>893-1103</v>
          </cell>
          <cell r="E578" t="str">
            <v>鹿屋市吾平町麓5290</v>
          </cell>
          <cell r="F578" t="str">
            <v>0994-58-8795</v>
          </cell>
          <cell r="G578" t="str">
            <v>0994-58-8796</v>
          </cell>
          <cell r="H578" t="str">
            <v>神野</v>
          </cell>
        </row>
        <row r="579">
          <cell r="C579" t="str">
            <v>鹿屋市立下名小学校</v>
          </cell>
          <cell r="D579" t="str">
            <v>893-1102</v>
          </cell>
          <cell r="E579" t="str">
            <v>鹿屋市吾平町下名3062</v>
          </cell>
          <cell r="F579" t="str">
            <v>0994-58-7124</v>
          </cell>
          <cell r="G579" t="str">
            <v>0994-58-7174</v>
          </cell>
          <cell r="H579" t="str">
            <v>名主</v>
          </cell>
        </row>
        <row r="580">
          <cell r="C580" t="str">
            <v>鹿屋市立鹿屋中学校</v>
          </cell>
          <cell r="D580" t="str">
            <v>893-0011</v>
          </cell>
          <cell r="E580" t="str">
            <v>鹿屋市打馬2-24-1</v>
          </cell>
          <cell r="F580" t="str">
            <v>0994-43-7068</v>
          </cell>
          <cell r="G580" t="str">
            <v>0994-40-1286</v>
          </cell>
          <cell r="H580" t="str">
            <v>鹿屋中央</v>
          </cell>
        </row>
        <row r="581">
          <cell r="C581" t="str">
            <v>鹿屋市立鹿屋東中学校</v>
          </cell>
          <cell r="D581" t="str">
            <v>893-0023</v>
          </cell>
          <cell r="E581" t="str">
            <v>鹿屋市笠之原町2902</v>
          </cell>
          <cell r="F581" t="str">
            <v>0994-44-8541</v>
          </cell>
          <cell r="G581" t="str">
            <v>0994-40-1351</v>
          </cell>
          <cell r="H581" t="str">
            <v>笠之原</v>
          </cell>
        </row>
        <row r="582">
          <cell r="C582" t="str">
            <v>鹿屋市立第一鹿屋中学校</v>
          </cell>
          <cell r="D582" t="str">
            <v>893-0064</v>
          </cell>
          <cell r="E582" t="str">
            <v>鹿屋市西原2-1-2</v>
          </cell>
          <cell r="F582" t="str">
            <v>0994-43-2920</v>
          </cell>
          <cell r="G582" t="str">
            <v>0994-40-1315</v>
          </cell>
          <cell r="H582" t="str">
            <v>西原</v>
          </cell>
        </row>
        <row r="583">
          <cell r="C583" t="str">
            <v>鹿屋市立田崎中学校</v>
          </cell>
          <cell r="D583" t="str">
            <v>893-0032</v>
          </cell>
          <cell r="E583" t="str">
            <v>鹿屋市川西町4890</v>
          </cell>
          <cell r="F583" t="str">
            <v>0994-42-2391</v>
          </cell>
          <cell r="G583" t="str">
            <v>0994-40-1340</v>
          </cell>
          <cell r="H583" t="str">
            <v>大隅川西</v>
          </cell>
        </row>
        <row r="584">
          <cell r="C584" t="str">
            <v>鹿屋市立大姶良中学校</v>
          </cell>
          <cell r="D584" t="str">
            <v>893-0045</v>
          </cell>
          <cell r="E584" t="str">
            <v>鹿屋市田淵町987</v>
          </cell>
          <cell r="F584" t="str">
            <v>0994-48-3125</v>
          </cell>
          <cell r="G584" t="str">
            <v>0994-48-2564</v>
          </cell>
          <cell r="H584" t="str">
            <v>大姶良</v>
          </cell>
        </row>
        <row r="585">
          <cell r="C585" t="str">
            <v>鹿屋市立高須中学校</v>
          </cell>
          <cell r="D585" t="str">
            <v>893-0054</v>
          </cell>
          <cell r="E585" t="str">
            <v>鹿屋市高須町1250</v>
          </cell>
          <cell r="F585" t="str">
            <v>0994-47-2503</v>
          </cell>
          <cell r="G585" t="str">
            <v>0994-47-3448</v>
          </cell>
          <cell r="H585" t="str">
            <v>大隅高須</v>
          </cell>
        </row>
        <row r="586">
          <cell r="C586" t="str">
            <v>鹿屋市立花岡中学校</v>
          </cell>
          <cell r="D586" t="str">
            <v>891-2322</v>
          </cell>
          <cell r="E586" t="str">
            <v>鹿屋市古里町99</v>
          </cell>
          <cell r="F586" t="str">
            <v>0994-46-3141</v>
          </cell>
          <cell r="G586" t="str">
            <v>0994-46-2279</v>
          </cell>
          <cell r="H586" t="str">
            <v>体育大前</v>
          </cell>
        </row>
        <row r="587">
          <cell r="C587" t="str">
            <v>鹿屋市立高隈中学校</v>
          </cell>
          <cell r="D587" t="str">
            <v>893-0132</v>
          </cell>
          <cell r="E587" t="str">
            <v>鹿屋市下高隈町568</v>
          </cell>
          <cell r="F587" t="str">
            <v>0994-45-2015</v>
          </cell>
          <cell r="G587" t="str">
            <v>0994-45-3369</v>
          </cell>
          <cell r="H587" t="str">
            <v>高隈</v>
          </cell>
        </row>
        <row r="588">
          <cell r="C588" t="str">
            <v>鹿屋市立輝北中学校</v>
          </cell>
          <cell r="D588" t="str">
            <v>899-8511</v>
          </cell>
          <cell r="E588" t="str">
            <v>鹿屋市輝北町市成2412-1</v>
          </cell>
          <cell r="F588" t="str">
            <v>0994-85-1004</v>
          </cell>
          <cell r="G588" t="str">
            <v>0994-85-1081</v>
          </cell>
          <cell r="H588" t="str">
            <v>市成</v>
          </cell>
        </row>
        <row r="589">
          <cell r="C589" t="str">
            <v>鹿屋市立串良中学校</v>
          </cell>
          <cell r="D589" t="str">
            <v>893-1603</v>
          </cell>
          <cell r="E589" t="str">
            <v>鹿屋市串良町岡崎2542</v>
          </cell>
          <cell r="F589" t="str">
            <v>0994-63-2054</v>
          </cell>
          <cell r="G589" t="str">
            <v>0994-63-7956</v>
          </cell>
          <cell r="H589" t="str">
            <v>串良</v>
          </cell>
        </row>
        <row r="590">
          <cell r="C590" t="str">
            <v>鹿屋市立細山田中学校</v>
          </cell>
          <cell r="D590" t="str">
            <v>893-1601</v>
          </cell>
          <cell r="E590" t="str">
            <v>鹿屋市串良町細山田4943-1</v>
          </cell>
          <cell r="F590" t="str">
            <v>0994-62-2702</v>
          </cell>
          <cell r="G590" t="str">
            <v>0994-62-2981</v>
          </cell>
          <cell r="H590" t="str">
            <v>細山田</v>
          </cell>
        </row>
        <row r="591">
          <cell r="C591" t="str">
            <v>鹿屋市立上小原中学校</v>
          </cell>
          <cell r="D591" t="str">
            <v>893-1605</v>
          </cell>
          <cell r="E591" t="str">
            <v>鹿屋市串良町上小原3514-1</v>
          </cell>
          <cell r="F591" t="str">
            <v>0994-63-2080</v>
          </cell>
          <cell r="G591" t="str">
            <v>0994-63-7967</v>
          </cell>
          <cell r="H591" t="str">
            <v>上小原</v>
          </cell>
        </row>
        <row r="592">
          <cell r="C592" t="str">
            <v>鹿屋市立吾平中学校</v>
          </cell>
          <cell r="D592" t="str">
            <v>893-1101</v>
          </cell>
          <cell r="E592" t="str">
            <v>鹿屋市吾平町上名7520</v>
          </cell>
          <cell r="F592" t="str">
            <v>0994-58-7126</v>
          </cell>
          <cell r="G592" t="str">
            <v>0994-58-7301</v>
          </cell>
          <cell r="H592" t="str">
            <v>吾平麓</v>
          </cell>
        </row>
        <row r="593">
          <cell r="C593" t="str">
            <v>東串良町立池之原小学校</v>
          </cell>
          <cell r="D593" t="str">
            <v>893-1612</v>
          </cell>
          <cell r="E593" t="str">
            <v>肝属郡東串良町池之原2940</v>
          </cell>
          <cell r="F593" t="str">
            <v>0994-63-2048</v>
          </cell>
          <cell r="G593" t="str">
            <v>0994-63-2059</v>
          </cell>
          <cell r="H593" t="str">
            <v>東串良</v>
          </cell>
        </row>
        <row r="594">
          <cell r="C594" t="str">
            <v>東串良町立柏原小学校</v>
          </cell>
          <cell r="D594" t="str">
            <v>893-1615</v>
          </cell>
          <cell r="E594" t="str">
            <v>肝属郡東串良町川東3840</v>
          </cell>
          <cell r="F594" t="str">
            <v>0994-63-8504</v>
          </cell>
          <cell r="G594" t="str">
            <v>0994-63-8505</v>
          </cell>
          <cell r="H594" t="str">
            <v>柏原</v>
          </cell>
        </row>
        <row r="595">
          <cell r="C595" t="str">
            <v>東串良町立東串良中学校</v>
          </cell>
          <cell r="D595" t="str">
            <v>893-1613</v>
          </cell>
          <cell r="E595" t="str">
            <v>肝属郡東串良町川西1615</v>
          </cell>
          <cell r="F595" t="str">
            <v>0994-63-2071</v>
          </cell>
          <cell r="G595" t="str">
            <v>0994-63-2095</v>
          </cell>
          <cell r="H595" t="str">
            <v>東串良</v>
          </cell>
        </row>
        <row r="596">
          <cell r="C596" t="str">
            <v>錦江町立大根占小学校</v>
          </cell>
          <cell r="D596" t="str">
            <v>893-2303</v>
          </cell>
          <cell r="E596" t="str">
            <v>肝属郡錦江町馬場20</v>
          </cell>
          <cell r="F596" t="str">
            <v>0994-22-0007</v>
          </cell>
          <cell r="G596" t="str">
            <v>0994-22-0107</v>
          </cell>
          <cell r="H596" t="str">
            <v>大根占</v>
          </cell>
        </row>
        <row r="597">
          <cell r="C597" t="str">
            <v>錦江町立神川小学校</v>
          </cell>
          <cell r="D597" t="str">
            <v>893-2301</v>
          </cell>
          <cell r="E597" t="str">
            <v>肝属郡錦江町神川3295</v>
          </cell>
          <cell r="F597" t="str">
            <v>0994-22-0201</v>
          </cell>
          <cell r="G597" t="str">
            <v>0994-22-0103</v>
          </cell>
          <cell r="H597" t="str">
            <v>神川</v>
          </cell>
        </row>
        <row r="598">
          <cell r="C598" t="str">
            <v>錦江町立宿利原小学校</v>
          </cell>
          <cell r="D598" t="str">
            <v>893-2301</v>
          </cell>
          <cell r="E598" t="str">
            <v>肝属郡錦江町神川7260</v>
          </cell>
          <cell r="F598" t="str">
            <v>0994-23-0001</v>
          </cell>
          <cell r="G598" t="str">
            <v>0994-23-0110</v>
          </cell>
          <cell r="H598" t="str">
            <v>宿利原</v>
          </cell>
        </row>
        <row r="599">
          <cell r="C599" t="str">
            <v>錦江町立池田小学校</v>
          </cell>
          <cell r="D599" t="str">
            <v>893-2302</v>
          </cell>
          <cell r="E599" t="str">
            <v>肝属郡錦江町城元5324</v>
          </cell>
          <cell r="F599" t="str">
            <v>0994-29-0002</v>
          </cell>
          <cell r="G599" t="str">
            <v>0994-29-0007</v>
          </cell>
          <cell r="H599" t="str">
            <v>池田</v>
          </cell>
        </row>
        <row r="600">
          <cell r="C600" t="str">
            <v>錦江町立田代小学校</v>
          </cell>
          <cell r="D600" t="str">
            <v>893-2401</v>
          </cell>
          <cell r="E600" t="str">
            <v>肝属郡錦江町田代麓586-1</v>
          </cell>
          <cell r="F600" t="str">
            <v>0994-25-2002</v>
          </cell>
          <cell r="G600" t="str">
            <v>0994-25-2572</v>
          </cell>
          <cell r="H600" t="str">
            <v>田代</v>
          </cell>
        </row>
        <row r="601">
          <cell r="C601" t="str">
            <v>錦江町立大原小学校</v>
          </cell>
          <cell r="D601" t="str">
            <v>893-2401</v>
          </cell>
          <cell r="E601" t="str">
            <v>肝属郡錦江町田代麓4818</v>
          </cell>
          <cell r="F601" t="str">
            <v>0994-25-2003</v>
          </cell>
          <cell r="G601" t="str">
            <v>0994-25-2588</v>
          </cell>
          <cell r="H601" t="str">
            <v>大原</v>
          </cell>
        </row>
        <row r="602">
          <cell r="C602" t="str">
            <v>錦江町立錦江中学校</v>
          </cell>
          <cell r="D602" t="str">
            <v>893-2302</v>
          </cell>
          <cell r="E602" t="str">
            <v>肝属郡錦江町城元９４０</v>
          </cell>
          <cell r="F602" t="str">
            <v>0994-22-0009</v>
          </cell>
          <cell r="G602" t="str">
            <v>0994-22-0406</v>
          </cell>
          <cell r="H602" t="str">
            <v>大根占</v>
          </cell>
        </row>
        <row r="603">
          <cell r="C603" t="str">
            <v>錦江町立田代中学校</v>
          </cell>
          <cell r="D603" t="str">
            <v>893-2401</v>
          </cell>
          <cell r="E603" t="str">
            <v>肝属郡錦江町田代麓５６２４</v>
          </cell>
          <cell r="F603" t="str">
            <v>0994-25-2006</v>
          </cell>
          <cell r="G603" t="str">
            <v>0994-25-2573</v>
          </cell>
          <cell r="H603" t="str">
            <v>田代</v>
          </cell>
        </row>
        <row r="604">
          <cell r="C604" t="str">
            <v>南大隅町立神山小学校</v>
          </cell>
          <cell r="D604" t="str">
            <v>893-2501</v>
          </cell>
          <cell r="E604" t="str">
            <v>肝属郡南大隅町根占川北1250</v>
          </cell>
          <cell r="F604" t="str">
            <v>0994-24-2015</v>
          </cell>
          <cell r="G604" t="str">
            <v>0994-24-3022</v>
          </cell>
          <cell r="H604" t="str">
            <v>根占</v>
          </cell>
        </row>
        <row r="605">
          <cell r="C605" t="str">
            <v>南大隅町立宮田小学校</v>
          </cell>
          <cell r="D605" t="str">
            <v>893-2504</v>
          </cell>
          <cell r="E605" t="str">
            <v>肝属郡南大隅町根占山本7065</v>
          </cell>
          <cell r="F605" t="str">
            <v>0994-24-2330</v>
          </cell>
          <cell r="G605" t="str">
            <v>0994-24-2877</v>
          </cell>
          <cell r="H605" t="str">
            <v>大浜</v>
          </cell>
        </row>
        <row r="606">
          <cell r="C606" t="str">
            <v>南大隅町立登尾小学校</v>
          </cell>
          <cell r="D606" t="str">
            <v>893-2505</v>
          </cell>
          <cell r="E606" t="str">
            <v>肝属郡南大隅町根占辺田3310</v>
          </cell>
          <cell r="F606" t="str">
            <v>0994-24-2392</v>
          </cell>
          <cell r="G606" t="str">
            <v>0994-24-4153</v>
          </cell>
          <cell r="H606" t="str">
            <v>登尾</v>
          </cell>
        </row>
        <row r="607">
          <cell r="C607" t="str">
            <v>南大隅町立滑川小学校</v>
          </cell>
          <cell r="D607" t="str">
            <v>893-2503</v>
          </cell>
          <cell r="E607" t="str">
            <v>肝属郡南大隅町根占横別府2938-1</v>
          </cell>
          <cell r="F607" t="str">
            <v>0994-24-2161</v>
          </cell>
          <cell r="G607" t="str">
            <v>0994-24-3197</v>
          </cell>
          <cell r="H607" t="str">
            <v>横別府</v>
          </cell>
        </row>
        <row r="608">
          <cell r="C608" t="str">
            <v>南大隅町立城内小学校</v>
          </cell>
          <cell r="D608" t="str">
            <v>893-2501</v>
          </cell>
          <cell r="E608" t="str">
            <v>肝属郡南大隅町根占川北8598</v>
          </cell>
          <cell r="F608" t="str">
            <v>0994-24-2240</v>
          </cell>
          <cell r="G608" t="str">
            <v>0994-24-2297</v>
          </cell>
          <cell r="H608" t="str">
            <v>花之木</v>
          </cell>
        </row>
        <row r="609">
          <cell r="C609" t="str">
            <v>南大隅町立佐多小学校</v>
          </cell>
          <cell r="D609" t="str">
            <v>893-2601</v>
          </cell>
          <cell r="E609" t="str">
            <v>肝属郡南大隅町佐多伊座敷3531</v>
          </cell>
          <cell r="F609" t="str">
            <v>0994-26-0002</v>
          </cell>
          <cell r="G609" t="str">
            <v>0994-26-0010</v>
          </cell>
          <cell r="H609" t="str">
            <v>佐多</v>
          </cell>
        </row>
        <row r="610">
          <cell r="C610" t="str">
            <v>南大隅町立大泊小学校</v>
          </cell>
          <cell r="D610" t="str">
            <v>893-2604</v>
          </cell>
          <cell r="E610" t="str">
            <v>肝属郡南大隅町佐多馬籠595</v>
          </cell>
          <cell r="F610" t="str">
            <v>0994-27-3010</v>
          </cell>
          <cell r="G610" t="str">
            <v>0994-27-3075</v>
          </cell>
          <cell r="H610" t="str">
            <v>大泊</v>
          </cell>
        </row>
        <row r="611">
          <cell r="C611" t="str">
            <v>南大隅町立竹之浦小学校</v>
          </cell>
          <cell r="D611" t="str">
            <v>893-2603</v>
          </cell>
          <cell r="E611" t="str">
            <v>肝属郡南大隅町佐多郡405</v>
          </cell>
          <cell r="F611" t="str">
            <v>0994-26-1233</v>
          </cell>
          <cell r="G611" t="str">
            <v>0994-26-1240</v>
          </cell>
          <cell r="H611" t="str">
            <v>竹之浦</v>
          </cell>
        </row>
        <row r="612">
          <cell r="C612" t="str">
            <v>南大隅町立郡小学校</v>
          </cell>
          <cell r="D612" t="str">
            <v>893-2603</v>
          </cell>
          <cell r="E612" t="str">
            <v>肝属郡南大隅町佐多郡1456</v>
          </cell>
          <cell r="F612" t="str">
            <v>0994-26-0082</v>
          </cell>
          <cell r="G612" t="str">
            <v>0994-26-0098</v>
          </cell>
          <cell r="H612" t="str">
            <v>郡</v>
          </cell>
        </row>
        <row r="613">
          <cell r="C613" t="str">
            <v>南大隅町立大中尾小学校</v>
          </cell>
          <cell r="D613" t="str">
            <v>893-2601</v>
          </cell>
          <cell r="E613" t="str">
            <v>肝属郡南大隅町佐多伊座敷5929</v>
          </cell>
          <cell r="F613" t="str">
            <v>0994-26-4003</v>
          </cell>
          <cell r="G613" t="str">
            <v>0994-26-4075</v>
          </cell>
          <cell r="H613" t="str">
            <v>大中尾</v>
          </cell>
        </row>
        <row r="614">
          <cell r="C614" t="str">
            <v>南大隅町立根占中学校</v>
          </cell>
          <cell r="D614" t="str">
            <v>893-2504</v>
          </cell>
          <cell r="E614" t="str">
            <v>肝属郡南大隅町根占山本1229-1</v>
          </cell>
          <cell r="F614" t="str">
            <v>0994-24-2216</v>
          </cell>
          <cell r="G614" t="str">
            <v>0994-24-3641</v>
          </cell>
          <cell r="H614" t="str">
            <v>根占</v>
          </cell>
        </row>
        <row r="615">
          <cell r="C615" t="str">
            <v>南大隅町立第一佐多中学校</v>
          </cell>
          <cell r="D615" t="str">
            <v>893-2601</v>
          </cell>
          <cell r="E615" t="str">
            <v>肝属郡南大隅町佐多伊座敷3470</v>
          </cell>
          <cell r="F615" t="str">
            <v>0994-26-0023</v>
          </cell>
          <cell r="G615" t="str">
            <v>0994-26-0024</v>
          </cell>
          <cell r="H615" t="str">
            <v>佐多</v>
          </cell>
        </row>
        <row r="616">
          <cell r="C616" t="str">
            <v>肝付町立内之浦小学校</v>
          </cell>
          <cell r="D616" t="str">
            <v>893-1402</v>
          </cell>
          <cell r="E616" t="str">
            <v>肝属郡肝付町南方2648-1</v>
          </cell>
          <cell r="F616" t="str">
            <v>0994-67-2004</v>
          </cell>
          <cell r="G616" t="str">
            <v>0994-67-2004</v>
          </cell>
          <cell r="H616" t="str">
            <v>内之浦</v>
          </cell>
        </row>
        <row r="617">
          <cell r="C617" t="str">
            <v>肝付町立岸良小学校</v>
          </cell>
          <cell r="D617" t="str">
            <v>893-1511</v>
          </cell>
          <cell r="E617" t="str">
            <v>肝属郡肝付町岸良517-3</v>
          </cell>
          <cell r="F617" t="str">
            <v>0994-68-2004</v>
          </cell>
          <cell r="G617" t="str">
            <v>0994-68-2004</v>
          </cell>
          <cell r="H617" t="str">
            <v>岸良</v>
          </cell>
        </row>
        <row r="618">
          <cell r="C618" t="str">
            <v>肝付町立高山小学校</v>
          </cell>
          <cell r="D618" t="str">
            <v>893-1207</v>
          </cell>
          <cell r="E618" t="str">
            <v>肝属郡肝付町新富1</v>
          </cell>
          <cell r="F618" t="str">
            <v>0994-65-2536</v>
          </cell>
          <cell r="G618" t="str">
            <v>0994-65-2537</v>
          </cell>
          <cell r="H618" t="str">
            <v>大隅高山</v>
          </cell>
        </row>
        <row r="619">
          <cell r="C619" t="str">
            <v>肝付町立波野小学校</v>
          </cell>
          <cell r="D619" t="str">
            <v>893-1202</v>
          </cell>
          <cell r="E619" t="str">
            <v>肝属郡肝付町波見1066</v>
          </cell>
          <cell r="F619" t="str">
            <v>0994-65-6203</v>
          </cell>
          <cell r="G619" t="str">
            <v>0994-65-6204</v>
          </cell>
          <cell r="H619" t="str">
            <v>柏原</v>
          </cell>
        </row>
        <row r="620">
          <cell r="C620" t="str">
            <v>肝付町立宮富小学校</v>
          </cell>
          <cell r="D620" t="str">
            <v>893-1205</v>
          </cell>
          <cell r="E620" t="str">
            <v>肝属郡肝付町宮下1547</v>
          </cell>
          <cell r="F620" t="str">
            <v>0994-65-2079</v>
          </cell>
          <cell r="G620" t="str">
            <v>0994-65-2089</v>
          </cell>
          <cell r="H620" t="str">
            <v>宮下</v>
          </cell>
        </row>
        <row r="621">
          <cell r="C621" t="str">
            <v>肝付町立国見小学校</v>
          </cell>
          <cell r="D621" t="str">
            <v>893-1203</v>
          </cell>
          <cell r="E621" t="str">
            <v>肝属郡肝付町後田1842</v>
          </cell>
          <cell r="F621" t="str">
            <v>0994-65-2049</v>
          </cell>
          <cell r="G621" t="str">
            <v>0994-65-2051</v>
          </cell>
          <cell r="H621" t="str">
            <v>国見</v>
          </cell>
        </row>
        <row r="622">
          <cell r="C622" t="str">
            <v>肝付町立内之浦中学校</v>
          </cell>
          <cell r="D622" t="str">
            <v>893-1401</v>
          </cell>
          <cell r="E622" t="str">
            <v>肝属郡肝付町北方1951-4</v>
          </cell>
          <cell r="F622" t="str">
            <v>0994-67-2604</v>
          </cell>
          <cell r="G622" t="str">
            <v>0994-67-2604</v>
          </cell>
          <cell r="H622" t="str">
            <v>内之浦</v>
          </cell>
        </row>
        <row r="623">
          <cell r="C623" t="str">
            <v>肝付町立岸良中学校</v>
          </cell>
          <cell r="D623" t="str">
            <v>893-1511</v>
          </cell>
          <cell r="E623" t="str">
            <v>肝属郡肝付町岸良207-1</v>
          </cell>
          <cell r="F623" t="str">
            <v>0994-68-2014</v>
          </cell>
          <cell r="G623" t="str">
            <v>0994-68-2014</v>
          </cell>
          <cell r="H623" t="str">
            <v>岸良</v>
          </cell>
        </row>
        <row r="624">
          <cell r="C624" t="str">
            <v>肝付町立高山中学校</v>
          </cell>
          <cell r="D624" t="str">
            <v>893-1206</v>
          </cell>
          <cell r="E624" t="str">
            <v>肝属郡肝付町前田1132</v>
          </cell>
          <cell r="F624" t="str">
            <v>0994-65-2571</v>
          </cell>
          <cell r="G624" t="str">
            <v>0994-65-2572</v>
          </cell>
          <cell r="H624" t="str">
            <v>大隅高山</v>
          </cell>
        </row>
        <row r="625">
          <cell r="C625" t="str">
            <v>肝付町立波野中学校</v>
          </cell>
          <cell r="D625" t="str">
            <v>893-1202</v>
          </cell>
          <cell r="E625" t="str">
            <v>肝属郡肝付町波見1065</v>
          </cell>
          <cell r="F625" t="str">
            <v>0994-65-6151</v>
          </cell>
          <cell r="G625" t="str">
            <v>0994-65-6201</v>
          </cell>
          <cell r="H625" t="str">
            <v>柏原</v>
          </cell>
        </row>
        <row r="626">
          <cell r="C626" t="str">
            <v>肝付町立国見中学校</v>
          </cell>
          <cell r="D626" t="str">
            <v>893-1203</v>
          </cell>
          <cell r="E626" t="str">
            <v>肝属郡肝付町後田1857</v>
          </cell>
          <cell r="F626" t="str">
            <v>0994-65-2400</v>
          </cell>
          <cell r="G626" t="str">
            <v>0994-65-2480</v>
          </cell>
          <cell r="H626" t="str">
            <v>国見</v>
          </cell>
        </row>
        <row r="627">
          <cell r="C627" t="str">
            <v>肝付町立川上中学校</v>
          </cell>
          <cell r="D627" t="str">
            <v>893-1203</v>
          </cell>
          <cell r="E627" t="str">
            <v>肝属郡肝付町後田6339</v>
          </cell>
          <cell r="F627" t="str">
            <v>0994-65-5773</v>
          </cell>
          <cell r="G627" t="str">
            <v>0994-65-5783</v>
          </cell>
          <cell r="H627" t="str">
            <v>川上</v>
          </cell>
        </row>
        <row r="628">
          <cell r="C628" t="str">
            <v>西之表市立榕城小学校</v>
          </cell>
          <cell r="D628" t="str">
            <v>891-3101</v>
          </cell>
          <cell r="E628" t="str">
            <v>西之表市西之表7545</v>
          </cell>
          <cell r="F628" t="str">
            <v>0997-22-0010</v>
          </cell>
          <cell r="G628" t="str">
            <v>0997-22-2335</v>
          </cell>
          <cell r="H628" t="str">
            <v>西之表</v>
          </cell>
        </row>
        <row r="629">
          <cell r="C629" t="str">
            <v>西之表市立上西小学校</v>
          </cell>
          <cell r="D629" t="str">
            <v>891-3101</v>
          </cell>
          <cell r="E629" t="str">
            <v>西之表市西之表874</v>
          </cell>
          <cell r="F629" t="str">
            <v>0997-22-0574</v>
          </cell>
          <cell r="G629" t="str">
            <v>0997-22-2337</v>
          </cell>
          <cell r="H629" t="str">
            <v>牧場入口</v>
          </cell>
        </row>
        <row r="630">
          <cell r="C630" t="str">
            <v>西之表市立下西小学校</v>
          </cell>
          <cell r="D630" t="str">
            <v>891-3101</v>
          </cell>
          <cell r="E630" t="str">
            <v>西之表市西之表15358</v>
          </cell>
          <cell r="F630" t="str">
            <v>0997-22-0379</v>
          </cell>
          <cell r="G630" t="str">
            <v>0997-22-2338</v>
          </cell>
          <cell r="H630" t="str">
            <v>石寺</v>
          </cell>
        </row>
        <row r="631">
          <cell r="C631" t="str">
            <v>西之表市立国上小学校</v>
          </cell>
          <cell r="D631" t="str">
            <v>891-3222</v>
          </cell>
          <cell r="E631" t="str">
            <v>西之表市国上2181</v>
          </cell>
          <cell r="F631" t="str">
            <v>0997-28-0001</v>
          </cell>
          <cell r="G631" t="str">
            <v>0997-28-0008</v>
          </cell>
          <cell r="H631" t="str">
            <v>寺ノ門</v>
          </cell>
        </row>
        <row r="632">
          <cell r="C632" t="str">
            <v>西之表市立伊関小学校</v>
          </cell>
          <cell r="D632" t="str">
            <v>891-3221</v>
          </cell>
          <cell r="E632" t="str">
            <v>西之表市伊関461-1</v>
          </cell>
          <cell r="F632" t="str">
            <v>0997-28-0226</v>
          </cell>
          <cell r="G632" t="str">
            <v>0997-28-1145</v>
          </cell>
          <cell r="H632" t="str">
            <v>伊関</v>
          </cell>
        </row>
        <row r="633">
          <cell r="C633" t="str">
            <v>西之表市立安納小学校</v>
          </cell>
          <cell r="D633" t="str">
            <v>891-3102</v>
          </cell>
          <cell r="E633" t="str">
            <v>西之表市安納976</v>
          </cell>
          <cell r="F633" t="str">
            <v>0997-25-0663</v>
          </cell>
          <cell r="G633" t="str">
            <v>0997-25-0533</v>
          </cell>
          <cell r="H633" t="str">
            <v>安納</v>
          </cell>
        </row>
        <row r="634">
          <cell r="C634" t="str">
            <v>西之表市立現和小学校</v>
          </cell>
          <cell r="D634" t="str">
            <v>891-3103</v>
          </cell>
          <cell r="E634" t="str">
            <v>西之表市現和6232</v>
          </cell>
          <cell r="F634" t="str">
            <v>0997-25-0003</v>
          </cell>
          <cell r="G634" t="str">
            <v>0997-25-0007</v>
          </cell>
          <cell r="H634" t="str">
            <v>現和</v>
          </cell>
        </row>
        <row r="635">
          <cell r="C635" t="str">
            <v>西之表市立安城小学校</v>
          </cell>
          <cell r="D635" t="str">
            <v>891-3432</v>
          </cell>
          <cell r="E635" t="str">
            <v>西之表市安城1006</v>
          </cell>
          <cell r="F635" t="str">
            <v>0997-23-7372</v>
          </cell>
          <cell r="G635" t="str">
            <v>0997-23-7380</v>
          </cell>
          <cell r="H635" t="str">
            <v>安城</v>
          </cell>
        </row>
        <row r="636">
          <cell r="C636" t="str">
            <v>西之表市立立山小学校</v>
          </cell>
          <cell r="D636" t="str">
            <v>891-3432</v>
          </cell>
          <cell r="E636" t="str">
            <v>西之表市安城2959</v>
          </cell>
          <cell r="F636" t="str">
            <v>0997-23-7119</v>
          </cell>
          <cell r="G636" t="str">
            <v>0997-23-7127</v>
          </cell>
          <cell r="H636" t="str">
            <v>立山</v>
          </cell>
        </row>
        <row r="637">
          <cell r="C637" t="str">
            <v>西之表市立古田小学校</v>
          </cell>
          <cell r="D637" t="str">
            <v>891-3431</v>
          </cell>
          <cell r="E637" t="str">
            <v>西之表市古田1225</v>
          </cell>
          <cell r="F637" t="str">
            <v>0997-23-8910</v>
          </cell>
          <cell r="G637" t="str">
            <v>0997-23-8925</v>
          </cell>
          <cell r="H637" t="str">
            <v>古田</v>
          </cell>
        </row>
        <row r="638">
          <cell r="C638" t="str">
            <v>西之表市立住吉小学校</v>
          </cell>
          <cell r="D638" t="str">
            <v>891-3104</v>
          </cell>
          <cell r="E638" t="str">
            <v>西之表市住吉3551</v>
          </cell>
          <cell r="F638" t="str">
            <v>0997-23-8302</v>
          </cell>
          <cell r="G638" t="str">
            <v>0997-23-8366</v>
          </cell>
          <cell r="H638" t="str">
            <v>住吉</v>
          </cell>
        </row>
        <row r="639">
          <cell r="C639" t="str">
            <v>西之表市立種子島中学校</v>
          </cell>
          <cell r="D639" t="str">
            <v>891-3101</v>
          </cell>
          <cell r="E639" t="str">
            <v>西之表市西之表7376</v>
          </cell>
          <cell r="F639" t="str">
            <v>0997-23-5200</v>
          </cell>
          <cell r="G639" t="str">
            <v>0997-23-5588</v>
          </cell>
          <cell r="H639" t="str">
            <v>西之表</v>
          </cell>
        </row>
        <row r="640">
          <cell r="C640" t="str">
            <v>中種子町立野間小学校</v>
          </cell>
          <cell r="D640" t="str">
            <v>891-3604</v>
          </cell>
          <cell r="E640" t="str">
            <v>熊毛郡中種子町野間5191-3</v>
          </cell>
          <cell r="F640" t="str">
            <v>0997-27-1291</v>
          </cell>
          <cell r="G640" t="str">
            <v>0997-27-1367</v>
          </cell>
          <cell r="H640" t="str">
            <v>野間</v>
          </cell>
        </row>
        <row r="641">
          <cell r="C641" t="str">
            <v>中種子町立増田小学校</v>
          </cell>
          <cell r="D641" t="str">
            <v>891-3603</v>
          </cell>
          <cell r="E641" t="str">
            <v>熊毛郡中種子町増田3969</v>
          </cell>
          <cell r="F641" t="str">
            <v>0997-27-0251</v>
          </cell>
          <cell r="G641" t="str">
            <v>0997-24-2028</v>
          </cell>
          <cell r="H641" t="str">
            <v>増田</v>
          </cell>
        </row>
        <row r="642">
          <cell r="C642" t="str">
            <v>中種子町立星原小学校</v>
          </cell>
          <cell r="D642" t="str">
            <v>891-3601</v>
          </cell>
          <cell r="E642" t="str">
            <v>熊毛郡中種子町納官6425</v>
          </cell>
          <cell r="F642" t="str">
            <v>0997-27-7007</v>
          </cell>
          <cell r="G642" t="str">
            <v>0997-27-7027</v>
          </cell>
          <cell r="H642" t="str">
            <v>浜津脇</v>
          </cell>
        </row>
        <row r="643">
          <cell r="C643" t="str">
            <v>中種子町立納官小学校</v>
          </cell>
          <cell r="D643" t="str">
            <v>891-3601</v>
          </cell>
          <cell r="E643" t="str">
            <v>熊毛郡中種子町納官500</v>
          </cell>
          <cell r="F643" t="str">
            <v>0997-27-0179</v>
          </cell>
          <cell r="G643" t="str">
            <v>0997-24-2179</v>
          </cell>
          <cell r="H643" t="str">
            <v>原之里</v>
          </cell>
        </row>
        <row r="644">
          <cell r="C644" t="str">
            <v>中種子町立油久小学校</v>
          </cell>
          <cell r="D644" t="str">
            <v>891-3605</v>
          </cell>
          <cell r="E644" t="str">
            <v>熊毛郡中種子町油久2340</v>
          </cell>
          <cell r="F644" t="str">
            <v>0997-27-0241</v>
          </cell>
          <cell r="G644" t="str">
            <v>0997-24-2241</v>
          </cell>
          <cell r="H644" t="str">
            <v>油久</v>
          </cell>
        </row>
        <row r="645">
          <cell r="C645" t="str">
            <v>中種子町立南界小学校</v>
          </cell>
          <cell r="D645" t="str">
            <v>891-3606</v>
          </cell>
          <cell r="E645" t="str">
            <v>熊毛郡中種子町坂井3530</v>
          </cell>
          <cell r="F645" t="str">
            <v>0997-27-9009</v>
          </cell>
          <cell r="G645" t="str">
            <v>0997-24-6009</v>
          </cell>
          <cell r="H645" t="str">
            <v>田島</v>
          </cell>
        </row>
        <row r="646">
          <cell r="C646" t="str">
            <v>中種子町立岩岡小学校</v>
          </cell>
          <cell r="D646" t="str">
            <v>891-3606</v>
          </cell>
          <cell r="E646" t="str">
            <v>熊毛郡中種子町坂井969</v>
          </cell>
          <cell r="F646" t="str">
            <v>0997-27-9501</v>
          </cell>
          <cell r="G646" t="str">
            <v>0997-24-6005</v>
          </cell>
          <cell r="H646" t="str">
            <v>屋久津</v>
          </cell>
        </row>
        <row r="647">
          <cell r="C647" t="str">
            <v>中種子町立中種子中学校</v>
          </cell>
          <cell r="D647" t="str">
            <v>891-3604</v>
          </cell>
          <cell r="E647" t="str">
            <v>熊毛郡中種子町野間5208-1</v>
          </cell>
          <cell r="F647" t="str">
            <v>0997-27-1281</v>
          </cell>
          <cell r="G647" t="str">
            <v>0997-27-1366</v>
          </cell>
          <cell r="H647" t="str">
            <v>野間</v>
          </cell>
        </row>
        <row r="648">
          <cell r="C648" t="str">
            <v>南種子町立中平小学校</v>
          </cell>
          <cell r="D648" t="str">
            <v>891-3701</v>
          </cell>
          <cell r="E648" t="str">
            <v>熊毛郡南種子町中之上2427</v>
          </cell>
          <cell r="F648" t="str">
            <v>0997-26-0291</v>
          </cell>
          <cell r="G648" t="str">
            <v>0997-26-2234</v>
          </cell>
          <cell r="H648" t="str">
            <v>上中</v>
          </cell>
        </row>
        <row r="649">
          <cell r="C649" t="str">
            <v>南種子町立茎南小学校</v>
          </cell>
          <cell r="D649" t="str">
            <v>891-3703</v>
          </cell>
          <cell r="E649" t="str">
            <v>熊毛郡南種子町茎永655</v>
          </cell>
          <cell r="F649" t="str">
            <v>0997-26-7631</v>
          </cell>
          <cell r="G649" t="str">
            <v>0997-26-7216</v>
          </cell>
          <cell r="H649" t="str">
            <v>茎永</v>
          </cell>
        </row>
        <row r="650">
          <cell r="C650" t="str">
            <v>南種子町立西野小学校</v>
          </cell>
          <cell r="D650" t="str">
            <v>891-3705</v>
          </cell>
          <cell r="E650" t="str">
            <v>熊毛郡南種子町西之1677</v>
          </cell>
          <cell r="F650" t="str">
            <v>0997-26-6255</v>
          </cell>
          <cell r="G650" t="str">
            <v>0997-26-2235</v>
          </cell>
          <cell r="H650" t="str">
            <v>西之</v>
          </cell>
        </row>
        <row r="651">
          <cell r="C651" t="str">
            <v>南種子町立大川小学校</v>
          </cell>
          <cell r="D651" t="str">
            <v>891-3701</v>
          </cell>
          <cell r="E651" t="str">
            <v>熊毛郡南種子町中之上3698</v>
          </cell>
          <cell r="F651" t="str">
            <v>0997-26-0556</v>
          </cell>
          <cell r="G651" t="str">
            <v>0997-26-2236</v>
          </cell>
          <cell r="H651" t="str">
            <v>大川</v>
          </cell>
        </row>
        <row r="652">
          <cell r="C652" t="str">
            <v>南種子町立島間小学校</v>
          </cell>
          <cell r="D652" t="str">
            <v>891-3706</v>
          </cell>
          <cell r="E652" t="str">
            <v>熊毛郡南種子町島間3611</v>
          </cell>
          <cell r="F652" t="str">
            <v>0997-26-4317</v>
          </cell>
          <cell r="G652" t="str">
            <v>0997-26-4410</v>
          </cell>
          <cell r="H652" t="str">
            <v>島間</v>
          </cell>
        </row>
        <row r="653">
          <cell r="C653" t="str">
            <v>南種子町立平山小学校</v>
          </cell>
          <cell r="D653" t="str">
            <v>891-3702</v>
          </cell>
          <cell r="E653" t="str">
            <v>熊毛郡南種子町平山1622</v>
          </cell>
          <cell r="F653" t="str">
            <v>0997-26-7001</v>
          </cell>
          <cell r="G653" t="str">
            <v>0997-26-7234</v>
          </cell>
          <cell r="H653" t="str">
            <v>平山</v>
          </cell>
        </row>
        <row r="654">
          <cell r="C654" t="str">
            <v>南種子町立花峰小学校</v>
          </cell>
          <cell r="D654" t="str">
            <v>891-3704</v>
          </cell>
          <cell r="E654" t="str">
            <v>熊毛郡南種子町中之下1173</v>
          </cell>
          <cell r="F654" t="str">
            <v>0997-26-6430</v>
          </cell>
          <cell r="G654" t="str">
            <v>0997-26-2237</v>
          </cell>
          <cell r="H654" t="str">
            <v>下中</v>
          </cell>
        </row>
        <row r="655">
          <cell r="C655" t="str">
            <v>南種子町立長谷小学校</v>
          </cell>
          <cell r="D655" t="str">
            <v>891-3701</v>
          </cell>
          <cell r="E655" t="str">
            <v>熊毛郡南種子町中之上1794</v>
          </cell>
          <cell r="F655" t="str">
            <v>0997-26-0280</v>
          </cell>
          <cell r="G655" t="str">
            <v>0997-26-2238</v>
          </cell>
          <cell r="H655" t="str">
            <v>長谷</v>
          </cell>
        </row>
        <row r="656">
          <cell r="C656" t="str">
            <v>南種子町立南種子中学校</v>
          </cell>
          <cell r="D656" t="str">
            <v>891-3704</v>
          </cell>
          <cell r="E656" t="str">
            <v>熊毛郡南種子町中之下1900</v>
          </cell>
          <cell r="F656" t="str">
            <v>0997-26-2355</v>
          </cell>
          <cell r="G656" t="str">
            <v>0997-26-2555</v>
          </cell>
          <cell r="H656" t="str">
            <v>上中</v>
          </cell>
        </row>
        <row r="657">
          <cell r="C657" t="str">
            <v>屋久島町立宮浦小学校</v>
          </cell>
          <cell r="D657" t="str">
            <v>891-4205</v>
          </cell>
          <cell r="E657" t="str">
            <v>熊毛郡屋久島町宮之浦2437-1</v>
          </cell>
          <cell r="F657" t="str">
            <v>0997-42-0017</v>
          </cell>
          <cell r="G657" t="str">
            <v>0997-42-0017</v>
          </cell>
          <cell r="H657" t="str">
            <v>宮之浦</v>
          </cell>
        </row>
        <row r="658">
          <cell r="C658" t="str">
            <v>屋久島町立一湊小学校</v>
          </cell>
          <cell r="D658" t="str">
            <v>891-4203</v>
          </cell>
          <cell r="E658" t="str">
            <v>熊毛郡屋久島町 一湊488-1</v>
          </cell>
          <cell r="F658" t="str">
            <v>0997-44-2130</v>
          </cell>
          <cell r="G658" t="str">
            <v>0997-44-2130</v>
          </cell>
          <cell r="H658" t="str">
            <v>一湊</v>
          </cell>
        </row>
        <row r="659">
          <cell r="C659" t="str">
            <v>屋久島町立永田小学校</v>
          </cell>
          <cell r="D659" t="str">
            <v>891-4201</v>
          </cell>
          <cell r="E659" t="str">
            <v>熊毛郡屋久島町永田2973</v>
          </cell>
          <cell r="F659" t="str">
            <v>0997-45-2271</v>
          </cell>
          <cell r="G659" t="str">
            <v>0997-45-2271</v>
          </cell>
          <cell r="H659" t="str">
            <v>永田</v>
          </cell>
        </row>
        <row r="660">
          <cell r="C660" t="str">
            <v>屋久島町立金岳小学校</v>
          </cell>
          <cell r="D660" t="str">
            <v>891-4208</v>
          </cell>
          <cell r="E660" t="str">
            <v>熊毛郡屋久島町口永良部島627</v>
          </cell>
          <cell r="F660" t="str">
            <v>0997-49-2141</v>
          </cell>
          <cell r="G660" t="str">
            <v>0997-49-2141</v>
          </cell>
          <cell r="H660" t="str">
            <v>口永良部</v>
          </cell>
        </row>
        <row r="661">
          <cell r="C661" t="str">
            <v>屋久島町立小瀬田小学校</v>
          </cell>
          <cell r="D661" t="str">
            <v>891-4207</v>
          </cell>
          <cell r="E661" t="str">
            <v>熊毛郡屋久島町小瀬田1436-88</v>
          </cell>
          <cell r="F661" t="str">
            <v>0997-43-5050</v>
          </cell>
          <cell r="G661" t="str">
            <v>0997-43-5050</v>
          </cell>
          <cell r="H661" t="str">
            <v>小瀬田</v>
          </cell>
        </row>
        <row r="662">
          <cell r="C662" t="str">
            <v>屋久島町立栗生小学校</v>
          </cell>
          <cell r="D662" t="str">
            <v>891-4409</v>
          </cell>
          <cell r="E662" t="str">
            <v>熊毛郡屋久島町栗生2270-1</v>
          </cell>
          <cell r="F662" t="str">
            <v>0997-48-2010</v>
          </cell>
          <cell r="G662" t="str">
            <v>0997-48-2088</v>
          </cell>
          <cell r="H662" t="str">
            <v>栗生</v>
          </cell>
        </row>
        <row r="663">
          <cell r="C663" t="str">
            <v>屋久島町立八幡小学校</v>
          </cell>
          <cell r="D663" t="str">
            <v>891-4406</v>
          </cell>
          <cell r="E663" t="str">
            <v>熊毛郡屋久島町平内444-1</v>
          </cell>
          <cell r="F663" t="str">
            <v>0997-47-2202</v>
          </cell>
          <cell r="G663" t="str">
            <v>0997-47-2918</v>
          </cell>
          <cell r="H663" t="str">
            <v>平内</v>
          </cell>
        </row>
        <row r="664">
          <cell r="C664" t="str">
            <v>屋久島町立神山小学校</v>
          </cell>
          <cell r="D664" t="str">
            <v>891-4403</v>
          </cell>
          <cell r="E664" t="str">
            <v>熊毛郡屋久島町原3-1</v>
          </cell>
          <cell r="F664" t="str">
            <v>0997-47-2201</v>
          </cell>
          <cell r="G664" t="str">
            <v>0997-47-2915</v>
          </cell>
          <cell r="H664" t="str">
            <v>原</v>
          </cell>
        </row>
        <row r="665">
          <cell r="C665" t="str">
            <v>屋久島町立安房小学校</v>
          </cell>
          <cell r="D665" t="str">
            <v>891-4311</v>
          </cell>
          <cell r="E665" t="str">
            <v>熊毛郡屋久島町安房1264-7</v>
          </cell>
          <cell r="F665" t="str">
            <v>0997-46-3162</v>
          </cell>
          <cell r="G665" t="str">
            <v>0997-46-3183</v>
          </cell>
          <cell r="H665" t="str">
            <v>安房</v>
          </cell>
        </row>
        <row r="666">
          <cell r="C666" t="str">
            <v>屋久島町立中央中学校</v>
          </cell>
          <cell r="D666" t="str">
            <v>891-4205</v>
          </cell>
          <cell r="E666" t="str">
            <v>熊毛郡屋久島町宮之浦2437-6</v>
          </cell>
          <cell r="F666" t="str">
            <v>0997-42-0049</v>
          </cell>
          <cell r="G666" t="str">
            <v>0997-42-0049</v>
          </cell>
          <cell r="H666" t="str">
            <v>宮之浦</v>
          </cell>
        </row>
        <row r="667">
          <cell r="C667" t="str">
            <v>屋久島町立一湊中学校</v>
          </cell>
          <cell r="D667" t="str">
            <v>891-4203</v>
          </cell>
          <cell r="E667" t="str">
            <v>熊毛郡屋久島町一湊2030</v>
          </cell>
          <cell r="F667" t="str">
            <v>0997-44-2031</v>
          </cell>
          <cell r="G667" t="str">
            <v>0997-44-2031</v>
          </cell>
          <cell r="H667" t="str">
            <v>一湊</v>
          </cell>
        </row>
        <row r="668">
          <cell r="C668" t="str">
            <v>屋久島町立永田中学校</v>
          </cell>
          <cell r="D668" t="str">
            <v>891-4201</v>
          </cell>
          <cell r="E668" t="str">
            <v>熊毛郡屋久島町永田2972</v>
          </cell>
          <cell r="F668" t="str">
            <v>0997-45-2272</v>
          </cell>
          <cell r="G668" t="str">
            <v>0997-45-2272</v>
          </cell>
          <cell r="H668" t="str">
            <v>永田</v>
          </cell>
        </row>
        <row r="669">
          <cell r="C669" t="str">
            <v>屋久島町立金岳中学校</v>
          </cell>
          <cell r="D669" t="str">
            <v>891-4208</v>
          </cell>
          <cell r="E669" t="str">
            <v>熊毛郡屋久島町口永良部島626</v>
          </cell>
          <cell r="F669" t="str">
            <v>0997-49-2186</v>
          </cell>
          <cell r="G669" t="str">
            <v>0997-49-2186</v>
          </cell>
          <cell r="H669" t="str">
            <v>口永良部</v>
          </cell>
        </row>
        <row r="670">
          <cell r="C670" t="str">
            <v>屋久島町立岳南中学校</v>
          </cell>
          <cell r="D670" t="str">
            <v>891-4405</v>
          </cell>
          <cell r="E670" t="str">
            <v>熊毛郡屋久島町小島63-23</v>
          </cell>
          <cell r="F670" t="str">
            <v>0997-47-2200</v>
          </cell>
          <cell r="G670" t="str">
            <v>0997-47-2569</v>
          </cell>
          <cell r="H670" t="str">
            <v>小島</v>
          </cell>
        </row>
        <row r="671">
          <cell r="C671" t="str">
            <v>屋久島町立安房中学校</v>
          </cell>
          <cell r="D671" t="str">
            <v>891-4311</v>
          </cell>
          <cell r="E671" t="str">
            <v>熊毛郡屋久島町安房2371-67</v>
          </cell>
          <cell r="F671" t="str">
            <v>0997-46-3262</v>
          </cell>
          <cell r="G671" t="str">
            <v>0997-46-3743</v>
          </cell>
          <cell r="H671" t="str">
            <v>安房</v>
          </cell>
        </row>
        <row r="672">
          <cell r="C672" t="str">
            <v>奄美市立名瀬小学校</v>
          </cell>
          <cell r="D672" t="str">
            <v>894-0023</v>
          </cell>
          <cell r="E672" t="str">
            <v>奄美市名瀬永田町1-1.</v>
          </cell>
          <cell r="F672" t="str">
            <v>0997-52-0054</v>
          </cell>
          <cell r="G672" t="str">
            <v>0997-53-1170</v>
          </cell>
          <cell r="H672" t="str">
            <v>名瀬</v>
          </cell>
        </row>
        <row r="673">
          <cell r="C673" t="str">
            <v>奄美市立奄美小学校</v>
          </cell>
          <cell r="D673" t="str">
            <v>894-0022</v>
          </cell>
          <cell r="E673" t="str">
            <v>奄美市名瀬久里町15-10</v>
          </cell>
          <cell r="F673" t="str">
            <v>0997-52-0155</v>
          </cell>
          <cell r="G673" t="str">
            <v>0997-52-4423</v>
          </cell>
          <cell r="H673" t="str">
            <v>名瀬</v>
          </cell>
        </row>
        <row r="674">
          <cell r="C674" t="str">
            <v>奄美市立伊津部小学校</v>
          </cell>
          <cell r="D674" t="str">
            <v>894-0006</v>
          </cell>
          <cell r="E674" t="str">
            <v>奄美市名瀬小浜町14-1</v>
          </cell>
          <cell r="F674" t="str">
            <v>0997-52-0970</v>
          </cell>
          <cell r="G674" t="str">
            <v>0997-52-4124</v>
          </cell>
          <cell r="H674" t="str">
            <v>名瀬</v>
          </cell>
        </row>
        <row r="675">
          <cell r="C675" t="str">
            <v>奄美市立朝日小学校</v>
          </cell>
          <cell r="D675" t="str">
            <v>894-0061</v>
          </cell>
          <cell r="E675" t="str">
            <v>奄美市名瀬朝日町31-2</v>
          </cell>
          <cell r="F675" t="str">
            <v>0997-52-1194</v>
          </cell>
          <cell r="G675" t="str">
            <v>0997-53-5426</v>
          </cell>
          <cell r="H675" t="str">
            <v>朝日</v>
          </cell>
        </row>
        <row r="676">
          <cell r="C676" t="str">
            <v>奄美市立小宿小学校</v>
          </cell>
          <cell r="D676" t="str">
            <v>894-0046</v>
          </cell>
          <cell r="E676" t="str">
            <v>奄美市名瀬小宿900</v>
          </cell>
          <cell r="F676" t="str">
            <v>0997-54-8832</v>
          </cell>
          <cell r="G676" t="str">
            <v>0997-54-8194</v>
          </cell>
          <cell r="H676" t="str">
            <v>小宿</v>
          </cell>
        </row>
        <row r="677">
          <cell r="C677" t="str">
            <v>奄美市立知根小学校</v>
          </cell>
          <cell r="D677" t="str">
            <v>894-0048</v>
          </cell>
          <cell r="E677" t="str">
            <v>奄美市名瀬根瀬部有免91</v>
          </cell>
          <cell r="F677" t="str">
            <v>0997-54-8138</v>
          </cell>
          <cell r="G677" t="str">
            <v>0997-54-8190</v>
          </cell>
          <cell r="H677" t="str">
            <v>知根</v>
          </cell>
        </row>
        <row r="678">
          <cell r="C678" t="str">
            <v>奄美市立大川小学校</v>
          </cell>
          <cell r="D678" t="str">
            <v>894-0772</v>
          </cell>
          <cell r="E678" t="str">
            <v>奄美市名瀬西仲勝1201-3</v>
          </cell>
          <cell r="F678" t="str">
            <v>0997-54-9831</v>
          </cell>
          <cell r="G678" t="str">
            <v>0997-54-9080</v>
          </cell>
          <cell r="H678" t="str">
            <v>朝戸</v>
          </cell>
        </row>
        <row r="679">
          <cell r="C679" t="str">
            <v>奄美市立小湊小学校</v>
          </cell>
          <cell r="D679" t="str">
            <v>894-0771</v>
          </cell>
          <cell r="E679" t="str">
            <v>奄美市名瀬大字小湊外金久281</v>
          </cell>
          <cell r="F679" t="str">
            <v>0997-54-9833</v>
          </cell>
          <cell r="G679" t="str">
            <v>0997-54-9081</v>
          </cell>
          <cell r="H679" t="str">
            <v>大島小湊</v>
          </cell>
        </row>
        <row r="680">
          <cell r="C680" t="str">
            <v>奄美市立崎原小学校</v>
          </cell>
          <cell r="D680" t="str">
            <v>894-0776</v>
          </cell>
          <cell r="E680" t="str">
            <v>奄美市名瀬崎原４４</v>
          </cell>
          <cell r="F680" t="str">
            <v>0997-52-9900</v>
          </cell>
          <cell r="G680" t="str">
            <v>0997-53-2628</v>
          </cell>
          <cell r="H680" t="str">
            <v>崎原</v>
          </cell>
        </row>
        <row r="681">
          <cell r="C681" t="str">
            <v>奄美市立芦花部小学校</v>
          </cell>
          <cell r="D681" t="str">
            <v>894-0351</v>
          </cell>
          <cell r="E681" t="str">
            <v>奄美市名瀬芦花部585</v>
          </cell>
          <cell r="F681" t="str">
            <v>0997-54-6163</v>
          </cell>
          <cell r="G681" t="str">
            <v>0997-54-6090</v>
          </cell>
          <cell r="H681" t="str">
            <v>芦花部</v>
          </cell>
        </row>
        <row r="682">
          <cell r="C682" t="str">
            <v>奄美市立住用小学校</v>
          </cell>
          <cell r="D682" t="str">
            <v>894-1205</v>
          </cell>
          <cell r="E682" t="str">
            <v>奄美市住用町役勝27</v>
          </cell>
          <cell r="F682" t="str">
            <v>0997-69-2109</v>
          </cell>
          <cell r="G682" t="str">
            <v>0997-69-2101</v>
          </cell>
          <cell r="H682" t="str">
            <v>西仲間</v>
          </cell>
        </row>
        <row r="683">
          <cell r="C683" t="str">
            <v>奄美市立東城小学校</v>
          </cell>
          <cell r="D683" t="str">
            <v>894-1116</v>
          </cell>
          <cell r="E683" t="str">
            <v>奄美市住用町摺勝610</v>
          </cell>
          <cell r="F683" t="str">
            <v>0997-69-5103</v>
          </cell>
          <cell r="G683" t="str">
            <v>0997-69-5103</v>
          </cell>
          <cell r="H683" t="str">
            <v>東城</v>
          </cell>
        </row>
        <row r="684">
          <cell r="C684" t="str">
            <v>奄美市立市小学校</v>
          </cell>
          <cell r="D684" t="str">
            <v>894-1321</v>
          </cell>
          <cell r="E684" t="str">
            <v>奄美市住用町市62</v>
          </cell>
          <cell r="F684" t="str">
            <v>0997-69-2603</v>
          </cell>
          <cell r="G684" t="str">
            <v>0997-69-2604</v>
          </cell>
          <cell r="H684" t="str">
            <v>市</v>
          </cell>
        </row>
        <row r="685">
          <cell r="C685" t="str">
            <v>奄美市立赤木名小学校</v>
          </cell>
          <cell r="D685" t="str">
            <v>894-0512</v>
          </cell>
          <cell r="E685" t="str">
            <v>奄美市笠利町中金久142</v>
          </cell>
          <cell r="F685" t="str">
            <v>0997-63-0009</v>
          </cell>
          <cell r="G685" t="str">
            <v>0997-63-0009</v>
          </cell>
          <cell r="H685" t="str">
            <v>赤木名</v>
          </cell>
        </row>
        <row r="686">
          <cell r="C686" t="str">
            <v>奄美市立笠利小学校</v>
          </cell>
          <cell r="D686" t="str">
            <v>894-0622</v>
          </cell>
          <cell r="E686" t="str">
            <v>奄美市笠利町笠利３９９</v>
          </cell>
          <cell r="F686" t="str">
            <v>0997-63-8831</v>
          </cell>
          <cell r="G686" t="str">
            <v>0997-63-8831</v>
          </cell>
          <cell r="H686" t="str">
            <v>笠利</v>
          </cell>
        </row>
        <row r="687">
          <cell r="C687" t="str">
            <v>奄美市立節田小学校</v>
          </cell>
          <cell r="D687" t="str">
            <v>894-0504</v>
          </cell>
          <cell r="E687" t="str">
            <v>奄美市笠利町節田２４６</v>
          </cell>
          <cell r="F687" t="str">
            <v>0997-63-0081</v>
          </cell>
          <cell r="G687" t="str">
            <v>0997-55-2012</v>
          </cell>
          <cell r="H687" t="str">
            <v>節田</v>
          </cell>
        </row>
        <row r="688">
          <cell r="C688" t="str">
            <v>奄美市立緑が丘小学校</v>
          </cell>
          <cell r="D688" t="str">
            <v>894-0507</v>
          </cell>
          <cell r="E688" t="str">
            <v>奄美市笠利町喜瀬1570</v>
          </cell>
          <cell r="F688" t="str">
            <v>0997-63-1994</v>
          </cell>
          <cell r="G688" t="str">
            <v>0997-63-1987</v>
          </cell>
          <cell r="H688" t="str">
            <v>喜瀬</v>
          </cell>
        </row>
        <row r="689">
          <cell r="C689" t="str">
            <v>奄美市立宇宿小学校</v>
          </cell>
          <cell r="D689" t="str">
            <v>894-0501</v>
          </cell>
          <cell r="E689" t="str">
            <v>奄美市笠利町宇宿166-ロ</v>
          </cell>
          <cell r="F689" t="str">
            <v>0997-63-0094</v>
          </cell>
          <cell r="G689" t="str">
            <v>0997-63-0094</v>
          </cell>
          <cell r="H689" t="str">
            <v>奄美大島空港</v>
          </cell>
        </row>
        <row r="690">
          <cell r="C690" t="str">
            <v>奄美市立手花部小学校</v>
          </cell>
          <cell r="D690" t="str">
            <v>894-0506</v>
          </cell>
          <cell r="E690" t="str">
            <v>奄美市笠利町手花部2811</v>
          </cell>
          <cell r="F690" t="str">
            <v>0997-63-0085</v>
          </cell>
          <cell r="G690" t="str">
            <v>0997-63-0085</v>
          </cell>
          <cell r="H690" t="str">
            <v>赤木名</v>
          </cell>
        </row>
        <row r="691">
          <cell r="C691" t="str">
            <v>奄美市立屋仁小学校</v>
          </cell>
          <cell r="D691" t="str">
            <v>894-0626</v>
          </cell>
          <cell r="E691" t="str">
            <v>奄美市笠利町屋仁130</v>
          </cell>
          <cell r="F691" t="str">
            <v>0997-63-0044</v>
          </cell>
          <cell r="G691" t="str">
            <v>0997-63-0044</v>
          </cell>
          <cell r="H691" t="str">
            <v>屋仁</v>
          </cell>
        </row>
        <row r="692">
          <cell r="C692" t="str">
            <v>奄美市立佐仁小学校</v>
          </cell>
          <cell r="D692" t="str">
            <v>894-0627</v>
          </cell>
          <cell r="E692" t="str">
            <v>奄美市笠利町佐仁2735</v>
          </cell>
          <cell r="F692" t="str">
            <v>0997-63-8833</v>
          </cell>
          <cell r="G692" t="str">
            <v>0997-63-8834</v>
          </cell>
          <cell r="H692" t="str">
            <v>佐仁</v>
          </cell>
        </row>
        <row r="693">
          <cell r="C693" t="str">
            <v>奄美市立名瀬中学校</v>
          </cell>
          <cell r="D693" t="str">
            <v>894-0015</v>
          </cell>
          <cell r="E693" t="str">
            <v>奄美市名瀬真名津町14-1</v>
          </cell>
          <cell r="F693" t="str">
            <v>0997-52-0168</v>
          </cell>
          <cell r="G693" t="str">
            <v>0997-52-4566</v>
          </cell>
          <cell r="H693" t="str">
            <v>名瀬</v>
          </cell>
        </row>
        <row r="694">
          <cell r="C694" t="str">
            <v>奄美市立金久中学校</v>
          </cell>
          <cell r="D694" t="str">
            <v>894-0035</v>
          </cell>
          <cell r="E694" t="str">
            <v>奄美市名瀬塩浜町15-10</v>
          </cell>
          <cell r="F694" t="str">
            <v>0997-52-0738</v>
          </cell>
          <cell r="G694" t="str">
            <v>0997-52-4947</v>
          </cell>
          <cell r="H694" t="str">
            <v>名瀬</v>
          </cell>
        </row>
        <row r="695">
          <cell r="C695" t="str">
            <v>奄美市立朝日中学校</v>
          </cell>
          <cell r="D695" t="str">
            <v>894-0061</v>
          </cell>
          <cell r="E695" t="str">
            <v>奄美市名瀬朝日町29-1</v>
          </cell>
          <cell r="F695" t="str">
            <v>0997-52-1195</v>
          </cell>
          <cell r="G695" t="str">
            <v>0997-53-5650</v>
          </cell>
          <cell r="H695" t="str">
            <v>朝日</v>
          </cell>
        </row>
        <row r="696">
          <cell r="C696" t="str">
            <v>奄美市立小宿中学校</v>
          </cell>
          <cell r="D696" t="str">
            <v>894-0046</v>
          </cell>
          <cell r="E696" t="str">
            <v>奄美市名瀬小宿2788</v>
          </cell>
          <cell r="F696" t="str">
            <v>0997-54-8830</v>
          </cell>
          <cell r="G696" t="str">
            <v>0997-54-8198</v>
          </cell>
          <cell r="H696" t="str">
            <v>小宿</v>
          </cell>
        </row>
        <row r="697">
          <cell r="C697" t="str">
            <v>奄美市立大川中学校</v>
          </cell>
          <cell r="D697" t="str">
            <v>894-0772</v>
          </cell>
          <cell r="E697" t="str">
            <v>奄美市名瀬西仲勝1201-3</v>
          </cell>
          <cell r="F697" t="str">
            <v>0997-54-9831</v>
          </cell>
          <cell r="G697" t="str">
            <v>0997-54-9080</v>
          </cell>
          <cell r="H697" t="str">
            <v>朝戸</v>
          </cell>
        </row>
        <row r="698">
          <cell r="C698" t="str">
            <v>奄美市立崎原中学校</v>
          </cell>
          <cell r="D698" t="str">
            <v>894-0776</v>
          </cell>
          <cell r="E698" t="str">
            <v>奄美市名瀬崎原44</v>
          </cell>
          <cell r="F698" t="str">
            <v>0997-52-9900</v>
          </cell>
          <cell r="G698" t="str">
            <v>0997-53-2628</v>
          </cell>
          <cell r="H698" t="str">
            <v>崎原</v>
          </cell>
        </row>
        <row r="699">
          <cell r="C699" t="str">
            <v>奄美市立芦花部中学校</v>
          </cell>
          <cell r="D699" t="str">
            <v>894-0351</v>
          </cell>
          <cell r="E699" t="str">
            <v>奄美市名瀬芦花部585</v>
          </cell>
          <cell r="F699" t="str">
            <v>0997-54-6163</v>
          </cell>
          <cell r="G699" t="str">
            <v>0997-54-6090</v>
          </cell>
          <cell r="H699" t="str">
            <v>芦花部</v>
          </cell>
        </row>
        <row r="700">
          <cell r="C700" t="str">
            <v>奄美市立住用中学校</v>
          </cell>
          <cell r="D700" t="str">
            <v>894-1205</v>
          </cell>
          <cell r="E700" t="str">
            <v>奄美市住用町役勝27</v>
          </cell>
          <cell r="F700" t="str">
            <v>0997-69-2106</v>
          </cell>
          <cell r="G700" t="str">
            <v>0997-69-2125</v>
          </cell>
          <cell r="H700" t="str">
            <v>西仲間</v>
          </cell>
        </row>
        <row r="701">
          <cell r="C701" t="str">
            <v>奄美市立市中学校</v>
          </cell>
          <cell r="D701" t="str">
            <v>894-1321</v>
          </cell>
          <cell r="E701" t="str">
            <v>奄美市住用町市62</v>
          </cell>
          <cell r="F701" t="str">
            <v>0997-69-2603</v>
          </cell>
          <cell r="G701" t="str">
            <v>0997-69-2604</v>
          </cell>
          <cell r="H701" t="str">
            <v>市</v>
          </cell>
        </row>
        <row r="702">
          <cell r="C702" t="str">
            <v>奄美市立東城中学校</v>
          </cell>
          <cell r="D702" t="str">
            <v>894-1116</v>
          </cell>
          <cell r="E702" t="str">
            <v>奄美市住用町摺勝610</v>
          </cell>
          <cell r="F702" t="str">
            <v>0997-69-5103</v>
          </cell>
          <cell r="G702" t="str">
            <v>0997-69-5103</v>
          </cell>
          <cell r="H702" t="str">
            <v>東城</v>
          </cell>
        </row>
        <row r="703">
          <cell r="C703" t="str">
            <v>奄美市立赤木名中学校</v>
          </cell>
          <cell r="D703" t="str">
            <v>894-0511</v>
          </cell>
          <cell r="E703" t="str">
            <v>奄美市笠利町里364</v>
          </cell>
          <cell r="F703" t="str">
            <v>0997-63-1321</v>
          </cell>
          <cell r="G703" t="str">
            <v>0997-63-1387</v>
          </cell>
          <cell r="H703" t="str">
            <v>赤木名</v>
          </cell>
        </row>
        <row r="704">
          <cell r="C704" t="str">
            <v>奄美市立笠利中学校</v>
          </cell>
          <cell r="D704" t="str">
            <v>894-0622</v>
          </cell>
          <cell r="E704" t="str">
            <v>奄美市笠利町笠利1924</v>
          </cell>
          <cell r="F704" t="str">
            <v>0997-63-8114</v>
          </cell>
          <cell r="G704" t="str">
            <v>0997-63-8115</v>
          </cell>
          <cell r="H704" t="str">
            <v>笠利</v>
          </cell>
        </row>
        <row r="705">
          <cell r="C705" t="str">
            <v>龍郷町立龍瀬小学校</v>
          </cell>
          <cell r="D705" t="str">
            <v>894-0102</v>
          </cell>
          <cell r="E705" t="str">
            <v>大島郡龍郷町瀬留293</v>
          </cell>
          <cell r="F705" t="str">
            <v>0997-62-2059</v>
          </cell>
          <cell r="G705" t="str">
            <v>0997-62-3776</v>
          </cell>
          <cell r="H705" t="str">
            <v>浦</v>
          </cell>
        </row>
        <row r="706">
          <cell r="C706" t="str">
            <v>龍郷町立赤徳小学校</v>
          </cell>
          <cell r="D706" t="str">
            <v>894-0411</v>
          </cell>
          <cell r="E706" t="str">
            <v>大島郡龍郷町赤尾木259</v>
          </cell>
          <cell r="F706" t="str">
            <v>0997-62-2021</v>
          </cell>
          <cell r="G706" t="str">
            <v>0997-62-2758</v>
          </cell>
          <cell r="H706" t="str">
            <v>赤尾木</v>
          </cell>
        </row>
        <row r="707">
          <cell r="C707" t="str">
            <v>龍郷町立龍郷小学校</v>
          </cell>
          <cell r="D707" t="str">
            <v>894-0321</v>
          </cell>
          <cell r="E707" t="str">
            <v>大島郡龍郷町龍郷235</v>
          </cell>
          <cell r="F707" t="str">
            <v>0997-62-2105</v>
          </cell>
          <cell r="G707" t="str">
            <v>0997-62-2129</v>
          </cell>
          <cell r="H707" t="str">
            <v>竜郷</v>
          </cell>
        </row>
        <row r="708">
          <cell r="C708" t="str">
            <v>龍郷町立戸口小学校</v>
          </cell>
          <cell r="D708" t="str">
            <v>894-0107</v>
          </cell>
          <cell r="E708" t="str">
            <v>大島郡龍郷町戸口1871</v>
          </cell>
          <cell r="F708" t="str">
            <v>0997-62-2176</v>
          </cell>
          <cell r="G708" t="str">
            <v>0997-62-3085</v>
          </cell>
          <cell r="H708" t="str">
            <v>戸口</v>
          </cell>
        </row>
        <row r="709">
          <cell r="C709" t="str">
            <v>龍郷町立大勝小学校</v>
          </cell>
          <cell r="D709" t="str">
            <v>894-0105</v>
          </cell>
          <cell r="E709" t="str">
            <v>大島郡龍郷町大勝1333</v>
          </cell>
          <cell r="F709" t="str">
            <v>0997-62-2038</v>
          </cell>
          <cell r="G709" t="str">
            <v>0997-62-2098</v>
          </cell>
          <cell r="H709" t="str">
            <v>大勝</v>
          </cell>
        </row>
        <row r="710">
          <cell r="C710" t="str">
            <v>龍郷町立円小学校</v>
          </cell>
          <cell r="D710" t="str">
            <v>894-0324</v>
          </cell>
          <cell r="E710" t="str">
            <v>大島郡龍郷町円731</v>
          </cell>
          <cell r="F710" t="str">
            <v>0997-62-4303</v>
          </cell>
          <cell r="G710" t="str">
            <v>0997-62-4727</v>
          </cell>
          <cell r="H710" t="str">
            <v>円</v>
          </cell>
        </row>
        <row r="711">
          <cell r="C711" t="str">
            <v>龍郷町立秋名小学校</v>
          </cell>
          <cell r="D711" t="str">
            <v>894-0332</v>
          </cell>
          <cell r="E711" t="str">
            <v>大島郡龍郷町幾里194</v>
          </cell>
          <cell r="F711" t="str">
            <v>0997-62-4102</v>
          </cell>
          <cell r="G711" t="str">
            <v>0997-62-4175</v>
          </cell>
          <cell r="H711" t="str">
            <v>嘉渡</v>
          </cell>
        </row>
        <row r="712">
          <cell r="C712" t="str">
            <v>龍郷町立龍南中学校</v>
          </cell>
          <cell r="D712" t="str">
            <v>894-0104</v>
          </cell>
          <cell r="E712" t="str">
            <v>大島郡龍郷町浦528</v>
          </cell>
          <cell r="F712" t="str">
            <v>0997-62-2002</v>
          </cell>
          <cell r="G712" t="str">
            <v>0997-62-2191</v>
          </cell>
          <cell r="H712" t="str">
            <v>浦</v>
          </cell>
        </row>
        <row r="713">
          <cell r="C713" t="str">
            <v>龍郷町立龍北中学校</v>
          </cell>
          <cell r="D713" t="str">
            <v>894-0331</v>
          </cell>
          <cell r="E713" t="str">
            <v>大島郡龍郷町嘉渡487</v>
          </cell>
          <cell r="F713" t="str">
            <v>0997-62-4200</v>
          </cell>
          <cell r="G713" t="str">
            <v>0997-62-4211</v>
          </cell>
          <cell r="H713" t="str">
            <v>嘉渡</v>
          </cell>
        </row>
        <row r="714">
          <cell r="C714" t="str">
            <v>龍郷町立赤徳中学校</v>
          </cell>
          <cell r="D714" t="str">
            <v>894-0411</v>
          </cell>
          <cell r="E714" t="str">
            <v>大島郡龍郷町赤尾木259</v>
          </cell>
          <cell r="F714" t="str">
            <v>0997-62-2021</v>
          </cell>
          <cell r="G714" t="str">
            <v>0997-62-2758</v>
          </cell>
          <cell r="H714" t="str">
            <v>赤尾木</v>
          </cell>
        </row>
        <row r="715">
          <cell r="C715" t="str">
            <v>大和村立大和小学校</v>
          </cell>
          <cell r="D715" t="str">
            <v>894-3104</v>
          </cell>
          <cell r="E715" t="str">
            <v>大島郡大和村思勝370</v>
          </cell>
          <cell r="F715" t="str">
            <v>0997-57-2012</v>
          </cell>
          <cell r="G715" t="str">
            <v>0997-57-2013</v>
          </cell>
          <cell r="H715" t="str">
            <v>思勝</v>
          </cell>
        </row>
        <row r="716">
          <cell r="C716" t="str">
            <v>大和村立大和小学校湯湾釜分校</v>
          </cell>
          <cell r="D716" t="str">
            <v>894-3102</v>
          </cell>
          <cell r="E716" t="str">
            <v>大島郡大和村湯湾釜21</v>
          </cell>
          <cell r="F716" t="str">
            <v>0997-57-2830</v>
          </cell>
          <cell r="G716" t="str">
            <v>0997-57-2830</v>
          </cell>
          <cell r="H716" t="str">
            <v>湯湾釜</v>
          </cell>
        </row>
        <row r="717">
          <cell r="C717" t="str">
            <v>大和村立大棚小学校</v>
          </cell>
          <cell r="D717" t="str">
            <v>894-3106</v>
          </cell>
          <cell r="E717" t="str">
            <v>大島郡大和村大棚78-1</v>
          </cell>
          <cell r="F717" t="str">
            <v>0997-57-2061</v>
          </cell>
          <cell r="G717" t="str">
            <v>0997-57-2041</v>
          </cell>
          <cell r="H717" t="str">
            <v>大棚</v>
          </cell>
        </row>
        <row r="718">
          <cell r="C718" t="str">
            <v>大和村立名音小学校</v>
          </cell>
          <cell r="D718" t="str">
            <v>894-3212</v>
          </cell>
          <cell r="E718" t="str">
            <v>大島郡大和村名音603-イ</v>
          </cell>
          <cell r="F718" t="str">
            <v>0997-58-3005</v>
          </cell>
          <cell r="G718" t="str">
            <v>0997-58-3055</v>
          </cell>
          <cell r="H718" t="str">
            <v>名音</v>
          </cell>
        </row>
        <row r="719">
          <cell r="C719" t="str">
            <v>大和村立今里小学校</v>
          </cell>
          <cell r="D719" t="str">
            <v>894-3214</v>
          </cell>
          <cell r="E719" t="str">
            <v>大島郡大和村今里361-１</v>
          </cell>
          <cell r="F719" t="str">
            <v>0997-58-3001</v>
          </cell>
          <cell r="G719" t="str">
            <v>0997-58-3051</v>
          </cell>
          <cell r="H719" t="str">
            <v>今里</v>
          </cell>
        </row>
        <row r="720">
          <cell r="C720" t="str">
            <v>大和村立大和中学校</v>
          </cell>
          <cell r="D720" t="str">
            <v>894-3104</v>
          </cell>
          <cell r="E720" t="str">
            <v>大島郡大和村思勝370</v>
          </cell>
          <cell r="F720" t="str">
            <v>0997-57-2012</v>
          </cell>
          <cell r="G720" t="str">
            <v>0997-57-2013</v>
          </cell>
          <cell r="H720" t="str">
            <v>思勝</v>
          </cell>
        </row>
        <row r="721">
          <cell r="C721" t="str">
            <v>大和村立大棚中学校</v>
          </cell>
          <cell r="D721" t="str">
            <v>894-3106</v>
          </cell>
          <cell r="E721" t="str">
            <v>大島郡大和町大棚78-1</v>
          </cell>
          <cell r="F721" t="str">
            <v>0997-57-2061</v>
          </cell>
          <cell r="G721" t="str">
            <v>0997-57-2041</v>
          </cell>
          <cell r="H721" t="str">
            <v>大棚</v>
          </cell>
        </row>
        <row r="722">
          <cell r="C722" t="str">
            <v>大和村立名音中学校</v>
          </cell>
          <cell r="D722" t="str">
            <v>894-3212</v>
          </cell>
          <cell r="E722" t="str">
            <v>大島郡大和村名音603-イ</v>
          </cell>
          <cell r="F722" t="str">
            <v>0997-58-3005</v>
          </cell>
          <cell r="G722" t="str">
            <v>0997-58-3055</v>
          </cell>
          <cell r="H722" t="str">
            <v>名音</v>
          </cell>
        </row>
        <row r="723">
          <cell r="C723" t="str">
            <v>大和村立今里中学校</v>
          </cell>
          <cell r="D723" t="str">
            <v>894-3214</v>
          </cell>
          <cell r="E723" t="str">
            <v>大島郡大和村今里361-1</v>
          </cell>
          <cell r="F723" t="str">
            <v>0997-58-3001</v>
          </cell>
          <cell r="G723" t="str">
            <v>0997-58-3051</v>
          </cell>
          <cell r="H723" t="str">
            <v>今里</v>
          </cell>
        </row>
        <row r="724">
          <cell r="C724" t="str">
            <v>宇検村立田検小学校</v>
          </cell>
          <cell r="D724" t="str">
            <v>894-3303</v>
          </cell>
          <cell r="E724" t="str">
            <v>大島郡宇検村田検37</v>
          </cell>
          <cell r="F724" t="str">
            <v>0997-67-2003</v>
          </cell>
          <cell r="G724" t="str">
            <v>0997-67-2003</v>
          </cell>
          <cell r="H724" t="str">
            <v>湯湾</v>
          </cell>
        </row>
        <row r="725">
          <cell r="C725" t="str">
            <v>宇検村立久志小学校</v>
          </cell>
          <cell r="D725" t="str">
            <v>894-3412</v>
          </cell>
          <cell r="E725" t="str">
            <v>大島郡宇検村久志2</v>
          </cell>
          <cell r="F725" t="str">
            <v>0997-67-6133</v>
          </cell>
          <cell r="G725" t="str">
            <v>0997-67-6133</v>
          </cell>
          <cell r="H725" t="str">
            <v>久志</v>
          </cell>
        </row>
        <row r="726">
          <cell r="C726" t="str">
            <v>宇検村立名柄小学校</v>
          </cell>
          <cell r="D726" t="str">
            <v>894-3521</v>
          </cell>
          <cell r="E726" t="str">
            <v>大島郡宇検村名柄1263</v>
          </cell>
          <cell r="F726" t="str">
            <v>0997-67-6456</v>
          </cell>
          <cell r="G726" t="str">
            <v>0997-67-6456</v>
          </cell>
          <cell r="H726" t="str">
            <v>名柄</v>
          </cell>
        </row>
        <row r="727">
          <cell r="C727" t="str">
            <v>宇検村立阿室小学校</v>
          </cell>
          <cell r="D727" t="str">
            <v>894-3632</v>
          </cell>
          <cell r="E727" t="str">
            <v>大島郡宇検村阿室195</v>
          </cell>
          <cell r="F727" t="str">
            <v>0997-67-6002</v>
          </cell>
          <cell r="G727" t="str">
            <v>0997-67-6002</v>
          </cell>
          <cell r="H727" t="str">
            <v>阿室</v>
          </cell>
        </row>
        <row r="728">
          <cell r="C728" t="str">
            <v>宇検村立田検中学校</v>
          </cell>
          <cell r="D728" t="str">
            <v>894-3303</v>
          </cell>
          <cell r="E728" t="str">
            <v>大島郡宇検村田検191</v>
          </cell>
          <cell r="F728" t="str">
            <v>0997-67-2023</v>
          </cell>
          <cell r="G728" t="str">
            <v>0997-67-2023</v>
          </cell>
          <cell r="H728" t="str">
            <v>湯湾</v>
          </cell>
        </row>
        <row r="729">
          <cell r="C729" t="str">
            <v>宇検村立久志中学校</v>
          </cell>
          <cell r="D729" t="str">
            <v>894-3412</v>
          </cell>
          <cell r="E729" t="str">
            <v>大島郡宇検村久志２</v>
          </cell>
          <cell r="F729" t="str">
            <v>0997-67-6133</v>
          </cell>
          <cell r="G729" t="str">
            <v>0997-67-6133</v>
          </cell>
          <cell r="H729" t="str">
            <v>久志</v>
          </cell>
        </row>
        <row r="730">
          <cell r="C730" t="str">
            <v>宇検村立名柄中学校</v>
          </cell>
          <cell r="D730" t="str">
            <v>894-3521</v>
          </cell>
          <cell r="E730" t="str">
            <v>大島郡宇検村名柄1263</v>
          </cell>
          <cell r="F730" t="str">
            <v>0997-67-6456</v>
          </cell>
          <cell r="G730" t="str">
            <v>0997-67-6456</v>
          </cell>
          <cell r="H730" t="str">
            <v>名柄</v>
          </cell>
        </row>
        <row r="731">
          <cell r="C731" t="str">
            <v>宇検村立阿室中学校</v>
          </cell>
          <cell r="D731" t="str">
            <v>894-3632</v>
          </cell>
          <cell r="E731" t="str">
            <v>大島郡宇検村阿室195</v>
          </cell>
          <cell r="F731" t="str">
            <v>0997-67-6002</v>
          </cell>
          <cell r="G731" t="str">
            <v>0997-67-6002</v>
          </cell>
          <cell r="H731" t="str">
            <v>阿室</v>
          </cell>
        </row>
        <row r="732">
          <cell r="C732" t="str">
            <v>瀬戸内町立久慈小学校</v>
          </cell>
          <cell r="D732" t="str">
            <v>894-1851</v>
          </cell>
          <cell r="E732" t="str">
            <v>大島郡瀬戸内町久慈253</v>
          </cell>
          <cell r="F732" t="str">
            <v>0997-74-0003</v>
          </cell>
          <cell r="G732" t="str">
            <v>0997-74-0126</v>
          </cell>
          <cell r="H732" t="str">
            <v>久慈</v>
          </cell>
        </row>
        <row r="733">
          <cell r="C733" t="str">
            <v>瀬戸内町立篠川小学校</v>
          </cell>
          <cell r="D733" t="str">
            <v>894-1741</v>
          </cell>
          <cell r="E733" t="str">
            <v>大島郡瀬戸内町篠川150</v>
          </cell>
          <cell r="F733" t="str">
            <v>0997-74-0533</v>
          </cell>
          <cell r="G733" t="str">
            <v>0997-74-0162</v>
          </cell>
          <cell r="H733" t="str">
            <v>篠川</v>
          </cell>
        </row>
        <row r="734">
          <cell r="C734" t="str">
            <v>瀬戸内町立薩川小学校</v>
          </cell>
          <cell r="D734" t="str">
            <v>894-2402</v>
          </cell>
          <cell r="E734" t="str">
            <v>大島郡瀬戸内町薩川211</v>
          </cell>
          <cell r="F734" t="str">
            <v>0997-75-0069</v>
          </cell>
          <cell r="G734" t="str">
            <v>0997-75-0069</v>
          </cell>
          <cell r="H734" t="str">
            <v>薩川</v>
          </cell>
        </row>
        <row r="735">
          <cell r="C735" t="str">
            <v>瀬戸内町立須子茂小学校</v>
          </cell>
          <cell r="D735" t="str">
            <v>894-2402</v>
          </cell>
          <cell r="E735" t="str">
            <v>大島郡瀬戸内町須子茂331</v>
          </cell>
          <cell r="F735" t="str">
            <v>0997-75-0063</v>
          </cell>
          <cell r="G735" t="str">
            <v>0997-75-0063</v>
          </cell>
          <cell r="H735" t="str">
            <v>須子茂</v>
          </cell>
        </row>
        <row r="736">
          <cell r="C736" t="str">
            <v>瀬戸内町立西阿室小学校</v>
          </cell>
          <cell r="D736" t="str">
            <v>894-2321</v>
          </cell>
          <cell r="E736" t="str">
            <v>大島郡瀬戸内町西阿室135</v>
          </cell>
          <cell r="F736" t="str">
            <v>0997-75-0440</v>
          </cell>
          <cell r="G736" t="str">
            <v>0997-75-0440</v>
          </cell>
          <cell r="H736" t="str">
            <v>伊子茂</v>
          </cell>
        </row>
        <row r="737">
          <cell r="C737" t="str">
            <v>瀬戸内町立俵小学校</v>
          </cell>
          <cell r="D737" t="str">
            <v>894-2323</v>
          </cell>
          <cell r="E737" t="str">
            <v>大島郡瀬戸内町俵135</v>
          </cell>
          <cell r="F737" t="str">
            <v>0997-75-0033</v>
          </cell>
          <cell r="G737" t="str">
            <v>0997-75-0033</v>
          </cell>
          <cell r="H737" t="str">
            <v>俵</v>
          </cell>
        </row>
        <row r="738">
          <cell r="C738" t="str">
            <v>瀬戸内町立諸鈍小学校</v>
          </cell>
          <cell r="D738" t="str">
            <v>894-2141</v>
          </cell>
          <cell r="E738" t="str">
            <v>大島郡瀬戸内町諸鈍295-イ</v>
          </cell>
          <cell r="F738" t="str">
            <v>0997-76-0001</v>
          </cell>
          <cell r="G738" t="str">
            <v>0997-76-0001</v>
          </cell>
          <cell r="H738" t="str">
            <v>諸鈍</v>
          </cell>
        </row>
        <row r="739">
          <cell r="C739" t="str">
            <v>瀬戸内町立伊子茂小学校</v>
          </cell>
          <cell r="D739" t="str">
            <v>894-2236</v>
          </cell>
          <cell r="E739" t="str">
            <v>大島郡瀬戸内町伊子茂207</v>
          </cell>
          <cell r="F739" t="str">
            <v>0997-76-0018</v>
          </cell>
          <cell r="G739" t="str">
            <v>0997-76-0613</v>
          </cell>
          <cell r="H739" t="str">
            <v>伊子茂</v>
          </cell>
        </row>
        <row r="740">
          <cell r="C740" t="str">
            <v>瀬戸内町立秋徳小学校</v>
          </cell>
          <cell r="D740" t="str">
            <v>894-2234</v>
          </cell>
          <cell r="E740" t="str">
            <v>大島郡瀬戸内町秋徳245</v>
          </cell>
          <cell r="F740" t="str">
            <v>0997-76-0612</v>
          </cell>
          <cell r="G740" t="str">
            <v>0997-76-0925</v>
          </cell>
          <cell r="H740" t="str">
            <v>秋徳</v>
          </cell>
        </row>
        <row r="741">
          <cell r="C741" t="str">
            <v>瀬戸内町立池地小学校</v>
          </cell>
          <cell r="D741" t="str">
            <v>894-2501</v>
          </cell>
          <cell r="E741" t="str">
            <v>大島郡瀬戸内町池地329</v>
          </cell>
          <cell r="F741" t="str">
            <v>0997-76-1053</v>
          </cell>
          <cell r="G741" t="str">
            <v>0997-76-1053</v>
          </cell>
          <cell r="H741" t="str">
            <v>池地</v>
          </cell>
        </row>
        <row r="742">
          <cell r="C742" t="str">
            <v>瀬戸内町立与路小学校</v>
          </cell>
          <cell r="D742" t="str">
            <v>894-2601</v>
          </cell>
          <cell r="E742" t="str">
            <v>大島郡瀬戸内町与路484</v>
          </cell>
          <cell r="F742" t="str">
            <v>0997-76-1503</v>
          </cell>
          <cell r="G742" t="str">
            <v>0997-76-1503</v>
          </cell>
          <cell r="H742" t="str">
            <v>与路</v>
          </cell>
        </row>
        <row r="743">
          <cell r="C743" t="str">
            <v>瀬戸内町立古仁屋小学校</v>
          </cell>
          <cell r="D743" t="str">
            <v>894-1506</v>
          </cell>
          <cell r="E743" t="str">
            <v>大島郡瀬戸内町古仁屋805</v>
          </cell>
          <cell r="F743" t="str">
            <v>0997-72-0002</v>
          </cell>
          <cell r="G743" t="str">
            <v>0997-72-0100</v>
          </cell>
          <cell r="H743" t="str">
            <v>古仁屋</v>
          </cell>
        </row>
        <row r="744">
          <cell r="C744" t="str">
            <v>瀬戸内町立阿木名小学校</v>
          </cell>
          <cell r="D744" t="str">
            <v>894-1511</v>
          </cell>
          <cell r="E744" t="str">
            <v>大島郡瀬戸内町阿木名2141</v>
          </cell>
          <cell r="F744" t="str">
            <v>0997-72-0471</v>
          </cell>
          <cell r="G744" t="str">
            <v>0997-72-1336</v>
          </cell>
          <cell r="H744" t="str">
            <v>阿木名</v>
          </cell>
        </row>
        <row r="745">
          <cell r="C745" t="str">
            <v>瀬戸内町立油井小学校</v>
          </cell>
          <cell r="D745" t="str">
            <v>894-1745</v>
          </cell>
          <cell r="E745" t="str">
            <v>大島郡瀬戸内町油井603-1</v>
          </cell>
          <cell r="F745" t="str">
            <v>0997-72-0840</v>
          </cell>
          <cell r="G745" t="str">
            <v>0997-72-4033</v>
          </cell>
          <cell r="H745" t="str">
            <v>油井</v>
          </cell>
        </row>
        <row r="746">
          <cell r="C746" t="str">
            <v>瀬戸内町立嘉鉄小学校</v>
          </cell>
          <cell r="D746" t="str">
            <v>894-1522</v>
          </cell>
          <cell r="E746" t="str">
            <v>大島郡瀬戸内町嘉鉄353</v>
          </cell>
          <cell r="F746" t="str">
            <v>0997-72-0796</v>
          </cell>
          <cell r="G746" t="str">
            <v>0997-72-0422</v>
          </cell>
          <cell r="H746" t="str">
            <v>嘉鉄</v>
          </cell>
        </row>
        <row r="747">
          <cell r="C747" t="str">
            <v>瀬戸内町立篠川中学校</v>
          </cell>
          <cell r="D747" t="str">
            <v>894-1741</v>
          </cell>
          <cell r="E747" t="str">
            <v>大島郡瀬戸内町篠川150</v>
          </cell>
          <cell r="F747" t="str">
            <v>0997-74-0533</v>
          </cell>
          <cell r="G747" t="str">
            <v>0997-74-0162</v>
          </cell>
          <cell r="H747" t="str">
            <v>篠川</v>
          </cell>
        </row>
        <row r="748">
          <cell r="C748" t="str">
            <v>瀬戸内町立久慈中学校</v>
          </cell>
          <cell r="D748" t="str">
            <v>894-1851</v>
          </cell>
          <cell r="E748" t="str">
            <v>大島郡瀬戸内町久慈253</v>
          </cell>
          <cell r="F748" t="str">
            <v>0997-74-0003</v>
          </cell>
          <cell r="G748" t="str">
            <v>0997-74-0003</v>
          </cell>
          <cell r="H748" t="str">
            <v>久慈</v>
          </cell>
        </row>
        <row r="749">
          <cell r="C749" t="str">
            <v>瀬戸内町立薩川中学校</v>
          </cell>
          <cell r="D749" t="str">
            <v>894-2402</v>
          </cell>
          <cell r="E749" t="str">
            <v>大島郡瀬戸内町薩川767</v>
          </cell>
          <cell r="F749" t="str">
            <v>0997-75-0066</v>
          </cell>
          <cell r="G749" t="str">
            <v>0997-75-0726</v>
          </cell>
          <cell r="H749" t="str">
            <v>薩川</v>
          </cell>
        </row>
        <row r="750">
          <cell r="C750" t="str">
            <v>瀬戸内町立俵中学校</v>
          </cell>
          <cell r="D750" t="str">
            <v>894-2323</v>
          </cell>
          <cell r="E750" t="str">
            <v>大島郡瀬戸内町俵126</v>
          </cell>
          <cell r="F750" t="str">
            <v>0997-75-0032</v>
          </cell>
          <cell r="G750" t="str">
            <v>0997-75-0032</v>
          </cell>
          <cell r="H750" t="str">
            <v>俵</v>
          </cell>
        </row>
        <row r="751">
          <cell r="C751" t="str">
            <v>瀬戸内町立諸鈍中学校</v>
          </cell>
          <cell r="D751" t="str">
            <v>894-2141</v>
          </cell>
          <cell r="E751" t="str">
            <v>大島郡瀬戸内町諸鈍295-イ</v>
          </cell>
          <cell r="F751" t="str">
            <v>0997-76-0001</v>
          </cell>
          <cell r="G751" t="str">
            <v>0997-76-0001</v>
          </cell>
          <cell r="H751" t="str">
            <v>諸鈍</v>
          </cell>
        </row>
        <row r="752">
          <cell r="C752" t="str">
            <v>瀬戸内町立伊子茂中学校</v>
          </cell>
          <cell r="D752" t="str">
            <v>894-2236</v>
          </cell>
          <cell r="E752" t="str">
            <v>大島郡瀬戸内町伊子茂207</v>
          </cell>
          <cell r="F752" t="str">
            <v>0997-76-0018</v>
          </cell>
          <cell r="G752" t="str">
            <v>0997-76-0613</v>
          </cell>
          <cell r="H752" t="str">
            <v>伊子茂</v>
          </cell>
        </row>
        <row r="753">
          <cell r="C753" t="str">
            <v>瀬戸内町立秋徳中学校</v>
          </cell>
          <cell r="D753" t="str">
            <v>894-2234</v>
          </cell>
          <cell r="E753" t="str">
            <v>大島郡瀬戸内町秋徳245</v>
          </cell>
          <cell r="F753" t="str">
            <v>0997-76-0612</v>
          </cell>
          <cell r="G753" t="str">
            <v>0997-76-0925</v>
          </cell>
          <cell r="H753" t="str">
            <v>秋徳</v>
          </cell>
        </row>
        <row r="754">
          <cell r="C754" t="str">
            <v>瀬戸内町立古仁屋中学校</v>
          </cell>
          <cell r="D754" t="str">
            <v>894-1508</v>
          </cell>
          <cell r="E754" t="str">
            <v>大島郡瀬戸内町古仁屋842-8</v>
          </cell>
          <cell r="F754" t="str">
            <v>0997-72-0076</v>
          </cell>
          <cell r="G754" t="str">
            <v>0997-72-2755</v>
          </cell>
          <cell r="H754" t="str">
            <v>古仁屋</v>
          </cell>
        </row>
        <row r="755">
          <cell r="C755" t="str">
            <v>瀬戸内町立阿木名中学校</v>
          </cell>
          <cell r="D755" t="str">
            <v>894-1511</v>
          </cell>
          <cell r="E755" t="str">
            <v>大島郡瀬戸内町阿木名2141</v>
          </cell>
          <cell r="F755" t="str">
            <v>09977-2-0471</v>
          </cell>
          <cell r="G755" t="str">
            <v>09977-2-1336</v>
          </cell>
          <cell r="H755" t="str">
            <v>阿木名</v>
          </cell>
        </row>
        <row r="756">
          <cell r="C756" t="str">
            <v>瀬戸内町立節子中学校</v>
          </cell>
          <cell r="D756" t="str">
            <v>894-1514</v>
          </cell>
          <cell r="E756" t="str">
            <v>大島郡瀬戸内町節子1319</v>
          </cell>
          <cell r="F756" t="str">
            <v>0997-78-0157</v>
          </cell>
          <cell r="G756" t="str">
            <v>0997-78-0157</v>
          </cell>
          <cell r="H756" t="str">
            <v>節子</v>
          </cell>
        </row>
        <row r="757">
          <cell r="C757" t="str">
            <v>瀬戸内町立油井中学校</v>
          </cell>
          <cell r="D757" t="str">
            <v>894-1745</v>
          </cell>
          <cell r="E757" t="str">
            <v>大島郡瀬戸内町油井603-1</v>
          </cell>
          <cell r="F757" t="str">
            <v>0997-72-0840</v>
          </cell>
          <cell r="G757" t="str">
            <v>0997-72-4033</v>
          </cell>
          <cell r="H757" t="str">
            <v>油井</v>
          </cell>
        </row>
        <row r="758">
          <cell r="C758" t="str">
            <v>喜界町立湾小学校</v>
          </cell>
          <cell r="D758" t="str">
            <v>891-6202</v>
          </cell>
          <cell r="E758" t="str">
            <v>大島郡喜界町湾10</v>
          </cell>
          <cell r="F758" t="str">
            <v>0997-65-0004</v>
          </cell>
          <cell r="G758" t="str">
            <v>0997-65-1769</v>
          </cell>
          <cell r="H758" t="str">
            <v>喜界島空港</v>
          </cell>
        </row>
        <row r="759">
          <cell r="C759" t="str">
            <v>喜界町立上嘉鉄小学校</v>
          </cell>
          <cell r="D759" t="str">
            <v>891-6233</v>
          </cell>
          <cell r="E759" t="str">
            <v>大島郡喜界町上嘉鉄876</v>
          </cell>
          <cell r="F759" t="str">
            <v>0997-65-0311</v>
          </cell>
          <cell r="G759" t="str">
            <v>0997-65-1894</v>
          </cell>
          <cell r="H759" t="str">
            <v>上嘉鉄</v>
          </cell>
        </row>
        <row r="760">
          <cell r="C760" t="str">
            <v>喜界町立坂嶺小学校</v>
          </cell>
          <cell r="D760" t="str">
            <v>891-6216</v>
          </cell>
          <cell r="E760" t="str">
            <v>大島郡喜界町坂嶺2059</v>
          </cell>
          <cell r="F760" t="str">
            <v>0997-65-0302</v>
          </cell>
          <cell r="G760" t="str">
            <v>0997-65-3178</v>
          </cell>
          <cell r="H760" t="str">
            <v>坂嶺</v>
          </cell>
        </row>
        <row r="761">
          <cell r="C761" t="str">
            <v>喜界町立荒木小学校</v>
          </cell>
          <cell r="D761" t="str">
            <v>891-6231</v>
          </cell>
          <cell r="E761" t="str">
            <v>大島郡喜界町荒木90-2</v>
          </cell>
          <cell r="F761" t="str">
            <v>0997-65-0315</v>
          </cell>
          <cell r="G761" t="str">
            <v>0997-65-1635</v>
          </cell>
          <cell r="H761" t="str">
            <v>荒木</v>
          </cell>
        </row>
        <row r="762">
          <cell r="C762" t="str">
            <v>喜界町立滝川小学校</v>
          </cell>
          <cell r="D762" t="str">
            <v>891-6233</v>
          </cell>
          <cell r="E762" t="str">
            <v>大島郡喜界町滝川1203</v>
          </cell>
          <cell r="F762" t="str">
            <v>0997-65-0318</v>
          </cell>
          <cell r="G762" t="str">
            <v>0997-65-2273</v>
          </cell>
          <cell r="H762" t="str">
            <v>喜界島空港</v>
          </cell>
        </row>
        <row r="763">
          <cell r="C763" t="str">
            <v>喜界町立早町小学校</v>
          </cell>
          <cell r="D763" t="str">
            <v>891-6151</v>
          </cell>
          <cell r="E763" t="str">
            <v>大島郡喜界町塩道1508</v>
          </cell>
          <cell r="F763" t="str">
            <v>0997-66-0004</v>
          </cell>
          <cell r="G763" t="str">
            <v>0997-66-0039</v>
          </cell>
          <cell r="H763" t="str">
            <v>早町</v>
          </cell>
        </row>
        <row r="764">
          <cell r="C764" t="str">
            <v>喜界町立志戸桶小学校</v>
          </cell>
          <cell r="D764" t="str">
            <v>891-6143</v>
          </cell>
          <cell r="E764" t="str">
            <v>大島郡喜界町志戸桶267</v>
          </cell>
          <cell r="F764" t="str">
            <v>0997-66-0005</v>
          </cell>
          <cell r="G764" t="str">
            <v>0997-66-0687</v>
          </cell>
          <cell r="H764" t="str">
            <v>志戸桶</v>
          </cell>
        </row>
        <row r="765">
          <cell r="C765" t="str">
            <v>喜界町立小野津小学校</v>
          </cell>
          <cell r="D765" t="str">
            <v>891-6142</v>
          </cell>
          <cell r="E765" t="str">
            <v>大島郡喜界町小野津850</v>
          </cell>
          <cell r="F765" t="str">
            <v>0997-66-0125</v>
          </cell>
          <cell r="G765" t="str">
            <v>0997-66-0877</v>
          </cell>
          <cell r="H765" t="str">
            <v>小野津</v>
          </cell>
        </row>
        <row r="766">
          <cell r="C766" t="str">
            <v>喜界町立阿伝小学校</v>
          </cell>
          <cell r="D766" t="str">
            <v>891-6162</v>
          </cell>
          <cell r="E766" t="str">
            <v>大島郡喜界町阿伝1535</v>
          </cell>
          <cell r="F766" t="str">
            <v>0997-66-0124</v>
          </cell>
          <cell r="G766" t="str">
            <v>0997-66-0326</v>
          </cell>
          <cell r="H766" t="str">
            <v>阿伝</v>
          </cell>
        </row>
        <row r="767">
          <cell r="C767" t="str">
            <v>喜界町立第一中学校</v>
          </cell>
          <cell r="D767" t="str">
            <v>891-6202</v>
          </cell>
          <cell r="E767" t="str">
            <v>大島郡喜界町湾14</v>
          </cell>
          <cell r="F767" t="str">
            <v>0997-65-0026</v>
          </cell>
          <cell r="G767" t="str">
            <v>0997-65-0058</v>
          </cell>
          <cell r="H767" t="str">
            <v>喜界島空港</v>
          </cell>
        </row>
        <row r="768">
          <cell r="C768" t="str">
            <v>喜界町立第二中学校</v>
          </cell>
          <cell r="D768" t="str">
            <v>891-6233</v>
          </cell>
          <cell r="E768" t="str">
            <v>大島郡喜界町上嘉鉄3520</v>
          </cell>
          <cell r="F768" t="str">
            <v>0997-65-0313</v>
          </cell>
          <cell r="G768" t="str">
            <v>0997-65-1685</v>
          </cell>
          <cell r="H768" t="str">
            <v>上嘉鉄</v>
          </cell>
        </row>
        <row r="769">
          <cell r="C769" t="str">
            <v>喜界町立早町中学校</v>
          </cell>
          <cell r="D769" t="str">
            <v>891-6151</v>
          </cell>
          <cell r="E769" t="str">
            <v>大島郡喜界町塩道1190</v>
          </cell>
          <cell r="F769" t="str">
            <v>0997-66-0002</v>
          </cell>
          <cell r="G769" t="str">
            <v>0997-66-0586</v>
          </cell>
          <cell r="H769" t="str">
            <v>早町</v>
          </cell>
        </row>
        <row r="770">
          <cell r="C770" t="str">
            <v>徳之島町立亀津小学校</v>
          </cell>
          <cell r="D770" t="str">
            <v>891-7101</v>
          </cell>
          <cell r="E770" t="str">
            <v>大島郡徳之島町亀津1039</v>
          </cell>
          <cell r="F770" t="str">
            <v>0997-82-0034</v>
          </cell>
          <cell r="G770" t="str">
            <v>0997-82-1662</v>
          </cell>
          <cell r="H770" t="str">
            <v>亀津</v>
          </cell>
        </row>
        <row r="771">
          <cell r="C771" t="str">
            <v>徳之島町立神之嶺小学校</v>
          </cell>
          <cell r="D771" t="str">
            <v>891-7113</v>
          </cell>
          <cell r="E771" t="str">
            <v>大島郡徳之島町神之嶺391</v>
          </cell>
          <cell r="F771" t="str">
            <v>0997-82-0848</v>
          </cell>
          <cell r="G771" t="str">
            <v>0997-82-1670</v>
          </cell>
          <cell r="H771" t="str">
            <v>井之川</v>
          </cell>
        </row>
        <row r="772">
          <cell r="C772" t="str">
            <v>徳之島町立神之嶺小学校下久志分校</v>
          </cell>
          <cell r="D772" t="str">
            <v>891-7115</v>
          </cell>
          <cell r="E772" t="str">
            <v>大島郡徳之島町下久志421</v>
          </cell>
          <cell r="F772" t="str">
            <v>0997-84-0232</v>
          </cell>
          <cell r="G772" t="str">
            <v>0997-84-0232</v>
          </cell>
          <cell r="H772" t="str">
            <v>下久志</v>
          </cell>
        </row>
        <row r="773">
          <cell r="C773" t="str">
            <v>徳之島町立尾母小学校</v>
          </cell>
          <cell r="D773" t="str">
            <v>891-7104</v>
          </cell>
          <cell r="E773" t="str">
            <v>大島郡徳之島町尾母300</v>
          </cell>
          <cell r="F773" t="str">
            <v>0997-82-1319</v>
          </cell>
          <cell r="G773" t="str">
            <v>0997-82-1563</v>
          </cell>
          <cell r="H773" t="str">
            <v>尾母</v>
          </cell>
        </row>
        <row r="774">
          <cell r="C774" t="str">
            <v>徳之島町立亀徳小学校</v>
          </cell>
          <cell r="D774" t="str">
            <v>891-7102</v>
          </cell>
          <cell r="E774" t="str">
            <v>大島郡徳之島町亀徳196</v>
          </cell>
          <cell r="F774" t="str">
            <v>0997-82-0135</v>
          </cell>
          <cell r="G774" t="str">
            <v>0997-82-1615</v>
          </cell>
          <cell r="H774" t="str">
            <v>亀徳</v>
          </cell>
        </row>
        <row r="775">
          <cell r="C775" t="str">
            <v>徳之島町立花徳小学校</v>
          </cell>
          <cell r="D775" t="str">
            <v>891-7425</v>
          </cell>
          <cell r="E775" t="str">
            <v>大島郡徳之島町花徳2983</v>
          </cell>
          <cell r="F775" t="str">
            <v>0997-84-0063</v>
          </cell>
          <cell r="G775" t="str">
            <v>0997-84-1275</v>
          </cell>
          <cell r="H775" t="str">
            <v>花徳</v>
          </cell>
        </row>
        <row r="776">
          <cell r="C776" t="str">
            <v>徳之島町立母間小学校</v>
          </cell>
          <cell r="D776" t="str">
            <v>891-7426</v>
          </cell>
          <cell r="E776" t="str">
            <v>大島郡徳之島町母間9375</v>
          </cell>
          <cell r="F776" t="str">
            <v>0997-84-0009</v>
          </cell>
          <cell r="G776" t="str">
            <v>0997-84-1266</v>
          </cell>
          <cell r="H776" t="str">
            <v>花徳</v>
          </cell>
        </row>
        <row r="777">
          <cell r="C777" t="str">
            <v>徳之島町立山小学校</v>
          </cell>
          <cell r="D777" t="str">
            <v>891-7423</v>
          </cell>
          <cell r="E777" t="str">
            <v>大島郡徳之島町山1808</v>
          </cell>
          <cell r="F777" t="str">
            <v>0997-84-9344</v>
          </cell>
          <cell r="G777" t="str">
            <v>0997-84-9853</v>
          </cell>
          <cell r="H777" t="str">
            <v>山</v>
          </cell>
        </row>
        <row r="778">
          <cell r="C778" t="str">
            <v>徳之島町立手々小学校</v>
          </cell>
          <cell r="D778" t="str">
            <v>891-7421</v>
          </cell>
          <cell r="E778" t="str">
            <v>大島郡徳之島町手々2975</v>
          </cell>
          <cell r="F778" t="str">
            <v>0997-84-9637</v>
          </cell>
          <cell r="G778" t="str">
            <v>0997-84-9833</v>
          </cell>
          <cell r="H778" t="str">
            <v>手々</v>
          </cell>
        </row>
        <row r="779">
          <cell r="C779" t="str">
            <v>徳之島町立亀津中学校</v>
          </cell>
          <cell r="D779" t="str">
            <v>891-7101</v>
          </cell>
          <cell r="E779" t="str">
            <v>大島郡徳之島町亀津2840</v>
          </cell>
          <cell r="F779" t="str">
            <v>0997-82-0077</v>
          </cell>
          <cell r="G779" t="str">
            <v>0997-82-1663</v>
          </cell>
          <cell r="H779" t="str">
            <v>亀津</v>
          </cell>
        </row>
        <row r="780">
          <cell r="C780" t="str">
            <v>徳之島町立井之川中学校</v>
          </cell>
          <cell r="D780" t="str">
            <v>891-7114</v>
          </cell>
          <cell r="E780" t="str">
            <v>大島郡徳之島町井之川2455</v>
          </cell>
          <cell r="F780" t="str">
            <v>0997-82-0849</v>
          </cell>
          <cell r="G780" t="str">
            <v>0997-82-1674</v>
          </cell>
          <cell r="H780" t="str">
            <v>井之川</v>
          </cell>
        </row>
        <row r="781">
          <cell r="C781" t="str">
            <v>徳之島町立尾母中学校</v>
          </cell>
          <cell r="D781" t="str">
            <v>891-7104</v>
          </cell>
          <cell r="E781" t="str">
            <v>大島郡徳之島町尾母300</v>
          </cell>
          <cell r="F781" t="str">
            <v>0997-82-1319</v>
          </cell>
          <cell r="G781" t="str">
            <v>0997-82-1563</v>
          </cell>
          <cell r="H781" t="str">
            <v>尾母</v>
          </cell>
        </row>
        <row r="782">
          <cell r="C782" t="str">
            <v>徳之島町立東天城中学校</v>
          </cell>
          <cell r="D782" t="str">
            <v>891-7425</v>
          </cell>
          <cell r="E782" t="str">
            <v>大島郡徳之島町花徳52</v>
          </cell>
          <cell r="F782" t="str">
            <v>0997-84-0058</v>
          </cell>
          <cell r="G782" t="str">
            <v>0997-84-1685</v>
          </cell>
          <cell r="H782" t="str">
            <v>花徳</v>
          </cell>
        </row>
        <row r="783">
          <cell r="C783" t="str">
            <v>徳之島町立山中学校</v>
          </cell>
          <cell r="D783" t="str">
            <v>891-7423</v>
          </cell>
          <cell r="E783" t="str">
            <v>大島郡徳之島町山2177-3</v>
          </cell>
          <cell r="F783" t="str">
            <v>0997-84-9345</v>
          </cell>
          <cell r="G783" t="str">
            <v>0997-84-9854</v>
          </cell>
          <cell r="H783" t="str">
            <v>山</v>
          </cell>
        </row>
        <row r="784">
          <cell r="C784" t="str">
            <v>徳之島町立手々中学校</v>
          </cell>
          <cell r="D784" t="str">
            <v>891-7421</v>
          </cell>
          <cell r="E784" t="str">
            <v>大島郡徳之島町手々2975</v>
          </cell>
          <cell r="F784" t="str">
            <v>0997-84-9637</v>
          </cell>
          <cell r="G784" t="str">
            <v>0997-84-9833</v>
          </cell>
          <cell r="H784" t="str">
            <v>手々</v>
          </cell>
        </row>
        <row r="785">
          <cell r="C785" t="str">
            <v>天城町立天城小学校</v>
          </cell>
          <cell r="D785" t="str">
            <v>891-7611</v>
          </cell>
          <cell r="E785" t="str">
            <v>大島郡天城町天城555</v>
          </cell>
          <cell r="F785" t="str">
            <v>0997-85-2052</v>
          </cell>
          <cell r="G785" t="str">
            <v>0997-81-2254</v>
          </cell>
          <cell r="H785" t="str">
            <v>平土野</v>
          </cell>
        </row>
        <row r="786">
          <cell r="C786" t="str">
            <v>天城町立岡前小学校</v>
          </cell>
          <cell r="D786" t="str">
            <v>891-7603</v>
          </cell>
          <cell r="E786" t="str">
            <v>大島郡天城町岡前1602</v>
          </cell>
          <cell r="F786" t="str">
            <v>0997-85-4188</v>
          </cell>
          <cell r="G786" t="str">
            <v>0997-85-4328</v>
          </cell>
          <cell r="H786" t="str">
            <v>徳之島空港</v>
          </cell>
        </row>
        <row r="787">
          <cell r="C787" t="str">
            <v>天城町立岡前小学校与名間分校</v>
          </cell>
          <cell r="D787" t="str">
            <v>891-7603</v>
          </cell>
          <cell r="E787" t="str">
            <v>大島郡天城町与名間940</v>
          </cell>
          <cell r="F787" t="str">
            <v>0997-85-2284</v>
          </cell>
          <cell r="G787" t="str">
            <v>0997-85-2284</v>
          </cell>
          <cell r="H787" t="str">
            <v>与名間</v>
          </cell>
        </row>
        <row r="788">
          <cell r="C788" t="str">
            <v>天城町立兼久小学校</v>
          </cell>
          <cell r="D788" t="str">
            <v>891-7623</v>
          </cell>
          <cell r="E788" t="str">
            <v>大島郡天城町天城町瀬滝1009</v>
          </cell>
          <cell r="F788" t="str">
            <v>0997-85-2285</v>
          </cell>
          <cell r="G788" t="str">
            <v>0997-81-2135</v>
          </cell>
          <cell r="H788" t="str">
            <v>瀬滝</v>
          </cell>
        </row>
        <row r="789">
          <cell r="C789" t="str">
            <v>天城町立西阿木名小学校</v>
          </cell>
          <cell r="D789" t="str">
            <v>891-7731</v>
          </cell>
          <cell r="E789" t="str">
            <v>大島郡天城町西阿木名262</v>
          </cell>
          <cell r="F789" t="str">
            <v>0997-85-9001</v>
          </cell>
          <cell r="G789" t="str">
            <v>0997-85-9035</v>
          </cell>
          <cell r="H789" t="str">
            <v>西阿木名</v>
          </cell>
        </row>
        <row r="790">
          <cell r="C790" t="str">
            <v>天城町立西阿木名小学校三京分校</v>
          </cell>
          <cell r="D790" t="str">
            <v>891-7731</v>
          </cell>
          <cell r="E790" t="str">
            <v>大島郡天城町西阿木名1352</v>
          </cell>
          <cell r="F790" t="str">
            <v>0997-85-9002</v>
          </cell>
          <cell r="G790" t="str">
            <v>0997-85-9002</v>
          </cell>
          <cell r="H790" t="str">
            <v>西阿木名</v>
          </cell>
        </row>
        <row r="791">
          <cell r="C791" t="str">
            <v>天城町立天城中学校</v>
          </cell>
          <cell r="D791" t="str">
            <v>891-7621</v>
          </cell>
          <cell r="E791" t="str">
            <v>大島郡天城町兼久1105</v>
          </cell>
          <cell r="F791" t="str">
            <v>0997-85-2281</v>
          </cell>
          <cell r="G791" t="str">
            <v>0997-85-2970</v>
          </cell>
          <cell r="H791" t="str">
            <v>平土野</v>
          </cell>
        </row>
        <row r="792">
          <cell r="C792" t="str">
            <v>天城町立北中学校</v>
          </cell>
          <cell r="D792" t="str">
            <v>891-7605</v>
          </cell>
          <cell r="E792" t="str">
            <v>大島郡天城町浅間408-1</v>
          </cell>
          <cell r="F792" t="str">
            <v>0997-85-2282</v>
          </cell>
          <cell r="G792" t="str">
            <v>0997-85-2976</v>
          </cell>
          <cell r="H792" t="str">
            <v>徳之島空港</v>
          </cell>
        </row>
        <row r="793">
          <cell r="C793" t="str">
            <v>天城町立西阿木名中学校</v>
          </cell>
          <cell r="D793" t="str">
            <v>891-7731</v>
          </cell>
          <cell r="E793" t="str">
            <v>大島郡天城町西阿木名262</v>
          </cell>
          <cell r="F793" t="str">
            <v>0997-85-9001</v>
          </cell>
          <cell r="G793" t="str">
            <v>0997-85-9035</v>
          </cell>
          <cell r="H793" t="str">
            <v>西阿木名</v>
          </cell>
        </row>
        <row r="794">
          <cell r="C794" t="str">
            <v>伊仙町立伊仙小学校</v>
          </cell>
          <cell r="D794" t="str">
            <v>891-8201</v>
          </cell>
          <cell r="E794" t="str">
            <v>大島郡伊仙町伊仙2085</v>
          </cell>
          <cell r="F794" t="str">
            <v>0997-86-2118</v>
          </cell>
          <cell r="G794" t="str">
            <v>0997-86-2968</v>
          </cell>
          <cell r="H794" t="str">
            <v>伊仙</v>
          </cell>
        </row>
        <row r="795">
          <cell r="C795" t="str">
            <v>伊仙町立面縄小学校</v>
          </cell>
          <cell r="D795" t="str">
            <v>891-8114</v>
          </cell>
          <cell r="E795" t="str">
            <v>大島郡伊仙町面縄671</v>
          </cell>
          <cell r="F795" t="str">
            <v>0997-86-2036</v>
          </cell>
          <cell r="G795" t="str">
            <v>0997-86-2097</v>
          </cell>
          <cell r="H795" t="str">
            <v>面縄</v>
          </cell>
        </row>
        <row r="796">
          <cell r="C796" t="str">
            <v>伊仙町立犬田布小学校</v>
          </cell>
          <cell r="D796" t="str">
            <v>891-8327</v>
          </cell>
          <cell r="E796" t="str">
            <v>大島郡伊仙町犬田布271</v>
          </cell>
          <cell r="F796" t="str">
            <v>0997-86-9207</v>
          </cell>
          <cell r="G796" t="str">
            <v>0997-86-9217</v>
          </cell>
          <cell r="H796" t="str">
            <v>犬田布</v>
          </cell>
        </row>
        <row r="797">
          <cell r="C797" t="str">
            <v>伊仙町立鹿浦小学校</v>
          </cell>
          <cell r="D797" t="str">
            <v>891-8321</v>
          </cell>
          <cell r="E797" t="str">
            <v>大島郡伊仙町阿三2206-5</v>
          </cell>
          <cell r="F797" t="str">
            <v>0997-86-2087</v>
          </cell>
          <cell r="G797" t="str">
            <v>0997-86-2173</v>
          </cell>
          <cell r="H797" t="str">
            <v>鹿浦</v>
          </cell>
        </row>
        <row r="798">
          <cell r="C798" t="str">
            <v>伊仙町立馬根小学校</v>
          </cell>
          <cell r="D798" t="str">
            <v>891-8326</v>
          </cell>
          <cell r="E798" t="str">
            <v>大島郡伊仙町馬根475</v>
          </cell>
          <cell r="F798" t="str">
            <v>0997-86-2183</v>
          </cell>
          <cell r="G798" t="str">
            <v>0997-86-2197</v>
          </cell>
          <cell r="H798" t="str">
            <v>馬根</v>
          </cell>
        </row>
        <row r="799">
          <cell r="C799" t="str">
            <v>伊仙町立糸木名小学校</v>
          </cell>
          <cell r="D799" t="str">
            <v>891-8324</v>
          </cell>
          <cell r="E799" t="str">
            <v>大島郡伊仙町糸木名722</v>
          </cell>
          <cell r="F799" t="str">
            <v>0997-86-9343</v>
          </cell>
          <cell r="G799" t="str">
            <v>0997-86-9348</v>
          </cell>
          <cell r="H799" t="str">
            <v>糸木名</v>
          </cell>
        </row>
        <row r="800">
          <cell r="C800" t="str">
            <v>伊仙町立喜念小学校</v>
          </cell>
          <cell r="D800" t="str">
            <v>891-8111</v>
          </cell>
          <cell r="E800" t="str">
            <v>大島郡伊仙町喜念１</v>
          </cell>
          <cell r="F800" t="str">
            <v>0997-86-2182</v>
          </cell>
          <cell r="G800" t="str">
            <v>0997-86-2219</v>
          </cell>
          <cell r="H800" t="str">
            <v>喜念</v>
          </cell>
        </row>
        <row r="801">
          <cell r="C801" t="str">
            <v>伊仙町立阿権小学校</v>
          </cell>
          <cell r="D801" t="str">
            <v>891-8322</v>
          </cell>
          <cell r="E801" t="str">
            <v>大島郡伊仙町阿権1562</v>
          </cell>
          <cell r="F801" t="str">
            <v>0997-86-2180</v>
          </cell>
          <cell r="G801" t="str">
            <v>0997-86-2790</v>
          </cell>
          <cell r="H801" t="str">
            <v>鹿浦</v>
          </cell>
        </row>
        <row r="802">
          <cell r="C802" t="str">
            <v>伊仙町立伊仙中学校</v>
          </cell>
          <cell r="D802" t="str">
            <v>891-8201</v>
          </cell>
          <cell r="E802" t="str">
            <v>大島郡伊仙町伊仙2635</v>
          </cell>
          <cell r="F802" t="str">
            <v>0997-86-2014</v>
          </cell>
          <cell r="G802" t="str">
            <v>0997-86-2981</v>
          </cell>
          <cell r="H802" t="str">
            <v>伊仙</v>
          </cell>
        </row>
        <row r="803">
          <cell r="C803" t="str">
            <v>伊仙町立面縄中学校</v>
          </cell>
          <cell r="D803" t="str">
            <v>891-8114</v>
          </cell>
          <cell r="E803" t="str">
            <v>大島郡伊仙町面縄2196</v>
          </cell>
          <cell r="F803" t="str">
            <v>0997-86-2041</v>
          </cell>
          <cell r="G803" t="str">
            <v>0997-86-2142</v>
          </cell>
          <cell r="H803" t="str">
            <v>面縄</v>
          </cell>
        </row>
        <row r="804">
          <cell r="C804" t="str">
            <v>伊仙町立犬田布中学校</v>
          </cell>
          <cell r="D804" t="str">
            <v>891-8327</v>
          </cell>
          <cell r="E804" t="str">
            <v>大島郡伊仙町犬田布327</v>
          </cell>
          <cell r="F804" t="str">
            <v>0997-86-9206</v>
          </cell>
          <cell r="G804" t="str">
            <v>0997-86-9225</v>
          </cell>
          <cell r="H804" t="str">
            <v>犬田布</v>
          </cell>
        </row>
        <row r="805">
          <cell r="C805" t="str">
            <v>和泊町立和泊小学校</v>
          </cell>
          <cell r="D805" t="str">
            <v>891-9112</v>
          </cell>
          <cell r="E805" t="str">
            <v>大島郡和泊町和泊920-1</v>
          </cell>
          <cell r="F805" t="str">
            <v>0997-92-0004</v>
          </cell>
          <cell r="G805" t="str">
            <v>0997-92-1140</v>
          </cell>
          <cell r="H805" t="str">
            <v>和泊</v>
          </cell>
        </row>
        <row r="806">
          <cell r="C806" t="str">
            <v>和泊町立大城小学校</v>
          </cell>
          <cell r="D806" t="str">
            <v>891-9125</v>
          </cell>
          <cell r="E806" t="str">
            <v>大島郡和泊町大城650-1</v>
          </cell>
          <cell r="F806" t="str">
            <v>0997-92-0075</v>
          </cell>
          <cell r="G806" t="str">
            <v>0997-92-2686</v>
          </cell>
          <cell r="H806" t="str">
            <v>内城</v>
          </cell>
        </row>
        <row r="807">
          <cell r="C807" t="str">
            <v>和泊町立内城小学校</v>
          </cell>
          <cell r="D807" t="str">
            <v>891-9131</v>
          </cell>
          <cell r="E807" t="str">
            <v>大島郡和泊町内城516-1</v>
          </cell>
          <cell r="F807" t="str">
            <v>0997-92-0076</v>
          </cell>
          <cell r="G807" t="str">
            <v>0997-92-1143</v>
          </cell>
          <cell r="H807" t="str">
            <v>内城</v>
          </cell>
        </row>
        <row r="808">
          <cell r="C808" t="str">
            <v>和泊町立国頭小学校</v>
          </cell>
          <cell r="D808" t="str">
            <v>891-9101</v>
          </cell>
          <cell r="E808" t="str">
            <v>大島郡和泊町国頭2904</v>
          </cell>
          <cell r="F808" t="str">
            <v>0997-92-0301</v>
          </cell>
          <cell r="G808" t="str">
            <v>0997-92-2266</v>
          </cell>
          <cell r="H808" t="str">
            <v>国頭</v>
          </cell>
        </row>
        <row r="809">
          <cell r="C809" t="str">
            <v>和泊町立和泊中学校</v>
          </cell>
          <cell r="D809" t="str">
            <v>891-9111</v>
          </cell>
          <cell r="E809" t="str">
            <v>大島郡和泊町手々知名130</v>
          </cell>
          <cell r="F809" t="str">
            <v>0997-92-0030</v>
          </cell>
          <cell r="G809" t="str">
            <v>0997-92-1141</v>
          </cell>
          <cell r="H809" t="str">
            <v>和泊</v>
          </cell>
        </row>
        <row r="810">
          <cell r="C810" t="str">
            <v>和泊町立城ケ丘中学校</v>
          </cell>
          <cell r="D810" t="str">
            <v>891-9131</v>
          </cell>
          <cell r="E810" t="str">
            <v>大島郡和泊町内城130</v>
          </cell>
          <cell r="F810" t="str">
            <v>0997-92-0302</v>
          </cell>
          <cell r="G810" t="str">
            <v>0997-92-1142</v>
          </cell>
          <cell r="H810" t="str">
            <v>内城</v>
          </cell>
        </row>
        <row r="811">
          <cell r="C811" t="str">
            <v>知名町立知名小学校</v>
          </cell>
          <cell r="D811" t="str">
            <v>891-9214</v>
          </cell>
          <cell r="E811" t="str">
            <v>大島郡知名町知名333</v>
          </cell>
          <cell r="F811" t="str">
            <v>0997-93-2063</v>
          </cell>
          <cell r="G811" t="str">
            <v>0997-93-3987</v>
          </cell>
          <cell r="H811" t="str">
            <v>知名</v>
          </cell>
        </row>
        <row r="812">
          <cell r="C812" t="str">
            <v>知名町立住吉小学校</v>
          </cell>
          <cell r="D812" t="str">
            <v>891-9233</v>
          </cell>
          <cell r="E812" t="str">
            <v>大島郡知名町住吉1779</v>
          </cell>
          <cell r="F812" t="str">
            <v>0997-93-2283</v>
          </cell>
          <cell r="G812" t="str">
            <v>0997-93-3989</v>
          </cell>
          <cell r="H812" t="str">
            <v>暗川</v>
          </cell>
        </row>
        <row r="813">
          <cell r="C813" t="str">
            <v>知名町立田皆小学校</v>
          </cell>
          <cell r="D813" t="str">
            <v>891-9231</v>
          </cell>
          <cell r="E813" t="str">
            <v>大島郡知名町田皆1653</v>
          </cell>
          <cell r="F813" t="str">
            <v>0997-93-2282</v>
          </cell>
          <cell r="G813" t="str">
            <v>0997-93-4274</v>
          </cell>
          <cell r="H813" t="str">
            <v>田皆</v>
          </cell>
        </row>
        <row r="814">
          <cell r="C814" t="str">
            <v>知名町立上城小学校</v>
          </cell>
          <cell r="D814" t="str">
            <v>891-9234</v>
          </cell>
          <cell r="E814" t="str">
            <v>大島郡知名町上城220</v>
          </cell>
          <cell r="F814" t="str">
            <v>0997-93-3213</v>
          </cell>
          <cell r="G814" t="str">
            <v>0997-93-4294</v>
          </cell>
          <cell r="H814" t="str">
            <v>上城</v>
          </cell>
        </row>
        <row r="815">
          <cell r="C815" t="str">
            <v>知名町立下平川小学校</v>
          </cell>
          <cell r="D815" t="str">
            <v>891-9203</v>
          </cell>
          <cell r="E815" t="str">
            <v>大島郡知名町下平川412</v>
          </cell>
          <cell r="F815" t="str">
            <v>0997-93-2286</v>
          </cell>
          <cell r="G815" t="str">
            <v>0997-93-3991</v>
          </cell>
          <cell r="H815" t="str">
            <v>余多</v>
          </cell>
        </row>
        <row r="816">
          <cell r="C816" t="str">
            <v>知名町立知名中学校</v>
          </cell>
          <cell r="D816" t="str">
            <v>891-9213</v>
          </cell>
          <cell r="E816" t="str">
            <v>大島郡知名町瀬利覚536</v>
          </cell>
          <cell r="F816" t="str">
            <v>0997-93-2012</v>
          </cell>
          <cell r="G816" t="str">
            <v>0997-93-4150</v>
          </cell>
          <cell r="H816" t="str">
            <v>知名</v>
          </cell>
        </row>
        <row r="817">
          <cell r="C817" t="str">
            <v>知名町立田皆中学校</v>
          </cell>
          <cell r="D817" t="str">
            <v>891-9231</v>
          </cell>
          <cell r="E817" t="str">
            <v>大島郡和泊町田皆1661</v>
          </cell>
          <cell r="F817" t="str">
            <v>0997-93-2287</v>
          </cell>
          <cell r="G817" t="str">
            <v>0997-93-4278</v>
          </cell>
          <cell r="H817" t="str">
            <v>田皆</v>
          </cell>
        </row>
        <row r="818">
          <cell r="C818" t="str">
            <v>与論町立与論小学校</v>
          </cell>
          <cell r="D818" t="str">
            <v>891-9304</v>
          </cell>
          <cell r="E818" t="str">
            <v>大島郡与論町朝戸1445</v>
          </cell>
          <cell r="F818" t="str">
            <v>0997-97-2241</v>
          </cell>
          <cell r="G818" t="str">
            <v>0997-97-4691</v>
          </cell>
          <cell r="H818" t="str">
            <v>伊波</v>
          </cell>
        </row>
        <row r="819">
          <cell r="C819" t="str">
            <v>与論町立茶花小学校</v>
          </cell>
          <cell r="D819" t="str">
            <v>891-9301</v>
          </cell>
          <cell r="E819" t="str">
            <v>大島郡与論町茶花298</v>
          </cell>
          <cell r="F819" t="str">
            <v>0997-97-2031</v>
          </cell>
          <cell r="G819" t="str">
            <v>0997-97-2213</v>
          </cell>
          <cell r="H819" t="str">
            <v>与論空港</v>
          </cell>
        </row>
        <row r="820">
          <cell r="C820" t="str">
            <v>与論町立那間小学校</v>
          </cell>
          <cell r="D820" t="str">
            <v>891-9308</v>
          </cell>
          <cell r="E820" t="str">
            <v>大島郡与論町那間286</v>
          </cell>
          <cell r="F820" t="str">
            <v>0997-97-2278</v>
          </cell>
          <cell r="G820" t="str">
            <v>0997-97-4950</v>
          </cell>
          <cell r="H820" t="str">
            <v>那間</v>
          </cell>
        </row>
        <row r="821">
          <cell r="C821" t="str">
            <v>与論町立与論中学校</v>
          </cell>
          <cell r="D821" t="str">
            <v>891-9304</v>
          </cell>
          <cell r="E821" t="str">
            <v>大島郡与論町朝戸1134</v>
          </cell>
          <cell r="F821" t="str">
            <v>0997-97-2277</v>
          </cell>
          <cell r="G821" t="str">
            <v>0997-97-3540</v>
          </cell>
          <cell r="H821" t="str">
            <v>伊波</v>
          </cell>
        </row>
      </sheetData>
      <sheetData sheetId="11">
        <row r="6">
          <cell r="B6" t="str">
            <v>中村　五郎</v>
          </cell>
          <cell r="C6">
            <v>111111</v>
          </cell>
          <cell r="D6">
            <v>23476</v>
          </cell>
          <cell r="E6" t="str">
            <v>教頭</v>
          </cell>
          <cell r="F6">
            <v>41729</v>
          </cell>
          <cell r="G6" t="str">
            <v>10</v>
          </cell>
          <cell r="H6">
            <v>2</v>
          </cell>
          <cell r="I6">
            <v>120</v>
          </cell>
          <cell r="J6">
            <v>395600</v>
          </cell>
          <cell r="K6" t="str">
            <v>鹿児島市鴨池新町１０－１</v>
          </cell>
          <cell r="L6" t="str">
            <v>県庁前</v>
          </cell>
          <cell r="M6">
            <v>41730</v>
          </cell>
          <cell r="N6" t="str">
            <v>三島村立三島小学校</v>
          </cell>
          <cell r="O6" t="b">
            <v>1</v>
          </cell>
          <cell r="P6" t="str">
            <v>4/10-5/31(50日)</v>
          </cell>
          <cell r="Q6" t="b">
            <v>0</v>
          </cell>
          <cell r="R6">
            <v>0</v>
          </cell>
          <cell r="S6" t="b">
            <v>1</v>
          </cell>
          <cell r="T6" t="str">
            <v>6/5(1日) 10/3(1日)</v>
          </cell>
          <cell r="U6" t="b">
            <v>0</v>
          </cell>
          <cell r="V6">
            <v>0</v>
          </cell>
          <cell r="W6" t="b">
            <v>0</v>
          </cell>
          <cell r="X6">
            <v>0</v>
          </cell>
          <cell r="Y6" t="b">
            <v>0</v>
          </cell>
          <cell r="Z6">
            <v>0</v>
          </cell>
          <cell r="AA6" t="b">
            <v>0</v>
          </cell>
          <cell r="AB6">
            <v>0</v>
          </cell>
          <cell r="AC6">
            <v>40</v>
          </cell>
          <cell r="AD6">
            <v>18.5</v>
          </cell>
          <cell r="AE6">
            <v>46</v>
          </cell>
          <cell r="AF6">
            <v>20</v>
          </cell>
          <cell r="AG6">
            <v>20</v>
          </cell>
          <cell r="AH6">
            <v>2521</v>
          </cell>
          <cell r="AI6">
            <v>3</v>
          </cell>
          <cell r="AJ6">
            <v>2525</v>
          </cell>
          <cell r="AK6">
            <v>2</v>
          </cell>
          <cell r="AL6">
            <v>2527</v>
          </cell>
          <cell r="AM6">
            <v>5</v>
          </cell>
          <cell r="AN6">
            <v>2528</v>
          </cell>
          <cell r="AO6">
            <v>4</v>
          </cell>
          <cell r="AP6">
            <v>2000</v>
          </cell>
          <cell r="AQ6">
            <v>5</v>
          </cell>
          <cell r="AR6" t="b">
            <v>1</v>
          </cell>
          <cell r="AS6" t="b">
            <v>1</v>
          </cell>
          <cell r="AT6" t="b">
            <v>1</v>
          </cell>
          <cell r="AU6" t="b">
            <v>1</v>
          </cell>
          <cell r="AV6" t="b">
            <v>1</v>
          </cell>
          <cell r="AW6" t="b">
            <v>1</v>
          </cell>
          <cell r="AX6" t="b">
            <v>1</v>
          </cell>
          <cell r="AY6" t="b">
            <v>1</v>
          </cell>
          <cell r="AZ6" t="b">
            <v>1</v>
          </cell>
          <cell r="BA6" t="b">
            <v>0</v>
          </cell>
          <cell r="BB6" t="b">
            <v>1</v>
          </cell>
          <cell r="BC6" t="b">
            <v>1</v>
          </cell>
          <cell r="BD6" t="b">
            <v>0</v>
          </cell>
          <cell r="BE6" t="b">
            <v>1</v>
          </cell>
          <cell r="BF6" t="b">
            <v>1</v>
          </cell>
          <cell r="BG6" t="b">
            <v>1</v>
          </cell>
          <cell r="BH6" t="b">
            <v>0</v>
          </cell>
          <cell r="BI6" t="str">
            <v>扶養手当（長女・22歳満了）報告済みです。
児童手当（三男）８月３歳到達です。</v>
          </cell>
        </row>
        <row r="7">
          <cell r="B7" t="str">
            <v>吉田　拓男</v>
          </cell>
          <cell r="C7">
            <v>222222</v>
          </cell>
          <cell r="D7">
            <v>23868</v>
          </cell>
          <cell r="E7" t="str">
            <v>事務主幹</v>
          </cell>
          <cell r="F7">
            <v>41699</v>
          </cell>
          <cell r="G7" t="str">
            <v>01</v>
          </cell>
          <cell r="H7">
            <v>5</v>
          </cell>
          <cell r="I7">
            <v>40</v>
          </cell>
          <cell r="J7">
            <v>400000</v>
          </cell>
          <cell r="K7" t="str">
            <v>鹿児島市鴨池新町１０－１</v>
          </cell>
          <cell r="L7" t="str">
            <v>役所入口</v>
          </cell>
          <cell r="M7">
            <v>41730</v>
          </cell>
          <cell r="N7" t="str">
            <v>指宿市立指宿小学校</v>
          </cell>
          <cell r="O7" t="b">
            <v>0</v>
          </cell>
          <cell r="P7">
            <v>0</v>
          </cell>
          <cell r="Q7" t="b">
            <v>0</v>
          </cell>
          <cell r="R7">
            <v>0</v>
          </cell>
          <cell r="S7" t="b">
            <v>0</v>
          </cell>
          <cell r="T7">
            <v>0</v>
          </cell>
          <cell r="U7" t="b">
            <v>1</v>
          </cell>
          <cell r="V7" t="str">
            <v>10/1-10/10(10日)</v>
          </cell>
          <cell r="W7" t="b">
            <v>0</v>
          </cell>
          <cell r="X7">
            <v>0</v>
          </cell>
          <cell r="Y7" t="b">
            <v>0</v>
          </cell>
          <cell r="Z7">
            <v>0</v>
          </cell>
          <cell r="AA7" t="b">
            <v>0</v>
          </cell>
          <cell r="AB7">
            <v>0</v>
          </cell>
          <cell r="AC7">
            <v>40</v>
          </cell>
          <cell r="AD7">
            <v>13.5</v>
          </cell>
          <cell r="AE7">
            <v>64</v>
          </cell>
          <cell r="AF7">
            <v>18</v>
          </cell>
          <cell r="AG7">
            <v>0</v>
          </cell>
          <cell r="AH7">
            <v>2522</v>
          </cell>
          <cell r="AI7">
            <v>2</v>
          </cell>
          <cell r="AJ7">
            <v>2525</v>
          </cell>
          <cell r="AK7">
            <v>3</v>
          </cell>
          <cell r="AL7" t="str">
            <v/>
          </cell>
          <cell r="AM7">
            <v>0</v>
          </cell>
          <cell r="AN7" t="str">
            <v/>
          </cell>
          <cell r="AO7">
            <v>0</v>
          </cell>
          <cell r="AP7">
            <v>1800</v>
          </cell>
          <cell r="AQ7">
            <v>6</v>
          </cell>
          <cell r="AR7" t="b">
            <v>1</v>
          </cell>
          <cell r="AS7" t="b">
            <v>1</v>
          </cell>
          <cell r="AT7" t="b">
            <v>1</v>
          </cell>
          <cell r="AU7" t="b">
            <v>1</v>
          </cell>
          <cell r="AV7" t="b">
            <v>1</v>
          </cell>
          <cell r="AW7" t="b">
            <v>1</v>
          </cell>
          <cell r="AX7" t="b">
            <v>0</v>
          </cell>
          <cell r="AY7" t="b">
            <v>1</v>
          </cell>
          <cell r="AZ7" t="b">
            <v>0</v>
          </cell>
          <cell r="BA7" t="b">
            <v>1</v>
          </cell>
          <cell r="BB7" t="b">
            <v>1</v>
          </cell>
          <cell r="BC7" t="b">
            <v>1</v>
          </cell>
          <cell r="BD7" t="b">
            <v>1</v>
          </cell>
          <cell r="BE7" t="b">
            <v>1</v>
          </cell>
          <cell r="BF7" t="b">
            <v>1</v>
          </cell>
          <cell r="BG7" t="b">
            <v>1</v>
          </cell>
          <cell r="BH7" t="b">
            <v>1</v>
          </cell>
          <cell r="BI7" t="str">
            <v>単身赴任該当予定です。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 t="b">
            <v>0</v>
          </cell>
          <cell r="P8">
            <v>0</v>
          </cell>
          <cell r="Q8" t="b">
            <v>0</v>
          </cell>
          <cell r="R8">
            <v>0</v>
          </cell>
          <cell r="S8" t="b">
            <v>0</v>
          </cell>
          <cell r="T8">
            <v>0</v>
          </cell>
          <cell r="U8" t="b">
            <v>0</v>
          </cell>
          <cell r="V8">
            <v>0</v>
          </cell>
          <cell r="W8" t="b">
            <v>0</v>
          </cell>
          <cell r="X8">
            <v>0</v>
          </cell>
          <cell r="Y8" t="b">
            <v>0</v>
          </cell>
          <cell r="Z8">
            <v>0</v>
          </cell>
          <cell r="AA8" t="b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 t="str">
            <v/>
          </cell>
          <cell r="AI8">
            <v>0</v>
          </cell>
          <cell r="AJ8" t="str">
            <v/>
          </cell>
          <cell r="AK8">
            <v>0</v>
          </cell>
          <cell r="AL8" t="str">
            <v/>
          </cell>
          <cell r="AM8">
            <v>0</v>
          </cell>
          <cell r="AN8" t="str">
            <v/>
          </cell>
          <cell r="AO8">
            <v>0</v>
          </cell>
          <cell r="AP8">
            <v>0</v>
          </cell>
          <cell r="AQ8">
            <v>0</v>
          </cell>
          <cell r="AR8" t="b">
            <v>0</v>
          </cell>
          <cell r="AS8" t="b">
            <v>0</v>
          </cell>
          <cell r="AT8" t="b">
            <v>0</v>
          </cell>
          <cell r="AU8" t="b">
            <v>0</v>
          </cell>
          <cell r="AV8" t="b">
            <v>0</v>
          </cell>
          <cell r="AW8" t="b">
            <v>0</v>
          </cell>
          <cell r="AX8" t="b">
            <v>0</v>
          </cell>
          <cell r="AY8" t="b">
            <v>0</v>
          </cell>
          <cell r="AZ8" t="b">
            <v>0</v>
          </cell>
          <cell r="BA8" t="b">
            <v>0</v>
          </cell>
          <cell r="BB8" t="b">
            <v>0</v>
          </cell>
          <cell r="BC8" t="b">
            <v>0</v>
          </cell>
          <cell r="BD8" t="b">
            <v>0</v>
          </cell>
          <cell r="BE8" t="b">
            <v>0</v>
          </cell>
          <cell r="BF8" t="b">
            <v>0</v>
          </cell>
          <cell r="BG8" t="b">
            <v>0</v>
          </cell>
          <cell r="BH8" t="b">
            <v>0</v>
          </cell>
          <cell r="BI8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 t="b">
            <v>0</v>
          </cell>
          <cell r="P9">
            <v>0</v>
          </cell>
          <cell r="Q9" t="b">
            <v>0</v>
          </cell>
          <cell r="R9">
            <v>0</v>
          </cell>
          <cell r="S9" t="b">
            <v>0</v>
          </cell>
          <cell r="T9">
            <v>0</v>
          </cell>
          <cell r="U9" t="b">
            <v>0</v>
          </cell>
          <cell r="V9">
            <v>0</v>
          </cell>
          <cell r="W9" t="b">
            <v>0</v>
          </cell>
          <cell r="X9">
            <v>0</v>
          </cell>
          <cell r="Y9" t="b">
            <v>0</v>
          </cell>
          <cell r="Z9">
            <v>0</v>
          </cell>
          <cell r="AA9" t="b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 t="str">
            <v/>
          </cell>
          <cell r="AI9">
            <v>0</v>
          </cell>
          <cell r="AJ9" t="str">
            <v/>
          </cell>
          <cell r="AK9">
            <v>0</v>
          </cell>
          <cell r="AL9" t="str">
            <v/>
          </cell>
          <cell r="AM9">
            <v>0</v>
          </cell>
          <cell r="AN9" t="str">
            <v/>
          </cell>
          <cell r="AO9">
            <v>0</v>
          </cell>
          <cell r="AP9">
            <v>0</v>
          </cell>
          <cell r="AQ9">
            <v>0</v>
          </cell>
          <cell r="AR9" t="b">
            <v>0</v>
          </cell>
          <cell r="AS9" t="b">
            <v>0</v>
          </cell>
          <cell r="AT9" t="b">
            <v>0</v>
          </cell>
          <cell r="AU9" t="b">
            <v>0</v>
          </cell>
          <cell r="AV9" t="b">
            <v>0</v>
          </cell>
          <cell r="AW9" t="b">
            <v>0</v>
          </cell>
          <cell r="AX9" t="b">
            <v>0</v>
          </cell>
          <cell r="AY9" t="b">
            <v>0</v>
          </cell>
          <cell r="AZ9" t="b">
            <v>0</v>
          </cell>
          <cell r="BA9" t="b">
            <v>0</v>
          </cell>
          <cell r="BB9" t="b">
            <v>0</v>
          </cell>
          <cell r="BC9" t="b">
            <v>0</v>
          </cell>
          <cell r="BD9" t="b">
            <v>0</v>
          </cell>
          <cell r="BE9" t="b">
            <v>0</v>
          </cell>
          <cell r="BF9" t="b">
            <v>0</v>
          </cell>
          <cell r="BG9" t="b">
            <v>0</v>
          </cell>
          <cell r="BH9" t="b">
            <v>0</v>
          </cell>
          <cell r="BI9">
            <v>0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 t="b">
            <v>0</v>
          </cell>
          <cell r="P10">
            <v>0</v>
          </cell>
          <cell r="Q10" t="b">
            <v>0</v>
          </cell>
          <cell r="R10">
            <v>0</v>
          </cell>
          <cell r="S10" t="b">
            <v>0</v>
          </cell>
          <cell r="T10">
            <v>0</v>
          </cell>
          <cell r="U10" t="b">
            <v>0</v>
          </cell>
          <cell r="V10">
            <v>0</v>
          </cell>
          <cell r="W10" t="b">
            <v>0</v>
          </cell>
          <cell r="X10">
            <v>0</v>
          </cell>
          <cell r="Y10" t="b">
            <v>0</v>
          </cell>
          <cell r="Z10">
            <v>0</v>
          </cell>
          <cell r="AA10" t="b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 t="str">
            <v/>
          </cell>
          <cell r="AI10">
            <v>0</v>
          </cell>
          <cell r="AJ10" t="str">
            <v/>
          </cell>
          <cell r="AK10">
            <v>0</v>
          </cell>
          <cell r="AL10" t="str">
            <v/>
          </cell>
          <cell r="AM10">
            <v>0</v>
          </cell>
          <cell r="AN10" t="str">
            <v/>
          </cell>
          <cell r="AO10">
            <v>0</v>
          </cell>
          <cell r="AP10">
            <v>0</v>
          </cell>
          <cell r="AQ10">
            <v>0</v>
          </cell>
          <cell r="AR10" t="b">
            <v>0</v>
          </cell>
          <cell r="AS10" t="b">
            <v>0</v>
          </cell>
          <cell r="AT10" t="b">
            <v>0</v>
          </cell>
          <cell r="AU10" t="b">
            <v>0</v>
          </cell>
          <cell r="AV10" t="b">
            <v>0</v>
          </cell>
          <cell r="AW10" t="b">
            <v>0</v>
          </cell>
          <cell r="AX10" t="b">
            <v>0</v>
          </cell>
          <cell r="AY10" t="b">
            <v>0</v>
          </cell>
          <cell r="AZ10" t="b">
            <v>0</v>
          </cell>
          <cell r="BA10" t="b">
            <v>0</v>
          </cell>
          <cell r="BB10" t="b">
            <v>0</v>
          </cell>
          <cell r="BC10" t="b">
            <v>0</v>
          </cell>
          <cell r="BD10" t="b">
            <v>0</v>
          </cell>
          <cell r="BE10" t="b">
            <v>0</v>
          </cell>
          <cell r="BF10" t="b">
            <v>0</v>
          </cell>
          <cell r="BG10" t="b">
            <v>0</v>
          </cell>
          <cell r="BH10" t="b">
            <v>0</v>
          </cell>
          <cell r="BI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 t="b">
            <v>0</v>
          </cell>
          <cell r="P11">
            <v>0</v>
          </cell>
          <cell r="Q11" t="b">
            <v>0</v>
          </cell>
          <cell r="R11">
            <v>0</v>
          </cell>
          <cell r="S11" t="b">
            <v>0</v>
          </cell>
          <cell r="T11">
            <v>0</v>
          </cell>
          <cell r="U11" t="b">
            <v>0</v>
          </cell>
          <cell r="V11">
            <v>0</v>
          </cell>
          <cell r="W11" t="b">
            <v>0</v>
          </cell>
          <cell r="X11">
            <v>0</v>
          </cell>
          <cell r="Y11" t="b">
            <v>0</v>
          </cell>
          <cell r="Z11">
            <v>0</v>
          </cell>
          <cell r="AA11" t="b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 t="str">
            <v/>
          </cell>
          <cell r="AI11">
            <v>0</v>
          </cell>
          <cell r="AJ11" t="str">
            <v/>
          </cell>
          <cell r="AK11">
            <v>0</v>
          </cell>
          <cell r="AL11" t="str">
            <v/>
          </cell>
          <cell r="AM11">
            <v>0</v>
          </cell>
          <cell r="AN11" t="str">
            <v/>
          </cell>
          <cell r="AO11">
            <v>0</v>
          </cell>
          <cell r="AP11">
            <v>0</v>
          </cell>
          <cell r="AQ11">
            <v>0</v>
          </cell>
          <cell r="AR11" t="b">
            <v>0</v>
          </cell>
          <cell r="AS11" t="b">
            <v>0</v>
          </cell>
          <cell r="AT11" t="b">
            <v>0</v>
          </cell>
          <cell r="AU11" t="b">
            <v>0</v>
          </cell>
          <cell r="AV11" t="b">
            <v>0</v>
          </cell>
          <cell r="AW11" t="b">
            <v>0</v>
          </cell>
          <cell r="AX11" t="b">
            <v>0</v>
          </cell>
          <cell r="AY11" t="b">
            <v>0</v>
          </cell>
          <cell r="AZ11" t="b">
            <v>0</v>
          </cell>
          <cell r="BA11" t="b">
            <v>0</v>
          </cell>
          <cell r="BB11" t="b">
            <v>0</v>
          </cell>
          <cell r="BC11" t="b">
            <v>0</v>
          </cell>
          <cell r="BD11" t="b">
            <v>0</v>
          </cell>
          <cell r="BE11" t="b">
            <v>0</v>
          </cell>
          <cell r="BF11" t="b">
            <v>0</v>
          </cell>
          <cell r="BG11" t="b">
            <v>0</v>
          </cell>
          <cell r="BH11" t="b">
            <v>0</v>
          </cell>
          <cell r="BI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 t="b">
            <v>0</v>
          </cell>
          <cell r="P12">
            <v>0</v>
          </cell>
          <cell r="Q12" t="b">
            <v>0</v>
          </cell>
          <cell r="R12">
            <v>0</v>
          </cell>
          <cell r="S12" t="b">
            <v>0</v>
          </cell>
          <cell r="T12">
            <v>0</v>
          </cell>
          <cell r="U12" t="b">
            <v>0</v>
          </cell>
          <cell r="V12">
            <v>0</v>
          </cell>
          <cell r="W12" t="b">
            <v>0</v>
          </cell>
          <cell r="X12">
            <v>0</v>
          </cell>
          <cell r="Y12" t="b">
            <v>0</v>
          </cell>
          <cell r="Z12">
            <v>0</v>
          </cell>
          <cell r="AA12" t="b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 t="str">
            <v/>
          </cell>
          <cell r="AI12">
            <v>0</v>
          </cell>
          <cell r="AJ12" t="str">
            <v/>
          </cell>
          <cell r="AK12">
            <v>0</v>
          </cell>
          <cell r="AL12" t="str">
            <v/>
          </cell>
          <cell r="AM12">
            <v>0</v>
          </cell>
          <cell r="AN12" t="str">
            <v/>
          </cell>
          <cell r="AO12">
            <v>0</v>
          </cell>
          <cell r="AP12">
            <v>0</v>
          </cell>
          <cell r="AQ12">
            <v>0</v>
          </cell>
          <cell r="AR12" t="b">
            <v>0</v>
          </cell>
          <cell r="AS12" t="b">
            <v>0</v>
          </cell>
          <cell r="AT12" t="b">
            <v>0</v>
          </cell>
          <cell r="AU12" t="b">
            <v>0</v>
          </cell>
          <cell r="AV12" t="b">
            <v>0</v>
          </cell>
          <cell r="AW12" t="b">
            <v>0</v>
          </cell>
          <cell r="AX12" t="b">
            <v>0</v>
          </cell>
          <cell r="AY12" t="b">
            <v>0</v>
          </cell>
          <cell r="AZ12" t="b">
            <v>0</v>
          </cell>
          <cell r="BA12" t="b">
            <v>0</v>
          </cell>
          <cell r="BB12" t="b">
            <v>0</v>
          </cell>
          <cell r="BC12" t="b">
            <v>0</v>
          </cell>
          <cell r="BD12" t="b">
            <v>0</v>
          </cell>
          <cell r="BE12" t="b">
            <v>0</v>
          </cell>
          <cell r="BF12" t="b">
            <v>0</v>
          </cell>
          <cell r="BG12" t="b">
            <v>0</v>
          </cell>
          <cell r="BH12" t="b">
            <v>0</v>
          </cell>
          <cell r="BI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 t="b">
            <v>0</v>
          </cell>
          <cell r="P13">
            <v>0</v>
          </cell>
          <cell r="Q13" t="b">
            <v>0</v>
          </cell>
          <cell r="R13">
            <v>0</v>
          </cell>
          <cell r="S13" t="b">
            <v>0</v>
          </cell>
          <cell r="T13">
            <v>0</v>
          </cell>
          <cell r="U13" t="b">
            <v>0</v>
          </cell>
          <cell r="V13">
            <v>0</v>
          </cell>
          <cell r="W13" t="b">
            <v>0</v>
          </cell>
          <cell r="X13">
            <v>0</v>
          </cell>
          <cell r="Y13" t="b">
            <v>0</v>
          </cell>
          <cell r="Z13">
            <v>0</v>
          </cell>
          <cell r="AA13" t="b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 t="str">
            <v/>
          </cell>
          <cell r="AI13">
            <v>0</v>
          </cell>
          <cell r="AJ13" t="str">
            <v/>
          </cell>
          <cell r="AK13">
            <v>0</v>
          </cell>
          <cell r="AL13" t="str">
            <v/>
          </cell>
          <cell r="AM13">
            <v>0</v>
          </cell>
          <cell r="AN13" t="str">
            <v/>
          </cell>
          <cell r="AO13">
            <v>0</v>
          </cell>
          <cell r="AP13">
            <v>0</v>
          </cell>
          <cell r="AQ13">
            <v>0</v>
          </cell>
          <cell r="AR13" t="b">
            <v>0</v>
          </cell>
          <cell r="AS13" t="b">
            <v>0</v>
          </cell>
          <cell r="AT13" t="b">
            <v>0</v>
          </cell>
          <cell r="AU13" t="b">
            <v>0</v>
          </cell>
          <cell r="AV13" t="b">
            <v>0</v>
          </cell>
          <cell r="AW13" t="b">
            <v>0</v>
          </cell>
          <cell r="AX13" t="b">
            <v>0</v>
          </cell>
          <cell r="AY13" t="b">
            <v>0</v>
          </cell>
          <cell r="AZ13" t="b">
            <v>0</v>
          </cell>
          <cell r="BA13" t="b">
            <v>0</v>
          </cell>
          <cell r="BB13" t="b">
            <v>0</v>
          </cell>
          <cell r="BC13" t="b">
            <v>0</v>
          </cell>
          <cell r="BD13" t="b">
            <v>0</v>
          </cell>
          <cell r="BE13" t="b">
            <v>0</v>
          </cell>
          <cell r="BF13" t="b">
            <v>0</v>
          </cell>
          <cell r="BG13" t="b">
            <v>0</v>
          </cell>
          <cell r="BH13" t="b">
            <v>0</v>
          </cell>
          <cell r="BI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 t="b">
            <v>0</v>
          </cell>
          <cell r="P14">
            <v>0</v>
          </cell>
          <cell r="Q14" t="b">
            <v>0</v>
          </cell>
          <cell r="R14">
            <v>0</v>
          </cell>
          <cell r="S14" t="b">
            <v>0</v>
          </cell>
          <cell r="T14">
            <v>0</v>
          </cell>
          <cell r="U14" t="b">
            <v>0</v>
          </cell>
          <cell r="V14">
            <v>0</v>
          </cell>
          <cell r="W14" t="b">
            <v>0</v>
          </cell>
          <cell r="X14">
            <v>0</v>
          </cell>
          <cell r="Y14" t="b">
            <v>0</v>
          </cell>
          <cell r="Z14">
            <v>0</v>
          </cell>
          <cell r="AA14" t="b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 t="str">
            <v/>
          </cell>
          <cell r="AI14">
            <v>0</v>
          </cell>
          <cell r="AJ14" t="str">
            <v/>
          </cell>
          <cell r="AK14">
            <v>0</v>
          </cell>
          <cell r="AL14" t="str">
            <v/>
          </cell>
          <cell r="AM14">
            <v>0</v>
          </cell>
          <cell r="AN14" t="str">
            <v/>
          </cell>
          <cell r="AO14">
            <v>0</v>
          </cell>
          <cell r="AP14">
            <v>0</v>
          </cell>
          <cell r="AQ14">
            <v>0</v>
          </cell>
          <cell r="AR14" t="b">
            <v>0</v>
          </cell>
          <cell r="AS14" t="b">
            <v>0</v>
          </cell>
          <cell r="AT14" t="b">
            <v>0</v>
          </cell>
          <cell r="AU14" t="b">
            <v>0</v>
          </cell>
          <cell r="AV14" t="b">
            <v>0</v>
          </cell>
          <cell r="AW14" t="b">
            <v>0</v>
          </cell>
          <cell r="AX14" t="b">
            <v>0</v>
          </cell>
          <cell r="AY14" t="b">
            <v>0</v>
          </cell>
          <cell r="AZ14" t="b">
            <v>0</v>
          </cell>
          <cell r="BA14" t="b">
            <v>0</v>
          </cell>
          <cell r="BB14" t="b">
            <v>0</v>
          </cell>
          <cell r="BC14" t="b">
            <v>0</v>
          </cell>
          <cell r="BD14" t="b">
            <v>0</v>
          </cell>
          <cell r="BE14" t="b">
            <v>0</v>
          </cell>
          <cell r="BF14" t="b">
            <v>0</v>
          </cell>
          <cell r="BG14" t="b">
            <v>0</v>
          </cell>
          <cell r="BH14" t="b">
            <v>0</v>
          </cell>
          <cell r="BI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 t="b">
            <v>0</v>
          </cell>
          <cell r="P15">
            <v>0</v>
          </cell>
          <cell r="Q15" t="b">
            <v>0</v>
          </cell>
          <cell r="R15">
            <v>0</v>
          </cell>
          <cell r="S15" t="b">
            <v>0</v>
          </cell>
          <cell r="T15">
            <v>0</v>
          </cell>
          <cell r="U15" t="b">
            <v>0</v>
          </cell>
          <cell r="V15">
            <v>0</v>
          </cell>
          <cell r="W15" t="b">
            <v>0</v>
          </cell>
          <cell r="X15">
            <v>0</v>
          </cell>
          <cell r="Y15" t="b">
            <v>0</v>
          </cell>
          <cell r="Z15">
            <v>0</v>
          </cell>
          <cell r="AA15" t="b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 t="str">
            <v/>
          </cell>
          <cell r="AI15">
            <v>0</v>
          </cell>
          <cell r="AJ15" t="str">
            <v/>
          </cell>
          <cell r="AK15">
            <v>0</v>
          </cell>
          <cell r="AL15" t="str">
            <v/>
          </cell>
          <cell r="AM15">
            <v>0</v>
          </cell>
          <cell r="AN15" t="str">
            <v/>
          </cell>
          <cell r="AO15">
            <v>0</v>
          </cell>
          <cell r="AP15">
            <v>0</v>
          </cell>
          <cell r="AQ15">
            <v>0</v>
          </cell>
          <cell r="AR15" t="b">
            <v>0</v>
          </cell>
          <cell r="AS15" t="b">
            <v>0</v>
          </cell>
          <cell r="AT15" t="b">
            <v>0</v>
          </cell>
          <cell r="AU15" t="b">
            <v>0</v>
          </cell>
          <cell r="AV15" t="b">
            <v>0</v>
          </cell>
          <cell r="AW15" t="b">
            <v>0</v>
          </cell>
          <cell r="AX15" t="b">
            <v>0</v>
          </cell>
          <cell r="AY15" t="b">
            <v>0</v>
          </cell>
          <cell r="AZ15" t="b">
            <v>0</v>
          </cell>
          <cell r="BA15" t="b">
            <v>0</v>
          </cell>
          <cell r="BB15" t="b">
            <v>0</v>
          </cell>
          <cell r="BC15" t="b">
            <v>0</v>
          </cell>
          <cell r="BD15" t="b">
            <v>0</v>
          </cell>
          <cell r="BE15" t="b">
            <v>0</v>
          </cell>
          <cell r="BF15" t="b">
            <v>0</v>
          </cell>
          <cell r="BG15" t="b">
            <v>0</v>
          </cell>
          <cell r="BH15" t="b">
            <v>0</v>
          </cell>
          <cell r="BI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 t="b">
            <v>0</v>
          </cell>
          <cell r="P16">
            <v>0</v>
          </cell>
          <cell r="Q16" t="b">
            <v>0</v>
          </cell>
          <cell r="R16">
            <v>0</v>
          </cell>
          <cell r="S16" t="b">
            <v>0</v>
          </cell>
          <cell r="T16">
            <v>0</v>
          </cell>
          <cell r="U16" t="b">
            <v>0</v>
          </cell>
          <cell r="V16">
            <v>0</v>
          </cell>
          <cell r="W16" t="b">
            <v>0</v>
          </cell>
          <cell r="X16">
            <v>0</v>
          </cell>
          <cell r="Y16" t="b">
            <v>0</v>
          </cell>
          <cell r="Z16">
            <v>0</v>
          </cell>
          <cell r="AA16" t="b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 t="str">
            <v/>
          </cell>
          <cell r="AI16">
            <v>0</v>
          </cell>
          <cell r="AJ16" t="str">
            <v/>
          </cell>
          <cell r="AK16">
            <v>0</v>
          </cell>
          <cell r="AL16" t="str">
            <v/>
          </cell>
          <cell r="AM16">
            <v>0</v>
          </cell>
          <cell r="AN16" t="str">
            <v/>
          </cell>
          <cell r="AO16">
            <v>0</v>
          </cell>
          <cell r="AP16">
            <v>0</v>
          </cell>
          <cell r="AQ16">
            <v>0</v>
          </cell>
          <cell r="AR16" t="b">
            <v>0</v>
          </cell>
          <cell r="AS16" t="b">
            <v>0</v>
          </cell>
          <cell r="AT16" t="b">
            <v>0</v>
          </cell>
          <cell r="AU16" t="b">
            <v>0</v>
          </cell>
          <cell r="AV16" t="b">
            <v>0</v>
          </cell>
          <cell r="AW16" t="b">
            <v>0</v>
          </cell>
          <cell r="AX16" t="b">
            <v>0</v>
          </cell>
          <cell r="AY16" t="b">
            <v>0</v>
          </cell>
          <cell r="AZ16" t="b">
            <v>0</v>
          </cell>
          <cell r="BA16" t="b">
            <v>0</v>
          </cell>
          <cell r="BB16" t="b">
            <v>0</v>
          </cell>
          <cell r="BC16" t="b">
            <v>0</v>
          </cell>
          <cell r="BD16" t="b">
            <v>0</v>
          </cell>
          <cell r="BE16" t="b">
            <v>0</v>
          </cell>
          <cell r="BF16" t="b">
            <v>0</v>
          </cell>
          <cell r="BG16" t="b">
            <v>0</v>
          </cell>
          <cell r="BH16" t="b">
            <v>0</v>
          </cell>
          <cell r="BI1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 t="b">
            <v>0</v>
          </cell>
          <cell r="P17">
            <v>0</v>
          </cell>
          <cell r="Q17" t="b">
            <v>0</v>
          </cell>
          <cell r="R17">
            <v>0</v>
          </cell>
          <cell r="S17" t="b">
            <v>0</v>
          </cell>
          <cell r="T17">
            <v>0</v>
          </cell>
          <cell r="U17" t="b">
            <v>0</v>
          </cell>
          <cell r="V17">
            <v>0</v>
          </cell>
          <cell r="W17" t="b">
            <v>0</v>
          </cell>
          <cell r="X17">
            <v>0</v>
          </cell>
          <cell r="Y17" t="b">
            <v>0</v>
          </cell>
          <cell r="Z17">
            <v>0</v>
          </cell>
          <cell r="AA17" t="b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 t="str">
            <v/>
          </cell>
          <cell r="AI17">
            <v>0</v>
          </cell>
          <cell r="AJ17" t="str">
            <v/>
          </cell>
          <cell r="AK17">
            <v>0</v>
          </cell>
          <cell r="AL17" t="str">
            <v/>
          </cell>
          <cell r="AM17">
            <v>0</v>
          </cell>
          <cell r="AN17" t="str">
            <v/>
          </cell>
          <cell r="AO17">
            <v>0</v>
          </cell>
          <cell r="AP17">
            <v>0</v>
          </cell>
          <cell r="AQ17">
            <v>0</v>
          </cell>
          <cell r="AR17" t="b">
            <v>0</v>
          </cell>
          <cell r="AS17" t="b">
            <v>0</v>
          </cell>
          <cell r="AT17" t="b">
            <v>0</v>
          </cell>
          <cell r="AU17" t="b">
            <v>0</v>
          </cell>
          <cell r="AV17" t="b">
            <v>0</v>
          </cell>
          <cell r="AW17" t="b">
            <v>0</v>
          </cell>
          <cell r="AX17" t="b">
            <v>0</v>
          </cell>
          <cell r="AY17" t="b">
            <v>0</v>
          </cell>
          <cell r="AZ17" t="b">
            <v>0</v>
          </cell>
          <cell r="BA17" t="b">
            <v>0</v>
          </cell>
          <cell r="BB17" t="b">
            <v>0</v>
          </cell>
          <cell r="BC17" t="b">
            <v>0</v>
          </cell>
          <cell r="BD17" t="b">
            <v>0</v>
          </cell>
          <cell r="BE17" t="b">
            <v>0</v>
          </cell>
          <cell r="BF17" t="b">
            <v>0</v>
          </cell>
          <cell r="BG17" t="b">
            <v>0</v>
          </cell>
          <cell r="BH17" t="b">
            <v>0</v>
          </cell>
          <cell r="BI17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 t="b">
            <v>0</v>
          </cell>
          <cell r="P18">
            <v>0</v>
          </cell>
          <cell r="Q18" t="b">
            <v>0</v>
          </cell>
          <cell r="R18">
            <v>0</v>
          </cell>
          <cell r="S18" t="b">
            <v>0</v>
          </cell>
          <cell r="T18">
            <v>0</v>
          </cell>
          <cell r="U18" t="b">
            <v>0</v>
          </cell>
          <cell r="V18">
            <v>0</v>
          </cell>
          <cell r="W18" t="b">
            <v>0</v>
          </cell>
          <cell r="X18">
            <v>0</v>
          </cell>
          <cell r="Y18" t="b">
            <v>0</v>
          </cell>
          <cell r="Z18">
            <v>0</v>
          </cell>
          <cell r="AA18" t="b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 t="str">
            <v/>
          </cell>
          <cell r="AI18">
            <v>0</v>
          </cell>
          <cell r="AJ18" t="str">
            <v/>
          </cell>
          <cell r="AK18">
            <v>0</v>
          </cell>
          <cell r="AL18" t="str">
            <v/>
          </cell>
          <cell r="AM18">
            <v>0</v>
          </cell>
          <cell r="AN18" t="str">
            <v/>
          </cell>
          <cell r="AO18">
            <v>0</v>
          </cell>
          <cell r="AP18">
            <v>0</v>
          </cell>
          <cell r="AQ18">
            <v>0</v>
          </cell>
          <cell r="AR18" t="b">
            <v>0</v>
          </cell>
          <cell r="AS18" t="b">
            <v>0</v>
          </cell>
          <cell r="AT18" t="b">
            <v>0</v>
          </cell>
          <cell r="AU18" t="b">
            <v>0</v>
          </cell>
          <cell r="AV18" t="b">
            <v>0</v>
          </cell>
          <cell r="AW18" t="b">
            <v>0</v>
          </cell>
          <cell r="AX18" t="b">
            <v>0</v>
          </cell>
          <cell r="AY18" t="b">
            <v>0</v>
          </cell>
          <cell r="AZ18" t="b">
            <v>0</v>
          </cell>
          <cell r="BA18" t="b">
            <v>0</v>
          </cell>
          <cell r="BB18" t="b">
            <v>0</v>
          </cell>
          <cell r="BC18" t="b">
            <v>0</v>
          </cell>
          <cell r="BD18" t="b">
            <v>0</v>
          </cell>
          <cell r="BE18" t="b">
            <v>0</v>
          </cell>
          <cell r="BF18" t="b">
            <v>0</v>
          </cell>
          <cell r="BG18" t="b">
            <v>0</v>
          </cell>
          <cell r="BH18" t="b">
            <v>0</v>
          </cell>
          <cell r="BI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 t="b">
            <v>0</v>
          </cell>
          <cell r="P19">
            <v>0</v>
          </cell>
          <cell r="Q19" t="b">
            <v>0</v>
          </cell>
          <cell r="R19">
            <v>0</v>
          </cell>
          <cell r="S19" t="b">
            <v>0</v>
          </cell>
          <cell r="T19">
            <v>0</v>
          </cell>
          <cell r="U19" t="b">
            <v>0</v>
          </cell>
          <cell r="V19">
            <v>0</v>
          </cell>
          <cell r="W19" t="b">
            <v>0</v>
          </cell>
          <cell r="X19">
            <v>0</v>
          </cell>
          <cell r="Y19" t="b">
            <v>0</v>
          </cell>
          <cell r="Z19">
            <v>0</v>
          </cell>
          <cell r="AA19" t="b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 t="str">
            <v/>
          </cell>
          <cell r="AI19">
            <v>0</v>
          </cell>
          <cell r="AJ19" t="str">
            <v/>
          </cell>
          <cell r="AK19">
            <v>0</v>
          </cell>
          <cell r="AL19" t="str">
            <v/>
          </cell>
          <cell r="AM19">
            <v>0</v>
          </cell>
          <cell r="AN19" t="str">
            <v/>
          </cell>
          <cell r="AO19">
            <v>0</v>
          </cell>
          <cell r="AP19">
            <v>0</v>
          </cell>
          <cell r="AQ19">
            <v>0</v>
          </cell>
          <cell r="AR19" t="b">
            <v>0</v>
          </cell>
          <cell r="AS19" t="b">
            <v>0</v>
          </cell>
          <cell r="AT19" t="b">
            <v>0</v>
          </cell>
          <cell r="AU19" t="b">
            <v>0</v>
          </cell>
          <cell r="AV19" t="b">
            <v>0</v>
          </cell>
          <cell r="AW19" t="b">
            <v>0</v>
          </cell>
          <cell r="AX19" t="b">
            <v>0</v>
          </cell>
          <cell r="AY19" t="b">
            <v>0</v>
          </cell>
          <cell r="AZ19" t="b">
            <v>0</v>
          </cell>
          <cell r="BA19" t="b">
            <v>0</v>
          </cell>
          <cell r="BB19" t="b">
            <v>0</v>
          </cell>
          <cell r="BC19" t="b">
            <v>0</v>
          </cell>
          <cell r="BD19" t="b">
            <v>0</v>
          </cell>
          <cell r="BE19" t="b">
            <v>0</v>
          </cell>
          <cell r="BF19" t="b">
            <v>0</v>
          </cell>
          <cell r="BG19" t="b">
            <v>0</v>
          </cell>
          <cell r="BH19" t="b">
            <v>0</v>
          </cell>
          <cell r="BI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b">
            <v>1</v>
          </cell>
          <cell r="P20">
            <v>0</v>
          </cell>
          <cell r="Q20" t="b">
            <v>1</v>
          </cell>
          <cell r="R20">
            <v>0</v>
          </cell>
          <cell r="S20" t="b">
            <v>1</v>
          </cell>
          <cell r="T20">
            <v>0</v>
          </cell>
          <cell r="U20" t="b">
            <v>0</v>
          </cell>
          <cell r="V20">
            <v>0</v>
          </cell>
          <cell r="W20" t="b">
            <v>0</v>
          </cell>
          <cell r="X20">
            <v>0</v>
          </cell>
          <cell r="Y20" t="b">
            <v>0</v>
          </cell>
          <cell r="Z20">
            <v>0</v>
          </cell>
          <cell r="AA20" t="b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 t="str">
            <v/>
          </cell>
          <cell r="AI20">
            <v>0</v>
          </cell>
          <cell r="AJ20" t="str">
            <v/>
          </cell>
          <cell r="AK20">
            <v>0</v>
          </cell>
          <cell r="AL20" t="str">
            <v/>
          </cell>
          <cell r="AM20">
            <v>0</v>
          </cell>
          <cell r="AN20" t="str">
            <v/>
          </cell>
          <cell r="AO20">
            <v>0</v>
          </cell>
          <cell r="AP20">
            <v>0</v>
          </cell>
          <cell r="AQ20">
            <v>0</v>
          </cell>
          <cell r="AR20" t="b">
            <v>0</v>
          </cell>
          <cell r="AS20" t="b">
            <v>0</v>
          </cell>
          <cell r="AT20" t="b">
            <v>0</v>
          </cell>
          <cell r="AU20" t="b">
            <v>0</v>
          </cell>
          <cell r="AV20" t="b">
            <v>0</v>
          </cell>
          <cell r="AW20" t="b">
            <v>0</v>
          </cell>
          <cell r="AX20" t="b">
            <v>0</v>
          </cell>
          <cell r="AY20" t="b">
            <v>0</v>
          </cell>
          <cell r="AZ20" t="b">
            <v>0</v>
          </cell>
          <cell r="BA20" t="b">
            <v>0</v>
          </cell>
          <cell r="BB20" t="b">
            <v>0</v>
          </cell>
          <cell r="BC20" t="b">
            <v>0</v>
          </cell>
          <cell r="BD20" t="b">
            <v>0</v>
          </cell>
          <cell r="BE20" t="b">
            <v>0</v>
          </cell>
          <cell r="BF20" t="b">
            <v>0</v>
          </cell>
          <cell r="BG20" t="b">
            <v>0</v>
          </cell>
          <cell r="BH20" t="b">
            <v>0</v>
          </cell>
          <cell r="BI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 t="b">
            <v>0</v>
          </cell>
          <cell r="P21">
            <v>0</v>
          </cell>
          <cell r="Q21" t="b">
            <v>0</v>
          </cell>
          <cell r="R21">
            <v>0</v>
          </cell>
          <cell r="S21" t="b">
            <v>0</v>
          </cell>
          <cell r="T21">
            <v>0</v>
          </cell>
          <cell r="U21" t="b">
            <v>0</v>
          </cell>
          <cell r="V21">
            <v>0</v>
          </cell>
          <cell r="W21" t="b">
            <v>0</v>
          </cell>
          <cell r="X21">
            <v>0</v>
          </cell>
          <cell r="Y21" t="b">
            <v>0</v>
          </cell>
          <cell r="Z21">
            <v>0</v>
          </cell>
          <cell r="AA21" t="b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 t="str">
            <v/>
          </cell>
          <cell r="AI21">
            <v>0</v>
          </cell>
          <cell r="AJ21" t="str">
            <v/>
          </cell>
          <cell r="AK21">
            <v>0</v>
          </cell>
          <cell r="AL21" t="str">
            <v/>
          </cell>
          <cell r="AM21">
            <v>0</v>
          </cell>
          <cell r="AN21" t="str">
            <v/>
          </cell>
          <cell r="AO21">
            <v>0</v>
          </cell>
          <cell r="AP21">
            <v>0</v>
          </cell>
          <cell r="AQ21">
            <v>0</v>
          </cell>
          <cell r="AR21" t="b">
            <v>0</v>
          </cell>
          <cell r="AS21" t="b">
            <v>0</v>
          </cell>
          <cell r="AT21" t="b">
            <v>0</v>
          </cell>
          <cell r="AU21" t="b">
            <v>0</v>
          </cell>
          <cell r="AV21" t="b">
            <v>0</v>
          </cell>
          <cell r="AW21" t="b">
            <v>0</v>
          </cell>
          <cell r="AX21" t="b">
            <v>0</v>
          </cell>
          <cell r="AY21" t="b">
            <v>0</v>
          </cell>
          <cell r="AZ21" t="b">
            <v>0</v>
          </cell>
          <cell r="BA21" t="b">
            <v>0</v>
          </cell>
          <cell r="BB21" t="b">
            <v>0</v>
          </cell>
          <cell r="BC21" t="b">
            <v>0</v>
          </cell>
          <cell r="BD21" t="b">
            <v>0</v>
          </cell>
          <cell r="BE21" t="b">
            <v>0</v>
          </cell>
          <cell r="BF21" t="b">
            <v>0</v>
          </cell>
          <cell r="BG21" t="b">
            <v>0</v>
          </cell>
          <cell r="BH21" t="b">
            <v>0</v>
          </cell>
          <cell r="BI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 t="b">
            <v>0</v>
          </cell>
          <cell r="P22">
            <v>0</v>
          </cell>
          <cell r="Q22" t="b">
            <v>0</v>
          </cell>
          <cell r="R22">
            <v>0</v>
          </cell>
          <cell r="S22" t="b">
            <v>0</v>
          </cell>
          <cell r="T22">
            <v>0</v>
          </cell>
          <cell r="U22" t="b">
            <v>0</v>
          </cell>
          <cell r="V22">
            <v>0</v>
          </cell>
          <cell r="W22" t="b">
            <v>0</v>
          </cell>
          <cell r="X22">
            <v>0</v>
          </cell>
          <cell r="Y22" t="b">
            <v>0</v>
          </cell>
          <cell r="Z22">
            <v>0</v>
          </cell>
          <cell r="AA22" t="b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 t="str">
            <v/>
          </cell>
          <cell r="AI22">
            <v>0</v>
          </cell>
          <cell r="AJ22" t="str">
            <v/>
          </cell>
          <cell r="AK22">
            <v>0</v>
          </cell>
          <cell r="AL22" t="str">
            <v/>
          </cell>
          <cell r="AM22">
            <v>0</v>
          </cell>
          <cell r="AN22" t="str">
            <v/>
          </cell>
          <cell r="AO22">
            <v>0</v>
          </cell>
          <cell r="AP22">
            <v>0</v>
          </cell>
          <cell r="AQ22">
            <v>0</v>
          </cell>
          <cell r="AR22" t="b">
            <v>0</v>
          </cell>
          <cell r="AS22" t="b">
            <v>0</v>
          </cell>
          <cell r="AT22" t="b">
            <v>0</v>
          </cell>
          <cell r="AU22" t="b">
            <v>0</v>
          </cell>
          <cell r="AV22" t="b">
            <v>0</v>
          </cell>
          <cell r="AW22" t="b">
            <v>0</v>
          </cell>
          <cell r="AX22" t="b">
            <v>0</v>
          </cell>
          <cell r="AY22" t="b">
            <v>0</v>
          </cell>
          <cell r="AZ22" t="b">
            <v>0</v>
          </cell>
          <cell r="BA22" t="b">
            <v>0</v>
          </cell>
          <cell r="BB22" t="b">
            <v>0</v>
          </cell>
          <cell r="BC22" t="b">
            <v>0</v>
          </cell>
          <cell r="BD22" t="b">
            <v>0</v>
          </cell>
          <cell r="BE22" t="b">
            <v>0</v>
          </cell>
          <cell r="BF22" t="b">
            <v>0</v>
          </cell>
          <cell r="BG22" t="b">
            <v>0</v>
          </cell>
          <cell r="BH22" t="b">
            <v>0</v>
          </cell>
          <cell r="BI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 t="b">
            <v>0</v>
          </cell>
          <cell r="P23">
            <v>0</v>
          </cell>
          <cell r="Q23" t="b">
            <v>0</v>
          </cell>
          <cell r="R23">
            <v>0</v>
          </cell>
          <cell r="S23" t="b">
            <v>0</v>
          </cell>
          <cell r="T23">
            <v>0</v>
          </cell>
          <cell r="U23" t="b">
            <v>0</v>
          </cell>
          <cell r="V23">
            <v>0</v>
          </cell>
          <cell r="W23" t="b">
            <v>0</v>
          </cell>
          <cell r="X23">
            <v>0</v>
          </cell>
          <cell r="Y23" t="b">
            <v>0</v>
          </cell>
          <cell r="Z23">
            <v>0</v>
          </cell>
          <cell r="AA23" t="b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 t="str">
            <v/>
          </cell>
          <cell r="AI23">
            <v>0</v>
          </cell>
          <cell r="AJ23" t="str">
            <v/>
          </cell>
          <cell r="AK23">
            <v>0</v>
          </cell>
          <cell r="AL23" t="str">
            <v/>
          </cell>
          <cell r="AM23">
            <v>0</v>
          </cell>
          <cell r="AN23" t="str">
            <v/>
          </cell>
          <cell r="AO23">
            <v>0</v>
          </cell>
          <cell r="AP23">
            <v>0</v>
          </cell>
          <cell r="AQ23">
            <v>0</v>
          </cell>
          <cell r="AR23" t="b">
            <v>0</v>
          </cell>
          <cell r="AS23" t="b">
            <v>0</v>
          </cell>
          <cell r="AT23" t="b">
            <v>0</v>
          </cell>
          <cell r="AU23" t="b">
            <v>0</v>
          </cell>
          <cell r="AV23" t="b">
            <v>0</v>
          </cell>
          <cell r="AW23" t="b">
            <v>0</v>
          </cell>
          <cell r="AX23" t="b">
            <v>0</v>
          </cell>
          <cell r="AY23" t="b">
            <v>0</v>
          </cell>
          <cell r="AZ23" t="b">
            <v>0</v>
          </cell>
          <cell r="BA23" t="b">
            <v>0</v>
          </cell>
          <cell r="BB23" t="b">
            <v>0</v>
          </cell>
          <cell r="BC23" t="b">
            <v>0</v>
          </cell>
          <cell r="BD23" t="b">
            <v>0</v>
          </cell>
          <cell r="BE23" t="b">
            <v>0</v>
          </cell>
          <cell r="BF23" t="b">
            <v>0</v>
          </cell>
          <cell r="BG23" t="b">
            <v>0</v>
          </cell>
          <cell r="BH23" t="b">
            <v>0</v>
          </cell>
          <cell r="BI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 t="b">
            <v>0</v>
          </cell>
          <cell r="P24">
            <v>0</v>
          </cell>
          <cell r="Q24" t="b">
            <v>0</v>
          </cell>
          <cell r="R24">
            <v>0</v>
          </cell>
          <cell r="S24" t="b">
            <v>0</v>
          </cell>
          <cell r="T24">
            <v>0</v>
          </cell>
          <cell r="U24" t="b">
            <v>0</v>
          </cell>
          <cell r="V24">
            <v>0</v>
          </cell>
          <cell r="W24" t="b">
            <v>0</v>
          </cell>
          <cell r="X24">
            <v>0</v>
          </cell>
          <cell r="Y24" t="b">
            <v>0</v>
          </cell>
          <cell r="Z24">
            <v>0</v>
          </cell>
          <cell r="AA24" t="b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 t="str">
            <v/>
          </cell>
          <cell r="AI24">
            <v>0</v>
          </cell>
          <cell r="AJ24" t="str">
            <v/>
          </cell>
          <cell r="AK24">
            <v>0</v>
          </cell>
          <cell r="AL24" t="str">
            <v/>
          </cell>
          <cell r="AM24">
            <v>0</v>
          </cell>
          <cell r="AN24" t="str">
            <v/>
          </cell>
          <cell r="AO24">
            <v>0</v>
          </cell>
          <cell r="AP24">
            <v>0</v>
          </cell>
          <cell r="AQ24">
            <v>0</v>
          </cell>
          <cell r="AR24" t="b">
            <v>0</v>
          </cell>
          <cell r="AS24" t="b">
            <v>0</v>
          </cell>
          <cell r="AT24" t="b">
            <v>0</v>
          </cell>
          <cell r="AU24" t="b">
            <v>0</v>
          </cell>
          <cell r="AV24" t="b">
            <v>0</v>
          </cell>
          <cell r="AW24" t="b">
            <v>0</v>
          </cell>
          <cell r="AX24" t="b">
            <v>0</v>
          </cell>
          <cell r="AY24" t="b">
            <v>0</v>
          </cell>
          <cell r="AZ24" t="b">
            <v>0</v>
          </cell>
          <cell r="BA24" t="b">
            <v>0</v>
          </cell>
          <cell r="BB24" t="b">
            <v>0</v>
          </cell>
          <cell r="BC24" t="b">
            <v>0</v>
          </cell>
          <cell r="BD24" t="b">
            <v>0</v>
          </cell>
          <cell r="BE24" t="b">
            <v>0</v>
          </cell>
          <cell r="BF24" t="b">
            <v>0</v>
          </cell>
          <cell r="BG24" t="b">
            <v>0</v>
          </cell>
          <cell r="BH24" t="b">
            <v>0</v>
          </cell>
          <cell r="B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 t="b">
            <v>0</v>
          </cell>
          <cell r="P25">
            <v>0</v>
          </cell>
          <cell r="Q25" t="b">
            <v>0</v>
          </cell>
          <cell r="R25">
            <v>0</v>
          </cell>
          <cell r="S25" t="b">
            <v>0</v>
          </cell>
          <cell r="T25">
            <v>0</v>
          </cell>
          <cell r="U25" t="b">
            <v>0</v>
          </cell>
          <cell r="V25">
            <v>0</v>
          </cell>
          <cell r="W25" t="b">
            <v>0</v>
          </cell>
          <cell r="X25">
            <v>0</v>
          </cell>
          <cell r="Y25" t="b">
            <v>0</v>
          </cell>
          <cell r="Z25">
            <v>0</v>
          </cell>
          <cell r="AA25" t="b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 t="str">
            <v/>
          </cell>
          <cell r="AI25">
            <v>0</v>
          </cell>
          <cell r="AJ25" t="str">
            <v/>
          </cell>
          <cell r="AK25">
            <v>0</v>
          </cell>
          <cell r="AL25" t="str">
            <v/>
          </cell>
          <cell r="AM25">
            <v>0</v>
          </cell>
          <cell r="AN25" t="str">
            <v/>
          </cell>
          <cell r="AO25">
            <v>0</v>
          </cell>
          <cell r="AP25">
            <v>0</v>
          </cell>
          <cell r="AQ25">
            <v>0</v>
          </cell>
          <cell r="AR25" t="b">
            <v>0</v>
          </cell>
          <cell r="AS25" t="b">
            <v>0</v>
          </cell>
          <cell r="AT25" t="b">
            <v>0</v>
          </cell>
          <cell r="AU25" t="b">
            <v>0</v>
          </cell>
          <cell r="AV25" t="b">
            <v>0</v>
          </cell>
          <cell r="AW25" t="b">
            <v>0</v>
          </cell>
          <cell r="AX25" t="b">
            <v>0</v>
          </cell>
          <cell r="AY25" t="b">
            <v>0</v>
          </cell>
          <cell r="AZ25" t="b">
            <v>0</v>
          </cell>
          <cell r="BA25" t="b">
            <v>0</v>
          </cell>
          <cell r="BB25" t="b">
            <v>0</v>
          </cell>
          <cell r="BC25" t="b">
            <v>0</v>
          </cell>
          <cell r="BD25" t="b">
            <v>0</v>
          </cell>
          <cell r="BE25" t="b">
            <v>0</v>
          </cell>
          <cell r="BF25" t="b">
            <v>0</v>
          </cell>
          <cell r="BG25" t="b">
            <v>0</v>
          </cell>
          <cell r="BH25" t="b">
            <v>0</v>
          </cell>
          <cell r="BI2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2.xml"/><Relationship Id="rId18" Type="http://schemas.openxmlformats.org/officeDocument/2006/relationships/ctrlProp" Target="../ctrlProps/ctrlProp17.xml"/><Relationship Id="rId26" Type="http://schemas.openxmlformats.org/officeDocument/2006/relationships/ctrlProp" Target="../ctrlProps/ctrlProp25.xml"/><Relationship Id="rId39" Type="http://schemas.openxmlformats.org/officeDocument/2006/relationships/ctrlProp" Target="../ctrlProps/ctrlProp38.xml"/><Relationship Id="rId21" Type="http://schemas.openxmlformats.org/officeDocument/2006/relationships/ctrlProp" Target="../ctrlProps/ctrlProp20.xml"/><Relationship Id="rId34" Type="http://schemas.openxmlformats.org/officeDocument/2006/relationships/ctrlProp" Target="../ctrlProps/ctrlProp33.xml"/><Relationship Id="rId42" Type="http://schemas.openxmlformats.org/officeDocument/2006/relationships/ctrlProp" Target="../ctrlProps/ctrlProp41.xml"/><Relationship Id="rId47" Type="http://schemas.openxmlformats.org/officeDocument/2006/relationships/ctrlProp" Target="../ctrlProps/ctrlProp46.xml"/><Relationship Id="rId50" Type="http://schemas.openxmlformats.org/officeDocument/2006/relationships/ctrlProp" Target="../ctrlProps/ctrlProp49.xml"/><Relationship Id="rId55" Type="http://schemas.openxmlformats.org/officeDocument/2006/relationships/ctrlProp" Target="../ctrlProps/ctrlProp54.xml"/><Relationship Id="rId7" Type="http://schemas.openxmlformats.org/officeDocument/2006/relationships/ctrlProp" Target="../ctrlProps/ctrlProp6.xml"/><Relationship Id="rId12" Type="http://schemas.openxmlformats.org/officeDocument/2006/relationships/ctrlProp" Target="../ctrlProps/ctrlProp11.xml"/><Relationship Id="rId17" Type="http://schemas.openxmlformats.org/officeDocument/2006/relationships/ctrlProp" Target="../ctrlProps/ctrlProp16.xml"/><Relationship Id="rId25" Type="http://schemas.openxmlformats.org/officeDocument/2006/relationships/ctrlProp" Target="../ctrlProps/ctrlProp24.xml"/><Relationship Id="rId33" Type="http://schemas.openxmlformats.org/officeDocument/2006/relationships/ctrlProp" Target="../ctrlProps/ctrlProp32.xml"/><Relationship Id="rId38" Type="http://schemas.openxmlformats.org/officeDocument/2006/relationships/ctrlProp" Target="../ctrlProps/ctrlProp37.xml"/><Relationship Id="rId46" Type="http://schemas.openxmlformats.org/officeDocument/2006/relationships/ctrlProp" Target="../ctrlProps/ctrlProp45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5.xml"/><Relationship Id="rId20" Type="http://schemas.openxmlformats.org/officeDocument/2006/relationships/ctrlProp" Target="../ctrlProps/ctrlProp19.xml"/><Relationship Id="rId29" Type="http://schemas.openxmlformats.org/officeDocument/2006/relationships/ctrlProp" Target="../ctrlProps/ctrlProp28.xml"/><Relationship Id="rId41" Type="http://schemas.openxmlformats.org/officeDocument/2006/relationships/ctrlProp" Target="../ctrlProps/ctrlProp40.xml"/><Relationship Id="rId54" Type="http://schemas.openxmlformats.org/officeDocument/2006/relationships/ctrlProp" Target="../ctrlProps/ctrlProp5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24" Type="http://schemas.openxmlformats.org/officeDocument/2006/relationships/ctrlProp" Target="../ctrlProps/ctrlProp23.xml"/><Relationship Id="rId32" Type="http://schemas.openxmlformats.org/officeDocument/2006/relationships/ctrlProp" Target="../ctrlProps/ctrlProp31.xml"/><Relationship Id="rId37" Type="http://schemas.openxmlformats.org/officeDocument/2006/relationships/ctrlProp" Target="../ctrlProps/ctrlProp36.xml"/><Relationship Id="rId40" Type="http://schemas.openxmlformats.org/officeDocument/2006/relationships/ctrlProp" Target="../ctrlProps/ctrlProp39.xml"/><Relationship Id="rId45" Type="http://schemas.openxmlformats.org/officeDocument/2006/relationships/ctrlProp" Target="../ctrlProps/ctrlProp44.xml"/><Relationship Id="rId53" Type="http://schemas.openxmlformats.org/officeDocument/2006/relationships/ctrlProp" Target="../ctrlProps/ctrlProp52.xml"/><Relationship Id="rId5" Type="http://schemas.openxmlformats.org/officeDocument/2006/relationships/ctrlProp" Target="../ctrlProps/ctrlProp4.xml"/><Relationship Id="rId15" Type="http://schemas.openxmlformats.org/officeDocument/2006/relationships/ctrlProp" Target="../ctrlProps/ctrlProp14.xml"/><Relationship Id="rId23" Type="http://schemas.openxmlformats.org/officeDocument/2006/relationships/ctrlProp" Target="../ctrlProps/ctrlProp22.xml"/><Relationship Id="rId28" Type="http://schemas.openxmlformats.org/officeDocument/2006/relationships/ctrlProp" Target="../ctrlProps/ctrlProp27.xml"/><Relationship Id="rId36" Type="http://schemas.openxmlformats.org/officeDocument/2006/relationships/ctrlProp" Target="../ctrlProps/ctrlProp35.xml"/><Relationship Id="rId49" Type="http://schemas.openxmlformats.org/officeDocument/2006/relationships/ctrlProp" Target="../ctrlProps/ctrlProp48.xml"/><Relationship Id="rId10" Type="http://schemas.openxmlformats.org/officeDocument/2006/relationships/ctrlProp" Target="../ctrlProps/ctrlProp9.xml"/><Relationship Id="rId19" Type="http://schemas.openxmlformats.org/officeDocument/2006/relationships/ctrlProp" Target="../ctrlProps/ctrlProp18.xml"/><Relationship Id="rId31" Type="http://schemas.openxmlformats.org/officeDocument/2006/relationships/ctrlProp" Target="../ctrlProps/ctrlProp30.xml"/><Relationship Id="rId44" Type="http://schemas.openxmlformats.org/officeDocument/2006/relationships/ctrlProp" Target="../ctrlProps/ctrlProp43.xml"/><Relationship Id="rId52" Type="http://schemas.openxmlformats.org/officeDocument/2006/relationships/ctrlProp" Target="../ctrlProps/ctrlProp51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Relationship Id="rId14" Type="http://schemas.openxmlformats.org/officeDocument/2006/relationships/ctrlProp" Target="../ctrlProps/ctrlProp13.xml"/><Relationship Id="rId22" Type="http://schemas.openxmlformats.org/officeDocument/2006/relationships/ctrlProp" Target="../ctrlProps/ctrlProp21.xml"/><Relationship Id="rId27" Type="http://schemas.openxmlformats.org/officeDocument/2006/relationships/ctrlProp" Target="../ctrlProps/ctrlProp26.xml"/><Relationship Id="rId30" Type="http://schemas.openxmlformats.org/officeDocument/2006/relationships/ctrlProp" Target="../ctrlProps/ctrlProp29.xml"/><Relationship Id="rId35" Type="http://schemas.openxmlformats.org/officeDocument/2006/relationships/ctrlProp" Target="../ctrlProps/ctrlProp34.xml"/><Relationship Id="rId43" Type="http://schemas.openxmlformats.org/officeDocument/2006/relationships/ctrlProp" Target="../ctrlProps/ctrlProp42.xml"/><Relationship Id="rId48" Type="http://schemas.openxmlformats.org/officeDocument/2006/relationships/ctrlProp" Target="../ctrlProps/ctrlProp47.xml"/><Relationship Id="rId56" Type="http://schemas.openxmlformats.org/officeDocument/2006/relationships/ctrlProp" Target="../ctrlProps/ctrlProp55.xml"/><Relationship Id="rId8" Type="http://schemas.openxmlformats.org/officeDocument/2006/relationships/ctrlProp" Target="../ctrlProps/ctrlProp7.xml"/><Relationship Id="rId51" Type="http://schemas.openxmlformats.org/officeDocument/2006/relationships/ctrlProp" Target="../ctrlProps/ctrlProp50.xml"/><Relationship Id="rId3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8.xml"/><Relationship Id="rId117" Type="http://schemas.openxmlformats.org/officeDocument/2006/relationships/ctrlProp" Target="../ctrlProps/ctrlProp169.xml"/><Relationship Id="rId21" Type="http://schemas.openxmlformats.org/officeDocument/2006/relationships/ctrlProp" Target="../ctrlProps/ctrlProp73.xml"/><Relationship Id="rId42" Type="http://schemas.openxmlformats.org/officeDocument/2006/relationships/ctrlProp" Target="../ctrlProps/ctrlProp94.xml"/><Relationship Id="rId47" Type="http://schemas.openxmlformats.org/officeDocument/2006/relationships/ctrlProp" Target="../ctrlProps/ctrlProp99.xml"/><Relationship Id="rId63" Type="http://schemas.openxmlformats.org/officeDocument/2006/relationships/ctrlProp" Target="../ctrlProps/ctrlProp115.xml"/><Relationship Id="rId68" Type="http://schemas.openxmlformats.org/officeDocument/2006/relationships/ctrlProp" Target="../ctrlProps/ctrlProp120.xml"/><Relationship Id="rId84" Type="http://schemas.openxmlformats.org/officeDocument/2006/relationships/ctrlProp" Target="../ctrlProps/ctrlProp136.xml"/><Relationship Id="rId89" Type="http://schemas.openxmlformats.org/officeDocument/2006/relationships/ctrlProp" Target="../ctrlProps/ctrlProp141.xml"/><Relationship Id="rId112" Type="http://schemas.openxmlformats.org/officeDocument/2006/relationships/ctrlProp" Target="../ctrlProps/ctrlProp164.xml"/><Relationship Id="rId133" Type="http://schemas.openxmlformats.org/officeDocument/2006/relationships/ctrlProp" Target="../ctrlProps/ctrlProp185.xml"/><Relationship Id="rId138" Type="http://schemas.openxmlformats.org/officeDocument/2006/relationships/ctrlProp" Target="../ctrlProps/ctrlProp190.xml"/><Relationship Id="rId16" Type="http://schemas.openxmlformats.org/officeDocument/2006/relationships/ctrlProp" Target="../ctrlProps/ctrlProp68.xml"/><Relationship Id="rId107" Type="http://schemas.openxmlformats.org/officeDocument/2006/relationships/ctrlProp" Target="../ctrlProps/ctrlProp159.xml"/><Relationship Id="rId11" Type="http://schemas.openxmlformats.org/officeDocument/2006/relationships/ctrlProp" Target="../ctrlProps/ctrlProp63.xml"/><Relationship Id="rId32" Type="http://schemas.openxmlformats.org/officeDocument/2006/relationships/ctrlProp" Target="../ctrlProps/ctrlProp84.xml"/><Relationship Id="rId37" Type="http://schemas.openxmlformats.org/officeDocument/2006/relationships/ctrlProp" Target="../ctrlProps/ctrlProp89.xml"/><Relationship Id="rId53" Type="http://schemas.openxmlformats.org/officeDocument/2006/relationships/ctrlProp" Target="../ctrlProps/ctrlProp105.xml"/><Relationship Id="rId58" Type="http://schemas.openxmlformats.org/officeDocument/2006/relationships/ctrlProp" Target="../ctrlProps/ctrlProp110.xml"/><Relationship Id="rId74" Type="http://schemas.openxmlformats.org/officeDocument/2006/relationships/ctrlProp" Target="../ctrlProps/ctrlProp126.xml"/><Relationship Id="rId79" Type="http://schemas.openxmlformats.org/officeDocument/2006/relationships/ctrlProp" Target="../ctrlProps/ctrlProp131.xml"/><Relationship Id="rId102" Type="http://schemas.openxmlformats.org/officeDocument/2006/relationships/ctrlProp" Target="../ctrlProps/ctrlProp154.xml"/><Relationship Id="rId123" Type="http://schemas.openxmlformats.org/officeDocument/2006/relationships/ctrlProp" Target="../ctrlProps/ctrlProp175.xml"/><Relationship Id="rId128" Type="http://schemas.openxmlformats.org/officeDocument/2006/relationships/ctrlProp" Target="../ctrlProps/ctrlProp180.xml"/><Relationship Id="rId5" Type="http://schemas.openxmlformats.org/officeDocument/2006/relationships/ctrlProp" Target="../ctrlProps/ctrlProp57.xml"/><Relationship Id="rId90" Type="http://schemas.openxmlformats.org/officeDocument/2006/relationships/ctrlProp" Target="../ctrlProps/ctrlProp142.xml"/><Relationship Id="rId95" Type="http://schemas.openxmlformats.org/officeDocument/2006/relationships/ctrlProp" Target="../ctrlProps/ctrlProp147.xml"/><Relationship Id="rId22" Type="http://schemas.openxmlformats.org/officeDocument/2006/relationships/ctrlProp" Target="../ctrlProps/ctrlProp74.xml"/><Relationship Id="rId27" Type="http://schemas.openxmlformats.org/officeDocument/2006/relationships/ctrlProp" Target="../ctrlProps/ctrlProp79.xml"/><Relationship Id="rId43" Type="http://schemas.openxmlformats.org/officeDocument/2006/relationships/ctrlProp" Target="../ctrlProps/ctrlProp95.xml"/><Relationship Id="rId48" Type="http://schemas.openxmlformats.org/officeDocument/2006/relationships/ctrlProp" Target="../ctrlProps/ctrlProp100.xml"/><Relationship Id="rId64" Type="http://schemas.openxmlformats.org/officeDocument/2006/relationships/ctrlProp" Target="../ctrlProps/ctrlProp116.xml"/><Relationship Id="rId69" Type="http://schemas.openxmlformats.org/officeDocument/2006/relationships/ctrlProp" Target="../ctrlProps/ctrlProp121.xml"/><Relationship Id="rId113" Type="http://schemas.openxmlformats.org/officeDocument/2006/relationships/ctrlProp" Target="../ctrlProps/ctrlProp165.xml"/><Relationship Id="rId118" Type="http://schemas.openxmlformats.org/officeDocument/2006/relationships/ctrlProp" Target="../ctrlProps/ctrlProp170.xml"/><Relationship Id="rId134" Type="http://schemas.openxmlformats.org/officeDocument/2006/relationships/ctrlProp" Target="../ctrlProps/ctrlProp186.xml"/><Relationship Id="rId139" Type="http://schemas.openxmlformats.org/officeDocument/2006/relationships/ctrlProp" Target="../ctrlProps/ctrlProp191.xml"/><Relationship Id="rId8" Type="http://schemas.openxmlformats.org/officeDocument/2006/relationships/ctrlProp" Target="../ctrlProps/ctrlProp60.xml"/><Relationship Id="rId51" Type="http://schemas.openxmlformats.org/officeDocument/2006/relationships/ctrlProp" Target="../ctrlProps/ctrlProp103.xml"/><Relationship Id="rId72" Type="http://schemas.openxmlformats.org/officeDocument/2006/relationships/ctrlProp" Target="../ctrlProps/ctrlProp124.xml"/><Relationship Id="rId80" Type="http://schemas.openxmlformats.org/officeDocument/2006/relationships/ctrlProp" Target="../ctrlProps/ctrlProp132.xml"/><Relationship Id="rId85" Type="http://schemas.openxmlformats.org/officeDocument/2006/relationships/ctrlProp" Target="../ctrlProps/ctrlProp137.xml"/><Relationship Id="rId93" Type="http://schemas.openxmlformats.org/officeDocument/2006/relationships/ctrlProp" Target="../ctrlProps/ctrlProp145.xml"/><Relationship Id="rId98" Type="http://schemas.openxmlformats.org/officeDocument/2006/relationships/ctrlProp" Target="../ctrlProps/ctrlProp150.xml"/><Relationship Id="rId121" Type="http://schemas.openxmlformats.org/officeDocument/2006/relationships/ctrlProp" Target="../ctrlProps/ctrlProp173.xml"/><Relationship Id="rId142" Type="http://schemas.openxmlformats.org/officeDocument/2006/relationships/ctrlProp" Target="../ctrlProps/ctrlProp194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64.xml"/><Relationship Id="rId17" Type="http://schemas.openxmlformats.org/officeDocument/2006/relationships/ctrlProp" Target="../ctrlProps/ctrlProp69.xml"/><Relationship Id="rId25" Type="http://schemas.openxmlformats.org/officeDocument/2006/relationships/ctrlProp" Target="../ctrlProps/ctrlProp77.xml"/><Relationship Id="rId33" Type="http://schemas.openxmlformats.org/officeDocument/2006/relationships/ctrlProp" Target="../ctrlProps/ctrlProp85.xml"/><Relationship Id="rId38" Type="http://schemas.openxmlformats.org/officeDocument/2006/relationships/ctrlProp" Target="../ctrlProps/ctrlProp90.xml"/><Relationship Id="rId46" Type="http://schemas.openxmlformats.org/officeDocument/2006/relationships/ctrlProp" Target="../ctrlProps/ctrlProp98.xml"/><Relationship Id="rId59" Type="http://schemas.openxmlformats.org/officeDocument/2006/relationships/ctrlProp" Target="../ctrlProps/ctrlProp111.xml"/><Relationship Id="rId67" Type="http://schemas.openxmlformats.org/officeDocument/2006/relationships/ctrlProp" Target="../ctrlProps/ctrlProp119.xml"/><Relationship Id="rId103" Type="http://schemas.openxmlformats.org/officeDocument/2006/relationships/ctrlProp" Target="../ctrlProps/ctrlProp155.xml"/><Relationship Id="rId108" Type="http://schemas.openxmlformats.org/officeDocument/2006/relationships/ctrlProp" Target="../ctrlProps/ctrlProp160.xml"/><Relationship Id="rId116" Type="http://schemas.openxmlformats.org/officeDocument/2006/relationships/ctrlProp" Target="../ctrlProps/ctrlProp168.xml"/><Relationship Id="rId124" Type="http://schemas.openxmlformats.org/officeDocument/2006/relationships/ctrlProp" Target="../ctrlProps/ctrlProp176.xml"/><Relationship Id="rId129" Type="http://schemas.openxmlformats.org/officeDocument/2006/relationships/ctrlProp" Target="../ctrlProps/ctrlProp181.xml"/><Relationship Id="rId137" Type="http://schemas.openxmlformats.org/officeDocument/2006/relationships/ctrlProp" Target="../ctrlProps/ctrlProp189.xml"/><Relationship Id="rId20" Type="http://schemas.openxmlformats.org/officeDocument/2006/relationships/ctrlProp" Target="../ctrlProps/ctrlProp72.xml"/><Relationship Id="rId41" Type="http://schemas.openxmlformats.org/officeDocument/2006/relationships/ctrlProp" Target="../ctrlProps/ctrlProp93.xml"/><Relationship Id="rId54" Type="http://schemas.openxmlformats.org/officeDocument/2006/relationships/ctrlProp" Target="../ctrlProps/ctrlProp106.xml"/><Relationship Id="rId62" Type="http://schemas.openxmlformats.org/officeDocument/2006/relationships/ctrlProp" Target="../ctrlProps/ctrlProp114.xml"/><Relationship Id="rId70" Type="http://schemas.openxmlformats.org/officeDocument/2006/relationships/ctrlProp" Target="../ctrlProps/ctrlProp122.xml"/><Relationship Id="rId75" Type="http://schemas.openxmlformats.org/officeDocument/2006/relationships/ctrlProp" Target="../ctrlProps/ctrlProp127.xml"/><Relationship Id="rId83" Type="http://schemas.openxmlformats.org/officeDocument/2006/relationships/ctrlProp" Target="../ctrlProps/ctrlProp135.xml"/><Relationship Id="rId88" Type="http://schemas.openxmlformats.org/officeDocument/2006/relationships/ctrlProp" Target="../ctrlProps/ctrlProp140.xml"/><Relationship Id="rId91" Type="http://schemas.openxmlformats.org/officeDocument/2006/relationships/ctrlProp" Target="../ctrlProps/ctrlProp143.xml"/><Relationship Id="rId96" Type="http://schemas.openxmlformats.org/officeDocument/2006/relationships/ctrlProp" Target="../ctrlProps/ctrlProp148.xml"/><Relationship Id="rId111" Type="http://schemas.openxmlformats.org/officeDocument/2006/relationships/ctrlProp" Target="../ctrlProps/ctrlProp163.xml"/><Relationship Id="rId132" Type="http://schemas.openxmlformats.org/officeDocument/2006/relationships/ctrlProp" Target="../ctrlProps/ctrlProp184.xml"/><Relationship Id="rId140" Type="http://schemas.openxmlformats.org/officeDocument/2006/relationships/ctrlProp" Target="../ctrlProps/ctrlProp192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58.xml"/><Relationship Id="rId15" Type="http://schemas.openxmlformats.org/officeDocument/2006/relationships/ctrlProp" Target="../ctrlProps/ctrlProp67.xml"/><Relationship Id="rId23" Type="http://schemas.openxmlformats.org/officeDocument/2006/relationships/ctrlProp" Target="../ctrlProps/ctrlProp75.xml"/><Relationship Id="rId28" Type="http://schemas.openxmlformats.org/officeDocument/2006/relationships/ctrlProp" Target="../ctrlProps/ctrlProp80.xml"/><Relationship Id="rId36" Type="http://schemas.openxmlformats.org/officeDocument/2006/relationships/ctrlProp" Target="../ctrlProps/ctrlProp88.xml"/><Relationship Id="rId49" Type="http://schemas.openxmlformats.org/officeDocument/2006/relationships/ctrlProp" Target="../ctrlProps/ctrlProp101.xml"/><Relationship Id="rId57" Type="http://schemas.openxmlformats.org/officeDocument/2006/relationships/ctrlProp" Target="../ctrlProps/ctrlProp109.xml"/><Relationship Id="rId106" Type="http://schemas.openxmlformats.org/officeDocument/2006/relationships/ctrlProp" Target="../ctrlProps/ctrlProp158.xml"/><Relationship Id="rId114" Type="http://schemas.openxmlformats.org/officeDocument/2006/relationships/ctrlProp" Target="../ctrlProps/ctrlProp166.xml"/><Relationship Id="rId119" Type="http://schemas.openxmlformats.org/officeDocument/2006/relationships/ctrlProp" Target="../ctrlProps/ctrlProp171.xml"/><Relationship Id="rId127" Type="http://schemas.openxmlformats.org/officeDocument/2006/relationships/ctrlProp" Target="../ctrlProps/ctrlProp179.xml"/><Relationship Id="rId10" Type="http://schemas.openxmlformats.org/officeDocument/2006/relationships/ctrlProp" Target="../ctrlProps/ctrlProp62.xml"/><Relationship Id="rId31" Type="http://schemas.openxmlformats.org/officeDocument/2006/relationships/ctrlProp" Target="../ctrlProps/ctrlProp83.xml"/><Relationship Id="rId44" Type="http://schemas.openxmlformats.org/officeDocument/2006/relationships/ctrlProp" Target="../ctrlProps/ctrlProp96.xml"/><Relationship Id="rId52" Type="http://schemas.openxmlformats.org/officeDocument/2006/relationships/ctrlProp" Target="../ctrlProps/ctrlProp104.xml"/><Relationship Id="rId60" Type="http://schemas.openxmlformats.org/officeDocument/2006/relationships/ctrlProp" Target="../ctrlProps/ctrlProp112.xml"/><Relationship Id="rId65" Type="http://schemas.openxmlformats.org/officeDocument/2006/relationships/ctrlProp" Target="../ctrlProps/ctrlProp117.xml"/><Relationship Id="rId73" Type="http://schemas.openxmlformats.org/officeDocument/2006/relationships/ctrlProp" Target="../ctrlProps/ctrlProp125.xml"/><Relationship Id="rId78" Type="http://schemas.openxmlformats.org/officeDocument/2006/relationships/ctrlProp" Target="../ctrlProps/ctrlProp130.xml"/><Relationship Id="rId81" Type="http://schemas.openxmlformats.org/officeDocument/2006/relationships/ctrlProp" Target="../ctrlProps/ctrlProp133.xml"/><Relationship Id="rId86" Type="http://schemas.openxmlformats.org/officeDocument/2006/relationships/ctrlProp" Target="../ctrlProps/ctrlProp138.xml"/><Relationship Id="rId94" Type="http://schemas.openxmlformats.org/officeDocument/2006/relationships/ctrlProp" Target="../ctrlProps/ctrlProp146.xml"/><Relationship Id="rId99" Type="http://schemas.openxmlformats.org/officeDocument/2006/relationships/ctrlProp" Target="../ctrlProps/ctrlProp151.xml"/><Relationship Id="rId101" Type="http://schemas.openxmlformats.org/officeDocument/2006/relationships/ctrlProp" Target="../ctrlProps/ctrlProp153.xml"/><Relationship Id="rId122" Type="http://schemas.openxmlformats.org/officeDocument/2006/relationships/ctrlProp" Target="../ctrlProps/ctrlProp174.xml"/><Relationship Id="rId130" Type="http://schemas.openxmlformats.org/officeDocument/2006/relationships/ctrlProp" Target="../ctrlProps/ctrlProp182.xml"/><Relationship Id="rId135" Type="http://schemas.openxmlformats.org/officeDocument/2006/relationships/ctrlProp" Target="../ctrlProps/ctrlProp187.xml"/><Relationship Id="rId143" Type="http://schemas.openxmlformats.org/officeDocument/2006/relationships/ctrlProp" Target="../ctrlProps/ctrlProp195.xml"/><Relationship Id="rId4" Type="http://schemas.openxmlformats.org/officeDocument/2006/relationships/ctrlProp" Target="../ctrlProps/ctrlProp56.xml"/><Relationship Id="rId9" Type="http://schemas.openxmlformats.org/officeDocument/2006/relationships/ctrlProp" Target="../ctrlProps/ctrlProp61.xml"/><Relationship Id="rId13" Type="http://schemas.openxmlformats.org/officeDocument/2006/relationships/ctrlProp" Target="../ctrlProps/ctrlProp65.xml"/><Relationship Id="rId18" Type="http://schemas.openxmlformats.org/officeDocument/2006/relationships/ctrlProp" Target="../ctrlProps/ctrlProp70.xml"/><Relationship Id="rId39" Type="http://schemas.openxmlformats.org/officeDocument/2006/relationships/ctrlProp" Target="../ctrlProps/ctrlProp91.xml"/><Relationship Id="rId109" Type="http://schemas.openxmlformats.org/officeDocument/2006/relationships/ctrlProp" Target="../ctrlProps/ctrlProp161.xml"/><Relationship Id="rId34" Type="http://schemas.openxmlformats.org/officeDocument/2006/relationships/ctrlProp" Target="../ctrlProps/ctrlProp86.xml"/><Relationship Id="rId50" Type="http://schemas.openxmlformats.org/officeDocument/2006/relationships/ctrlProp" Target="../ctrlProps/ctrlProp102.xml"/><Relationship Id="rId55" Type="http://schemas.openxmlformats.org/officeDocument/2006/relationships/ctrlProp" Target="../ctrlProps/ctrlProp107.xml"/><Relationship Id="rId76" Type="http://schemas.openxmlformats.org/officeDocument/2006/relationships/ctrlProp" Target="../ctrlProps/ctrlProp128.xml"/><Relationship Id="rId97" Type="http://schemas.openxmlformats.org/officeDocument/2006/relationships/ctrlProp" Target="../ctrlProps/ctrlProp149.xml"/><Relationship Id="rId104" Type="http://schemas.openxmlformats.org/officeDocument/2006/relationships/ctrlProp" Target="../ctrlProps/ctrlProp156.xml"/><Relationship Id="rId120" Type="http://schemas.openxmlformats.org/officeDocument/2006/relationships/ctrlProp" Target="../ctrlProps/ctrlProp172.xml"/><Relationship Id="rId125" Type="http://schemas.openxmlformats.org/officeDocument/2006/relationships/ctrlProp" Target="../ctrlProps/ctrlProp177.xml"/><Relationship Id="rId141" Type="http://schemas.openxmlformats.org/officeDocument/2006/relationships/ctrlProp" Target="../ctrlProps/ctrlProp193.xml"/><Relationship Id="rId7" Type="http://schemas.openxmlformats.org/officeDocument/2006/relationships/ctrlProp" Target="../ctrlProps/ctrlProp59.xml"/><Relationship Id="rId71" Type="http://schemas.openxmlformats.org/officeDocument/2006/relationships/ctrlProp" Target="../ctrlProps/ctrlProp123.xml"/><Relationship Id="rId92" Type="http://schemas.openxmlformats.org/officeDocument/2006/relationships/ctrlProp" Target="../ctrlProps/ctrlProp144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81.xml"/><Relationship Id="rId24" Type="http://schemas.openxmlformats.org/officeDocument/2006/relationships/ctrlProp" Target="../ctrlProps/ctrlProp76.xml"/><Relationship Id="rId40" Type="http://schemas.openxmlformats.org/officeDocument/2006/relationships/ctrlProp" Target="../ctrlProps/ctrlProp92.xml"/><Relationship Id="rId45" Type="http://schemas.openxmlformats.org/officeDocument/2006/relationships/ctrlProp" Target="../ctrlProps/ctrlProp97.xml"/><Relationship Id="rId66" Type="http://schemas.openxmlformats.org/officeDocument/2006/relationships/ctrlProp" Target="../ctrlProps/ctrlProp118.xml"/><Relationship Id="rId87" Type="http://schemas.openxmlformats.org/officeDocument/2006/relationships/ctrlProp" Target="../ctrlProps/ctrlProp139.xml"/><Relationship Id="rId110" Type="http://schemas.openxmlformats.org/officeDocument/2006/relationships/ctrlProp" Target="../ctrlProps/ctrlProp162.xml"/><Relationship Id="rId115" Type="http://schemas.openxmlformats.org/officeDocument/2006/relationships/ctrlProp" Target="../ctrlProps/ctrlProp167.xml"/><Relationship Id="rId131" Type="http://schemas.openxmlformats.org/officeDocument/2006/relationships/ctrlProp" Target="../ctrlProps/ctrlProp183.xml"/><Relationship Id="rId136" Type="http://schemas.openxmlformats.org/officeDocument/2006/relationships/ctrlProp" Target="../ctrlProps/ctrlProp188.xml"/><Relationship Id="rId61" Type="http://schemas.openxmlformats.org/officeDocument/2006/relationships/ctrlProp" Target="../ctrlProps/ctrlProp113.xml"/><Relationship Id="rId82" Type="http://schemas.openxmlformats.org/officeDocument/2006/relationships/ctrlProp" Target="../ctrlProps/ctrlProp134.xml"/><Relationship Id="rId19" Type="http://schemas.openxmlformats.org/officeDocument/2006/relationships/ctrlProp" Target="../ctrlProps/ctrlProp71.xml"/><Relationship Id="rId14" Type="http://schemas.openxmlformats.org/officeDocument/2006/relationships/ctrlProp" Target="../ctrlProps/ctrlProp66.xml"/><Relationship Id="rId30" Type="http://schemas.openxmlformats.org/officeDocument/2006/relationships/ctrlProp" Target="../ctrlProps/ctrlProp82.xml"/><Relationship Id="rId35" Type="http://schemas.openxmlformats.org/officeDocument/2006/relationships/ctrlProp" Target="../ctrlProps/ctrlProp87.xml"/><Relationship Id="rId56" Type="http://schemas.openxmlformats.org/officeDocument/2006/relationships/ctrlProp" Target="../ctrlProps/ctrlProp108.xml"/><Relationship Id="rId77" Type="http://schemas.openxmlformats.org/officeDocument/2006/relationships/ctrlProp" Target="../ctrlProps/ctrlProp129.xml"/><Relationship Id="rId100" Type="http://schemas.openxmlformats.org/officeDocument/2006/relationships/ctrlProp" Target="../ctrlProps/ctrlProp152.xml"/><Relationship Id="rId105" Type="http://schemas.openxmlformats.org/officeDocument/2006/relationships/ctrlProp" Target="../ctrlProps/ctrlProp157.xml"/><Relationship Id="rId126" Type="http://schemas.openxmlformats.org/officeDocument/2006/relationships/ctrlProp" Target="../ctrlProps/ctrlProp178.xml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309.xml"/><Relationship Id="rId299" Type="http://schemas.openxmlformats.org/officeDocument/2006/relationships/ctrlProp" Target="../ctrlProps/ctrlProp491.xml"/><Relationship Id="rId21" Type="http://schemas.openxmlformats.org/officeDocument/2006/relationships/ctrlProp" Target="../ctrlProps/ctrlProp213.xml"/><Relationship Id="rId63" Type="http://schemas.openxmlformats.org/officeDocument/2006/relationships/ctrlProp" Target="../ctrlProps/ctrlProp255.xml"/><Relationship Id="rId159" Type="http://schemas.openxmlformats.org/officeDocument/2006/relationships/ctrlProp" Target="../ctrlProps/ctrlProp351.xml"/><Relationship Id="rId324" Type="http://schemas.openxmlformats.org/officeDocument/2006/relationships/ctrlProp" Target="../ctrlProps/ctrlProp516.xml"/><Relationship Id="rId366" Type="http://schemas.openxmlformats.org/officeDocument/2006/relationships/ctrlProp" Target="../ctrlProps/ctrlProp558.xml"/><Relationship Id="rId531" Type="http://schemas.openxmlformats.org/officeDocument/2006/relationships/ctrlProp" Target="../ctrlProps/ctrlProp723.xml"/><Relationship Id="rId573" Type="http://schemas.openxmlformats.org/officeDocument/2006/relationships/ctrlProp" Target="../ctrlProps/ctrlProp765.xml"/><Relationship Id="rId629" Type="http://schemas.openxmlformats.org/officeDocument/2006/relationships/ctrlProp" Target="../ctrlProps/ctrlProp821.xml"/><Relationship Id="rId170" Type="http://schemas.openxmlformats.org/officeDocument/2006/relationships/ctrlProp" Target="../ctrlProps/ctrlProp362.xml"/><Relationship Id="rId226" Type="http://schemas.openxmlformats.org/officeDocument/2006/relationships/ctrlProp" Target="../ctrlProps/ctrlProp418.xml"/><Relationship Id="rId433" Type="http://schemas.openxmlformats.org/officeDocument/2006/relationships/ctrlProp" Target="../ctrlProps/ctrlProp625.xml"/><Relationship Id="rId268" Type="http://schemas.openxmlformats.org/officeDocument/2006/relationships/ctrlProp" Target="../ctrlProps/ctrlProp460.xml"/><Relationship Id="rId475" Type="http://schemas.openxmlformats.org/officeDocument/2006/relationships/ctrlProp" Target="../ctrlProps/ctrlProp667.xml"/><Relationship Id="rId32" Type="http://schemas.openxmlformats.org/officeDocument/2006/relationships/ctrlProp" Target="../ctrlProps/ctrlProp224.xml"/><Relationship Id="rId74" Type="http://schemas.openxmlformats.org/officeDocument/2006/relationships/ctrlProp" Target="../ctrlProps/ctrlProp266.xml"/><Relationship Id="rId128" Type="http://schemas.openxmlformats.org/officeDocument/2006/relationships/ctrlProp" Target="../ctrlProps/ctrlProp320.xml"/><Relationship Id="rId335" Type="http://schemas.openxmlformats.org/officeDocument/2006/relationships/ctrlProp" Target="../ctrlProps/ctrlProp527.xml"/><Relationship Id="rId377" Type="http://schemas.openxmlformats.org/officeDocument/2006/relationships/ctrlProp" Target="../ctrlProps/ctrlProp569.xml"/><Relationship Id="rId500" Type="http://schemas.openxmlformats.org/officeDocument/2006/relationships/ctrlProp" Target="../ctrlProps/ctrlProp692.xml"/><Relationship Id="rId542" Type="http://schemas.openxmlformats.org/officeDocument/2006/relationships/ctrlProp" Target="../ctrlProps/ctrlProp734.xml"/><Relationship Id="rId584" Type="http://schemas.openxmlformats.org/officeDocument/2006/relationships/ctrlProp" Target="../ctrlProps/ctrlProp776.xml"/><Relationship Id="rId5" Type="http://schemas.openxmlformats.org/officeDocument/2006/relationships/ctrlProp" Target="../ctrlProps/ctrlProp197.xml"/><Relationship Id="rId181" Type="http://schemas.openxmlformats.org/officeDocument/2006/relationships/ctrlProp" Target="../ctrlProps/ctrlProp373.xml"/><Relationship Id="rId237" Type="http://schemas.openxmlformats.org/officeDocument/2006/relationships/ctrlProp" Target="../ctrlProps/ctrlProp429.xml"/><Relationship Id="rId402" Type="http://schemas.openxmlformats.org/officeDocument/2006/relationships/ctrlProp" Target="../ctrlProps/ctrlProp594.xml"/><Relationship Id="rId279" Type="http://schemas.openxmlformats.org/officeDocument/2006/relationships/ctrlProp" Target="../ctrlProps/ctrlProp471.xml"/><Relationship Id="rId444" Type="http://schemas.openxmlformats.org/officeDocument/2006/relationships/ctrlProp" Target="../ctrlProps/ctrlProp636.xml"/><Relationship Id="rId486" Type="http://schemas.openxmlformats.org/officeDocument/2006/relationships/ctrlProp" Target="../ctrlProps/ctrlProp678.xml"/><Relationship Id="rId43" Type="http://schemas.openxmlformats.org/officeDocument/2006/relationships/ctrlProp" Target="../ctrlProps/ctrlProp235.xml"/><Relationship Id="rId139" Type="http://schemas.openxmlformats.org/officeDocument/2006/relationships/ctrlProp" Target="../ctrlProps/ctrlProp331.xml"/><Relationship Id="rId290" Type="http://schemas.openxmlformats.org/officeDocument/2006/relationships/ctrlProp" Target="../ctrlProps/ctrlProp482.xml"/><Relationship Id="rId304" Type="http://schemas.openxmlformats.org/officeDocument/2006/relationships/ctrlProp" Target="../ctrlProps/ctrlProp496.xml"/><Relationship Id="rId346" Type="http://schemas.openxmlformats.org/officeDocument/2006/relationships/ctrlProp" Target="../ctrlProps/ctrlProp538.xml"/><Relationship Id="rId388" Type="http://schemas.openxmlformats.org/officeDocument/2006/relationships/ctrlProp" Target="../ctrlProps/ctrlProp580.xml"/><Relationship Id="rId511" Type="http://schemas.openxmlformats.org/officeDocument/2006/relationships/ctrlProp" Target="../ctrlProps/ctrlProp703.xml"/><Relationship Id="rId553" Type="http://schemas.openxmlformats.org/officeDocument/2006/relationships/ctrlProp" Target="../ctrlProps/ctrlProp745.xml"/><Relationship Id="rId609" Type="http://schemas.openxmlformats.org/officeDocument/2006/relationships/ctrlProp" Target="../ctrlProps/ctrlProp801.xml"/><Relationship Id="rId85" Type="http://schemas.openxmlformats.org/officeDocument/2006/relationships/ctrlProp" Target="../ctrlProps/ctrlProp277.xml"/><Relationship Id="rId150" Type="http://schemas.openxmlformats.org/officeDocument/2006/relationships/ctrlProp" Target="../ctrlProps/ctrlProp342.xml"/><Relationship Id="rId192" Type="http://schemas.openxmlformats.org/officeDocument/2006/relationships/ctrlProp" Target="../ctrlProps/ctrlProp384.xml"/><Relationship Id="rId206" Type="http://schemas.openxmlformats.org/officeDocument/2006/relationships/ctrlProp" Target="../ctrlProps/ctrlProp398.xml"/><Relationship Id="rId413" Type="http://schemas.openxmlformats.org/officeDocument/2006/relationships/ctrlProp" Target="../ctrlProps/ctrlProp605.xml"/><Relationship Id="rId595" Type="http://schemas.openxmlformats.org/officeDocument/2006/relationships/ctrlProp" Target="../ctrlProps/ctrlProp787.xml"/><Relationship Id="rId248" Type="http://schemas.openxmlformats.org/officeDocument/2006/relationships/ctrlProp" Target="../ctrlProps/ctrlProp440.xml"/><Relationship Id="rId455" Type="http://schemas.openxmlformats.org/officeDocument/2006/relationships/ctrlProp" Target="../ctrlProps/ctrlProp647.xml"/><Relationship Id="rId497" Type="http://schemas.openxmlformats.org/officeDocument/2006/relationships/ctrlProp" Target="../ctrlProps/ctrlProp689.xml"/><Relationship Id="rId620" Type="http://schemas.openxmlformats.org/officeDocument/2006/relationships/ctrlProp" Target="../ctrlProps/ctrlProp812.xml"/><Relationship Id="rId12" Type="http://schemas.openxmlformats.org/officeDocument/2006/relationships/ctrlProp" Target="../ctrlProps/ctrlProp204.xml"/><Relationship Id="rId108" Type="http://schemas.openxmlformats.org/officeDocument/2006/relationships/ctrlProp" Target="../ctrlProps/ctrlProp300.xml"/><Relationship Id="rId315" Type="http://schemas.openxmlformats.org/officeDocument/2006/relationships/ctrlProp" Target="../ctrlProps/ctrlProp507.xml"/><Relationship Id="rId357" Type="http://schemas.openxmlformats.org/officeDocument/2006/relationships/ctrlProp" Target="../ctrlProps/ctrlProp549.xml"/><Relationship Id="rId522" Type="http://schemas.openxmlformats.org/officeDocument/2006/relationships/ctrlProp" Target="../ctrlProps/ctrlProp714.xml"/><Relationship Id="rId54" Type="http://schemas.openxmlformats.org/officeDocument/2006/relationships/ctrlProp" Target="../ctrlProps/ctrlProp246.xml"/><Relationship Id="rId96" Type="http://schemas.openxmlformats.org/officeDocument/2006/relationships/ctrlProp" Target="../ctrlProps/ctrlProp288.xml"/><Relationship Id="rId161" Type="http://schemas.openxmlformats.org/officeDocument/2006/relationships/ctrlProp" Target="../ctrlProps/ctrlProp353.xml"/><Relationship Id="rId217" Type="http://schemas.openxmlformats.org/officeDocument/2006/relationships/ctrlProp" Target="../ctrlProps/ctrlProp409.xml"/><Relationship Id="rId399" Type="http://schemas.openxmlformats.org/officeDocument/2006/relationships/ctrlProp" Target="../ctrlProps/ctrlProp591.xml"/><Relationship Id="rId564" Type="http://schemas.openxmlformats.org/officeDocument/2006/relationships/ctrlProp" Target="../ctrlProps/ctrlProp756.xml"/><Relationship Id="rId259" Type="http://schemas.openxmlformats.org/officeDocument/2006/relationships/ctrlProp" Target="../ctrlProps/ctrlProp451.xml"/><Relationship Id="rId424" Type="http://schemas.openxmlformats.org/officeDocument/2006/relationships/ctrlProp" Target="../ctrlProps/ctrlProp616.xml"/><Relationship Id="rId466" Type="http://schemas.openxmlformats.org/officeDocument/2006/relationships/ctrlProp" Target="../ctrlProps/ctrlProp658.xml"/><Relationship Id="rId631" Type="http://schemas.openxmlformats.org/officeDocument/2006/relationships/ctrlProp" Target="../ctrlProps/ctrlProp823.xml"/><Relationship Id="rId23" Type="http://schemas.openxmlformats.org/officeDocument/2006/relationships/ctrlProp" Target="../ctrlProps/ctrlProp215.xml"/><Relationship Id="rId119" Type="http://schemas.openxmlformats.org/officeDocument/2006/relationships/ctrlProp" Target="../ctrlProps/ctrlProp311.xml"/><Relationship Id="rId270" Type="http://schemas.openxmlformats.org/officeDocument/2006/relationships/ctrlProp" Target="../ctrlProps/ctrlProp462.xml"/><Relationship Id="rId326" Type="http://schemas.openxmlformats.org/officeDocument/2006/relationships/ctrlProp" Target="../ctrlProps/ctrlProp518.xml"/><Relationship Id="rId533" Type="http://schemas.openxmlformats.org/officeDocument/2006/relationships/ctrlProp" Target="../ctrlProps/ctrlProp725.xml"/><Relationship Id="rId65" Type="http://schemas.openxmlformats.org/officeDocument/2006/relationships/ctrlProp" Target="../ctrlProps/ctrlProp257.xml"/><Relationship Id="rId130" Type="http://schemas.openxmlformats.org/officeDocument/2006/relationships/ctrlProp" Target="../ctrlProps/ctrlProp322.xml"/><Relationship Id="rId368" Type="http://schemas.openxmlformats.org/officeDocument/2006/relationships/ctrlProp" Target="../ctrlProps/ctrlProp560.xml"/><Relationship Id="rId575" Type="http://schemas.openxmlformats.org/officeDocument/2006/relationships/ctrlProp" Target="../ctrlProps/ctrlProp767.xml"/><Relationship Id="rId172" Type="http://schemas.openxmlformats.org/officeDocument/2006/relationships/ctrlProp" Target="../ctrlProps/ctrlProp364.xml"/><Relationship Id="rId228" Type="http://schemas.openxmlformats.org/officeDocument/2006/relationships/ctrlProp" Target="../ctrlProps/ctrlProp420.xml"/><Relationship Id="rId435" Type="http://schemas.openxmlformats.org/officeDocument/2006/relationships/ctrlProp" Target="../ctrlProps/ctrlProp627.xml"/><Relationship Id="rId477" Type="http://schemas.openxmlformats.org/officeDocument/2006/relationships/ctrlProp" Target="../ctrlProps/ctrlProp669.xml"/><Relationship Id="rId600" Type="http://schemas.openxmlformats.org/officeDocument/2006/relationships/ctrlProp" Target="../ctrlProps/ctrlProp792.xml"/><Relationship Id="rId281" Type="http://schemas.openxmlformats.org/officeDocument/2006/relationships/ctrlProp" Target="../ctrlProps/ctrlProp473.xml"/><Relationship Id="rId337" Type="http://schemas.openxmlformats.org/officeDocument/2006/relationships/ctrlProp" Target="../ctrlProps/ctrlProp529.xml"/><Relationship Id="rId502" Type="http://schemas.openxmlformats.org/officeDocument/2006/relationships/ctrlProp" Target="../ctrlProps/ctrlProp694.xml"/><Relationship Id="rId34" Type="http://schemas.openxmlformats.org/officeDocument/2006/relationships/ctrlProp" Target="../ctrlProps/ctrlProp226.xml"/><Relationship Id="rId76" Type="http://schemas.openxmlformats.org/officeDocument/2006/relationships/ctrlProp" Target="../ctrlProps/ctrlProp268.xml"/><Relationship Id="rId141" Type="http://schemas.openxmlformats.org/officeDocument/2006/relationships/ctrlProp" Target="../ctrlProps/ctrlProp333.xml"/><Relationship Id="rId379" Type="http://schemas.openxmlformats.org/officeDocument/2006/relationships/ctrlProp" Target="../ctrlProps/ctrlProp571.xml"/><Relationship Id="rId544" Type="http://schemas.openxmlformats.org/officeDocument/2006/relationships/ctrlProp" Target="../ctrlProps/ctrlProp736.xml"/><Relationship Id="rId586" Type="http://schemas.openxmlformats.org/officeDocument/2006/relationships/ctrlProp" Target="../ctrlProps/ctrlProp778.xml"/><Relationship Id="rId7" Type="http://schemas.openxmlformats.org/officeDocument/2006/relationships/ctrlProp" Target="../ctrlProps/ctrlProp199.xml"/><Relationship Id="rId183" Type="http://schemas.openxmlformats.org/officeDocument/2006/relationships/ctrlProp" Target="../ctrlProps/ctrlProp375.xml"/><Relationship Id="rId239" Type="http://schemas.openxmlformats.org/officeDocument/2006/relationships/ctrlProp" Target="../ctrlProps/ctrlProp431.xml"/><Relationship Id="rId390" Type="http://schemas.openxmlformats.org/officeDocument/2006/relationships/ctrlProp" Target="../ctrlProps/ctrlProp582.xml"/><Relationship Id="rId404" Type="http://schemas.openxmlformats.org/officeDocument/2006/relationships/ctrlProp" Target="../ctrlProps/ctrlProp596.xml"/><Relationship Id="rId446" Type="http://schemas.openxmlformats.org/officeDocument/2006/relationships/ctrlProp" Target="../ctrlProps/ctrlProp638.xml"/><Relationship Id="rId611" Type="http://schemas.openxmlformats.org/officeDocument/2006/relationships/ctrlProp" Target="../ctrlProps/ctrlProp803.xml"/><Relationship Id="rId250" Type="http://schemas.openxmlformats.org/officeDocument/2006/relationships/ctrlProp" Target="../ctrlProps/ctrlProp442.xml"/><Relationship Id="rId292" Type="http://schemas.openxmlformats.org/officeDocument/2006/relationships/ctrlProp" Target="../ctrlProps/ctrlProp484.xml"/><Relationship Id="rId306" Type="http://schemas.openxmlformats.org/officeDocument/2006/relationships/ctrlProp" Target="../ctrlProps/ctrlProp498.xml"/><Relationship Id="rId488" Type="http://schemas.openxmlformats.org/officeDocument/2006/relationships/ctrlProp" Target="../ctrlProps/ctrlProp680.xml"/><Relationship Id="rId45" Type="http://schemas.openxmlformats.org/officeDocument/2006/relationships/ctrlProp" Target="../ctrlProps/ctrlProp237.xml"/><Relationship Id="rId87" Type="http://schemas.openxmlformats.org/officeDocument/2006/relationships/ctrlProp" Target="../ctrlProps/ctrlProp279.xml"/><Relationship Id="rId110" Type="http://schemas.openxmlformats.org/officeDocument/2006/relationships/ctrlProp" Target="../ctrlProps/ctrlProp302.xml"/><Relationship Id="rId348" Type="http://schemas.openxmlformats.org/officeDocument/2006/relationships/ctrlProp" Target="../ctrlProps/ctrlProp540.xml"/><Relationship Id="rId513" Type="http://schemas.openxmlformats.org/officeDocument/2006/relationships/ctrlProp" Target="../ctrlProps/ctrlProp705.xml"/><Relationship Id="rId555" Type="http://schemas.openxmlformats.org/officeDocument/2006/relationships/ctrlProp" Target="../ctrlProps/ctrlProp747.xml"/><Relationship Id="rId597" Type="http://schemas.openxmlformats.org/officeDocument/2006/relationships/ctrlProp" Target="../ctrlProps/ctrlProp789.xml"/><Relationship Id="rId152" Type="http://schemas.openxmlformats.org/officeDocument/2006/relationships/ctrlProp" Target="../ctrlProps/ctrlProp344.xml"/><Relationship Id="rId194" Type="http://schemas.openxmlformats.org/officeDocument/2006/relationships/ctrlProp" Target="../ctrlProps/ctrlProp386.xml"/><Relationship Id="rId208" Type="http://schemas.openxmlformats.org/officeDocument/2006/relationships/ctrlProp" Target="../ctrlProps/ctrlProp400.xml"/><Relationship Id="rId415" Type="http://schemas.openxmlformats.org/officeDocument/2006/relationships/ctrlProp" Target="../ctrlProps/ctrlProp607.xml"/><Relationship Id="rId457" Type="http://schemas.openxmlformats.org/officeDocument/2006/relationships/ctrlProp" Target="../ctrlProps/ctrlProp649.xml"/><Relationship Id="rId622" Type="http://schemas.openxmlformats.org/officeDocument/2006/relationships/ctrlProp" Target="../ctrlProps/ctrlProp814.xml"/><Relationship Id="rId261" Type="http://schemas.openxmlformats.org/officeDocument/2006/relationships/ctrlProp" Target="../ctrlProps/ctrlProp453.xml"/><Relationship Id="rId499" Type="http://schemas.openxmlformats.org/officeDocument/2006/relationships/ctrlProp" Target="../ctrlProps/ctrlProp691.xml"/><Relationship Id="rId14" Type="http://schemas.openxmlformats.org/officeDocument/2006/relationships/ctrlProp" Target="../ctrlProps/ctrlProp206.xml"/><Relationship Id="rId56" Type="http://schemas.openxmlformats.org/officeDocument/2006/relationships/ctrlProp" Target="../ctrlProps/ctrlProp248.xml"/><Relationship Id="rId317" Type="http://schemas.openxmlformats.org/officeDocument/2006/relationships/ctrlProp" Target="../ctrlProps/ctrlProp509.xml"/><Relationship Id="rId359" Type="http://schemas.openxmlformats.org/officeDocument/2006/relationships/ctrlProp" Target="../ctrlProps/ctrlProp551.xml"/><Relationship Id="rId524" Type="http://schemas.openxmlformats.org/officeDocument/2006/relationships/ctrlProp" Target="../ctrlProps/ctrlProp716.xml"/><Relationship Id="rId566" Type="http://schemas.openxmlformats.org/officeDocument/2006/relationships/ctrlProp" Target="../ctrlProps/ctrlProp758.xml"/><Relationship Id="rId98" Type="http://schemas.openxmlformats.org/officeDocument/2006/relationships/ctrlProp" Target="../ctrlProps/ctrlProp290.xml"/><Relationship Id="rId121" Type="http://schemas.openxmlformats.org/officeDocument/2006/relationships/ctrlProp" Target="../ctrlProps/ctrlProp313.xml"/><Relationship Id="rId163" Type="http://schemas.openxmlformats.org/officeDocument/2006/relationships/ctrlProp" Target="../ctrlProps/ctrlProp355.xml"/><Relationship Id="rId219" Type="http://schemas.openxmlformats.org/officeDocument/2006/relationships/ctrlProp" Target="../ctrlProps/ctrlProp411.xml"/><Relationship Id="rId370" Type="http://schemas.openxmlformats.org/officeDocument/2006/relationships/ctrlProp" Target="../ctrlProps/ctrlProp562.xml"/><Relationship Id="rId426" Type="http://schemas.openxmlformats.org/officeDocument/2006/relationships/ctrlProp" Target="../ctrlProps/ctrlProp618.xml"/><Relationship Id="rId230" Type="http://schemas.openxmlformats.org/officeDocument/2006/relationships/ctrlProp" Target="../ctrlProps/ctrlProp422.xml"/><Relationship Id="rId468" Type="http://schemas.openxmlformats.org/officeDocument/2006/relationships/ctrlProp" Target="../ctrlProps/ctrlProp660.xml"/><Relationship Id="rId25" Type="http://schemas.openxmlformats.org/officeDocument/2006/relationships/ctrlProp" Target="../ctrlProps/ctrlProp217.xml"/><Relationship Id="rId67" Type="http://schemas.openxmlformats.org/officeDocument/2006/relationships/ctrlProp" Target="../ctrlProps/ctrlProp259.xml"/><Relationship Id="rId272" Type="http://schemas.openxmlformats.org/officeDocument/2006/relationships/ctrlProp" Target="../ctrlProps/ctrlProp464.xml"/><Relationship Id="rId328" Type="http://schemas.openxmlformats.org/officeDocument/2006/relationships/ctrlProp" Target="../ctrlProps/ctrlProp520.xml"/><Relationship Id="rId535" Type="http://schemas.openxmlformats.org/officeDocument/2006/relationships/ctrlProp" Target="../ctrlProps/ctrlProp727.xml"/><Relationship Id="rId577" Type="http://schemas.openxmlformats.org/officeDocument/2006/relationships/ctrlProp" Target="../ctrlProps/ctrlProp769.xml"/><Relationship Id="rId132" Type="http://schemas.openxmlformats.org/officeDocument/2006/relationships/ctrlProp" Target="../ctrlProps/ctrlProp324.xml"/><Relationship Id="rId174" Type="http://schemas.openxmlformats.org/officeDocument/2006/relationships/ctrlProp" Target="../ctrlProps/ctrlProp366.xml"/><Relationship Id="rId381" Type="http://schemas.openxmlformats.org/officeDocument/2006/relationships/ctrlProp" Target="../ctrlProps/ctrlProp573.xml"/><Relationship Id="rId602" Type="http://schemas.openxmlformats.org/officeDocument/2006/relationships/ctrlProp" Target="../ctrlProps/ctrlProp794.xml"/><Relationship Id="rId241" Type="http://schemas.openxmlformats.org/officeDocument/2006/relationships/ctrlProp" Target="../ctrlProps/ctrlProp433.xml"/><Relationship Id="rId437" Type="http://schemas.openxmlformats.org/officeDocument/2006/relationships/ctrlProp" Target="../ctrlProps/ctrlProp629.xml"/><Relationship Id="rId479" Type="http://schemas.openxmlformats.org/officeDocument/2006/relationships/ctrlProp" Target="../ctrlProps/ctrlProp671.xml"/><Relationship Id="rId36" Type="http://schemas.openxmlformats.org/officeDocument/2006/relationships/ctrlProp" Target="../ctrlProps/ctrlProp228.xml"/><Relationship Id="rId283" Type="http://schemas.openxmlformats.org/officeDocument/2006/relationships/ctrlProp" Target="../ctrlProps/ctrlProp475.xml"/><Relationship Id="rId339" Type="http://schemas.openxmlformats.org/officeDocument/2006/relationships/ctrlProp" Target="../ctrlProps/ctrlProp531.xml"/><Relationship Id="rId490" Type="http://schemas.openxmlformats.org/officeDocument/2006/relationships/ctrlProp" Target="../ctrlProps/ctrlProp682.xml"/><Relationship Id="rId504" Type="http://schemas.openxmlformats.org/officeDocument/2006/relationships/ctrlProp" Target="../ctrlProps/ctrlProp696.xml"/><Relationship Id="rId546" Type="http://schemas.openxmlformats.org/officeDocument/2006/relationships/ctrlProp" Target="../ctrlProps/ctrlProp738.xml"/><Relationship Id="rId78" Type="http://schemas.openxmlformats.org/officeDocument/2006/relationships/ctrlProp" Target="../ctrlProps/ctrlProp270.xml"/><Relationship Id="rId101" Type="http://schemas.openxmlformats.org/officeDocument/2006/relationships/ctrlProp" Target="../ctrlProps/ctrlProp293.xml"/><Relationship Id="rId143" Type="http://schemas.openxmlformats.org/officeDocument/2006/relationships/ctrlProp" Target="../ctrlProps/ctrlProp335.xml"/><Relationship Id="rId185" Type="http://schemas.openxmlformats.org/officeDocument/2006/relationships/ctrlProp" Target="../ctrlProps/ctrlProp377.xml"/><Relationship Id="rId350" Type="http://schemas.openxmlformats.org/officeDocument/2006/relationships/ctrlProp" Target="../ctrlProps/ctrlProp542.xml"/><Relationship Id="rId406" Type="http://schemas.openxmlformats.org/officeDocument/2006/relationships/ctrlProp" Target="../ctrlProps/ctrlProp598.xml"/><Relationship Id="rId588" Type="http://schemas.openxmlformats.org/officeDocument/2006/relationships/ctrlProp" Target="../ctrlProps/ctrlProp780.xml"/><Relationship Id="rId9" Type="http://schemas.openxmlformats.org/officeDocument/2006/relationships/ctrlProp" Target="../ctrlProps/ctrlProp201.xml"/><Relationship Id="rId210" Type="http://schemas.openxmlformats.org/officeDocument/2006/relationships/ctrlProp" Target="../ctrlProps/ctrlProp402.xml"/><Relationship Id="rId392" Type="http://schemas.openxmlformats.org/officeDocument/2006/relationships/ctrlProp" Target="../ctrlProps/ctrlProp584.xml"/><Relationship Id="rId448" Type="http://schemas.openxmlformats.org/officeDocument/2006/relationships/ctrlProp" Target="../ctrlProps/ctrlProp640.xml"/><Relationship Id="rId613" Type="http://schemas.openxmlformats.org/officeDocument/2006/relationships/ctrlProp" Target="../ctrlProps/ctrlProp805.xml"/><Relationship Id="rId252" Type="http://schemas.openxmlformats.org/officeDocument/2006/relationships/ctrlProp" Target="../ctrlProps/ctrlProp444.xml"/><Relationship Id="rId294" Type="http://schemas.openxmlformats.org/officeDocument/2006/relationships/ctrlProp" Target="../ctrlProps/ctrlProp486.xml"/><Relationship Id="rId308" Type="http://schemas.openxmlformats.org/officeDocument/2006/relationships/ctrlProp" Target="../ctrlProps/ctrlProp500.xml"/><Relationship Id="rId515" Type="http://schemas.openxmlformats.org/officeDocument/2006/relationships/ctrlProp" Target="../ctrlProps/ctrlProp707.xml"/><Relationship Id="rId47" Type="http://schemas.openxmlformats.org/officeDocument/2006/relationships/ctrlProp" Target="../ctrlProps/ctrlProp239.xml"/><Relationship Id="rId89" Type="http://schemas.openxmlformats.org/officeDocument/2006/relationships/ctrlProp" Target="../ctrlProps/ctrlProp281.xml"/><Relationship Id="rId112" Type="http://schemas.openxmlformats.org/officeDocument/2006/relationships/ctrlProp" Target="../ctrlProps/ctrlProp304.xml"/><Relationship Id="rId154" Type="http://schemas.openxmlformats.org/officeDocument/2006/relationships/ctrlProp" Target="../ctrlProps/ctrlProp346.xml"/><Relationship Id="rId361" Type="http://schemas.openxmlformats.org/officeDocument/2006/relationships/ctrlProp" Target="../ctrlProps/ctrlProp553.xml"/><Relationship Id="rId557" Type="http://schemas.openxmlformats.org/officeDocument/2006/relationships/ctrlProp" Target="../ctrlProps/ctrlProp749.xml"/><Relationship Id="rId599" Type="http://schemas.openxmlformats.org/officeDocument/2006/relationships/ctrlProp" Target="../ctrlProps/ctrlProp791.xml"/><Relationship Id="rId196" Type="http://schemas.openxmlformats.org/officeDocument/2006/relationships/ctrlProp" Target="../ctrlProps/ctrlProp388.xml"/><Relationship Id="rId417" Type="http://schemas.openxmlformats.org/officeDocument/2006/relationships/ctrlProp" Target="../ctrlProps/ctrlProp609.xml"/><Relationship Id="rId459" Type="http://schemas.openxmlformats.org/officeDocument/2006/relationships/ctrlProp" Target="../ctrlProps/ctrlProp651.xml"/><Relationship Id="rId624" Type="http://schemas.openxmlformats.org/officeDocument/2006/relationships/ctrlProp" Target="../ctrlProps/ctrlProp816.xml"/><Relationship Id="rId16" Type="http://schemas.openxmlformats.org/officeDocument/2006/relationships/ctrlProp" Target="../ctrlProps/ctrlProp208.xml"/><Relationship Id="rId221" Type="http://schemas.openxmlformats.org/officeDocument/2006/relationships/ctrlProp" Target="../ctrlProps/ctrlProp413.xml"/><Relationship Id="rId263" Type="http://schemas.openxmlformats.org/officeDocument/2006/relationships/ctrlProp" Target="../ctrlProps/ctrlProp455.xml"/><Relationship Id="rId319" Type="http://schemas.openxmlformats.org/officeDocument/2006/relationships/ctrlProp" Target="../ctrlProps/ctrlProp511.xml"/><Relationship Id="rId470" Type="http://schemas.openxmlformats.org/officeDocument/2006/relationships/ctrlProp" Target="../ctrlProps/ctrlProp662.xml"/><Relationship Id="rId526" Type="http://schemas.openxmlformats.org/officeDocument/2006/relationships/ctrlProp" Target="../ctrlProps/ctrlProp718.xml"/><Relationship Id="rId58" Type="http://schemas.openxmlformats.org/officeDocument/2006/relationships/ctrlProp" Target="../ctrlProps/ctrlProp250.xml"/><Relationship Id="rId123" Type="http://schemas.openxmlformats.org/officeDocument/2006/relationships/ctrlProp" Target="../ctrlProps/ctrlProp315.xml"/><Relationship Id="rId330" Type="http://schemas.openxmlformats.org/officeDocument/2006/relationships/ctrlProp" Target="../ctrlProps/ctrlProp522.xml"/><Relationship Id="rId568" Type="http://schemas.openxmlformats.org/officeDocument/2006/relationships/ctrlProp" Target="../ctrlProps/ctrlProp760.xml"/><Relationship Id="rId165" Type="http://schemas.openxmlformats.org/officeDocument/2006/relationships/ctrlProp" Target="../ctrlProps/ctrlProp357.xml"/><Relationship Id="rId372" Type="http://schemas.openxmlformats.org/officeDocument/2006/relationships/ctrlProp" Target="../ctrlProps/ctrlProp564.xml"/><Relationship Id="rId428" Type="http://schemas.openxmlformats.org/officeDocument/2006/relationships/ctrlProp" Target="../ctrlProps/ctrlProp620.xml"/><Relationship Id="rId232" Type="http://schemas.openxmlformats.org/officeDocument/2006/relationships/ctrlProp" Target="../ctrlProps/ctrlProp424.xml"/><Relationship Id="rId274" Type="http://schemas.openxmlformats.org/officeDocument/2006/relationships/ctrlProp" Target="../ctrlProps/ctrlProp466.xml"/><Relationship Id="rId481" Type="http://schemas.openxmlformats.org/officeDocument/2006/relationships/ctrlProp" Target="../ctrlProps/ctrlProp673.xml"/><Relationship Id="rId27" Type="http://schemas.openxmlformats.org/officeDocument/2006/relationships/ctrlProp" Target="../ctrlProps/ctrlProp219.xml"/><Relationship Id="rId69" Type="http://schemas.openxmlformats.org/officeDocument/2006/relationships/ctrlProp" Target="../ctrlProps/ctrlProp261.xml"/><Relationship Id="rId134" Type="http://schemas.openxmlformats.org/officeDocument/2006/relationships/ctrlProp" Target="../ctrlProps/ctrlProp326.xml"/><Relationship Id="rId537" Type="http://schemas.openxmlformats.org/officeDocument/2006/relationships/ctrlProp" Target="../ctrlProps/ctrlProp729.xml"/><Relationship Id="rId579" Type="http://schemas.openxmlformats.org/officeDocument/2006/relationships/ctrlProp" Target="../ctrlProps/ctrlProp771.xml"/><Relationship Id="rId80" Type="http://schemas.openxmlformats.org/officeDocument/2006/relationships/ctrlProp" Target="../ctrlProps/ctrlProp272.xml"/><Relationship Id="rId176" Type="http://schemas.openxmlformats.org/officeDocument/2006/relationships/ctrlProp" Target="../ctrlProps/ctrlProp368.xml"/><Relationship Id="rId341" Type="http://schemas.openxmlformats.org/officeDocument/2006/relationships/ctrlProp" Target="../ctrlProps/ctrlProp533.xml"/><Relationship Id="rId383" Type="http://schemas.openxmlformats.org/officeDocument/2006/relationships/ctrlProp" Target="../ctrlProps/ctrlProp575.xml"/><Relationship Id="rId439" Type="http://schemas.openxmlformats.org/officeDocument/2006/relationships/ctrlProp" Target="../ctrlProps/ctrlProp631.xml"/><Relationship Id="rId590" Type="http://schemas.openxmlformats.org/officeDocument/2006/relationships/ctrlProp" Target="../ctrlProps/ctrlProp782.xml"/><Relationship Id="rId604" Type="http://schemas.openxmlformats.org/officeDocument/2006/relationships/ctrlProp" Target="../ctrlProps/ctrlProp796.xml"/><Relationship Id="rId201" Type="http://schemas.openxmlformats.org/officeDocument/2006/relationships/ctrlProp" Target="../ctrlProps/ctrlProp393.xml"/><Relationship Id="rId243" Type="http://schemas.openxmlformats.org/officeDocument/2006/relationships/ctrlProp" Target="../ctrlProps/ctrlProp435.xml"/><Relationship Id="rId285" Type="http://schemas.openxmlformats.org/officeDocument/2006/relationships/ctrlProp" Target="../ctrlProps/ctrlProp477.xml"/><Relationship Id="rId450" Type="http://schemas.openxmlformats.org/officeDocument/2006/relationships/ctrlProp" Target="../ctrlProps/ctrlProp642.xml"/><Relationship Id="rId506" Type="http://schemas.openxmlformats.org/officeDocument/2006/relationships/ctrlProp" Target="../ctrlProps/ctrlProp698.xml"/><Relationship Id="rId17" Type="http://schemas.openxmlformats.org/officeDocument/2006/relationships/ctrlProp" Target="../ctrlProps/ctrlProp209.xml"/><Relationship Id="rId38" Type="http://schemas.openxmlformats.org/officeDocument/2006/relationships/ctrlProp" Target="../ctrlProps/ctrlProp230.xml"/><Relationship Id="rId59" Type="http://schemas.openxmlformats.org/officeDocument/2006/relationships/ctrlProp" Target="../ctrlProps/ctrlProp251.xml"/><Relationship Id="rId103" Type="http://schemas.openxmlformats.org/officeDocument/2006/relationships/ctrlProp" Target="../ctrlProps/ctrlProp295.xml"/><Relationship Id="rId124" Type="http://schemas.openxmlformats.org/officeDocument/2006/relationships/ctrlProp" Target="../ctrlProps/ctrlProp316.xml"/><Relationship Id="rId310" Type="http://schemas.openxmlformats.org/officeDocument/2006/relationships/ctrlProp" Target="../ctrlProps/ctrlProp502.xml"/><Relationship Id="rId492" Type="http://schemas.openxmlformats.org/officeDocument/2006/relationships/ctrlProp" Target="../ctrlProps/ctrlProp684.xml"/><Relationship Id="rId527" Type="http://schemas.openxmlformats.org/officeDocument/2006/relationships/ctrlProp" Target="../ctrlProps/ctrlProp719.xml"/><Relationship Id="rId548" Type="http://schemas.openxmlformats.org/officeDocument/2006/relationships/ctrlProp" Target="../ctrlProps/ctrlProp740.xml"/><Relationship Id="rId569" Type="http://schemas.openxmlformats.org/officeDocument/2006/relationships/ctrlProp" Target="../ctrlProps/ctrlProp761.xml"/><Relationship Id="rId70" Type="http://schemas.openxmlformats.org/officeDocument/2006/relationships/ctrlProp" Target="../ctrlProps/ctrlProp262.xml"/><Relationship Id="rId91" Type="http://schemas.openxmlformats.org/officeDocument/2006/relationships/ctrlProp" Target="../ctrlProps/ctrlProp283.xml"/><Relationship Id="rId145" Type="http://schemas.openxmlformats.org/officeDocument/2006/relationships/ctrlProp" Target="../ctrlProps/ctrlProp337.xml"/><Relationship Id="rId166" Type="http://schemas.openxmlformats.org/officeDocument/2006/relationships/ctrlProp" Target="../ctrlProps/ctrlProp358.xml"/><Relationship Id="rId187" Type="http://schemas.openxmlformats.org/officeDocument/2006/relationships/ctrlProp" Target="../ctrlProps/ctrlProp379.xml"/><Relationship Id="rId331" Type="http://schemas.openxmlformats.org/officeDocument/2006/relationships/ctrlProp" Target="../ctrlProps/ctrlProp523.xml"/><Relationship Id="rId352" Type="http://schemas.openxmlformats.org/officeDocument/2006/relationships/ctrlProp" Target="../ctrlProps/ctrlProp544.xml"/><Relationship Id="rId373" Type="http://schemas.openxmlformats.org/officeDocument/2006/relationships/ctrlProp" Target="../ctrlProps/ctrlProp565.xml"/><Relationship Id="rId394" Type="http://schemas.openxmlformats.org/officeDocument/2006/relationships/ctrlProp" Target="../ctrlProps/ctrlProp586.xml"/><Relationship Id="rId408" Type="http://schemas.openxmlformats.org/officeDocument/2006/relationships/ctrlProp" Target="../ctrlProps/ctrlProp600.xml"/><Relationship Id="rId429" Type="http://schemas.openxmlformats.org/officeDocument/2006/relationships/ctrlProp" Target="../ctrlProps/ctrlProp621.xml"/><Relationship Id="rId580" Type="http://schemas.openxmlformats.org/officeDocument/2006/relationships/ctrlProp" Target="../ctrlProps/ctrlProp772.xml"/><Relationship Id="rId615" Type="http://schemas.openxmlformats.org/officeDocument/2006/relationships/ctrlProp" Target="../ctrlProps/ctrlProp807.xml"/><Relationship Id="rId1" Type="http://schemas.openxmlformats.org/officeDocument/2006/relationships/printerSettings" Target="../printerSettings/printerSettings6.bin"/><Relationship Id="rId212" Type="http://schemas.openxmlformats.org/officeDocument/2006/relationships/ctrlProp" Target="../ctrlProps/ctrlProp404.xml"/><Relationship Id="rId233" Type="http://schemas.openxmlformats.org/officeDocument/2006/relationships/ctrlProp" Target="../ctrlProps/ctrlProp425.xml"/><Relationship Id="rId254" Type="http://schemas.openxmlformats.org/officeDocument/2006/relationships/ctrlProp" Target="../ctrlProps/ctrlProp446.xml"/><Relationship Id="rId440" Type="http://schemas.openxmlformats.org/officeDocument/2006/relationships/ctrlProp" Target="../ctrlProps/ctrlProp632.xml"/><Relationship Id="rId28" Type="http://schemas.openxmlformats.org/officeDocument/2006/relationships/ctrlProp" Target="../ctrlProps/ctrlProp220.xml"/><Relationship Id="rId49" Type="http://schemas.openxmlformats.org/officeDocument/2006/relationships/ctrlProp" Target="../ctrlProps/ctrlProp241.xml"/><Relationship Id="rId114" Type="http://schemas.openxmlformats.org/officeDocument/2006/relationships/ctrlProp" Target="../ctrlProps/ctrlProp306.xml"/><Relationship Id="rId275" Type="http://schemas.openxmlformats.org/officeDocument/2006/relationships/ctrlProp" Target="../ctrlProps/ctrlProp467.xml"/><Relationship Id="rId296" Type="http://schemas.openxmlformats.org/officeDocument/2006/relationships/ctrlProp" Target="../ctrlProps/ctrlProp488.xml"/><Relationship Id="rId300" Type="http://schemas.openxmlformats.org/officeDocument/2006/relationships/ctrlProp" Target="../ctrlProps/ctrlProp492.xml"/><Relationship Id="rId461" Type="http://schemas.openxmlformats.org/officeDocument/2006/relationships/ctrlProp" Target="../ctrlProps/ctrlProp653.xml"/><Relationship Id="rId482" Type="http://schemas.openxmlformats.org/officeDocument/2006/relationships/ctrlProp" Target="../ctrlProps/ctrlProp674.xml"/><Relationship Id="rId517" Type="http://schemas.openxmlformats.org/officeDocument/2006/relationships/ctrlProp" Target="../ctrlProps/ctrlProp709.xml"/><Relationship Id="rId538" Type="http://schemas.openxmlformats.org/officeDocument/2006/relationships/ctrlProp" Target="../ctrlProps/ctrlProp730.xml"/><Relationship Id="rId559" Type="http://schemas.openxmlformats.org/officeDocument/2006/relationships/ctrlProp" Target="../ctrlProps/ctrlProp751.xml"/><Relationship Id="rId60" Type="http://schemas.openxmlformats.org/officeDocument/2006/relationships/ctrlProp" Target="../ctrlProps/ctrlProp252.xml"/><Relationship Id="rId81" Type="http://schemas.openxmlformats.org/officeDocument/2006/relationships/ctrlProp" Target="../ctrlProps/ctrlProp273.xml"/><Relationship Id="rId135" Type="http://schemas.openxmlformats.org/officeDocument/2006/relationships/ctrlProp" Target="../ctrlProps/ctrlProp327.xml"/><Relationship Id="rId156" Type="http://schemas.openxmlformats.org/officeDocument/2006/relationships/ctrlProp" Target="../ctrlProps/ctrlProp348.xml"/><Relationship Id="rId177" Type="http://schemas.openxmlformats.org/officeDocument/2006/relationships/ctrlProp" Target="../ctrlProps/ctrlProp369.xml"/><Relationship Id="rId198" Type="http://schemas.openxmlformats.org/officeDocument/2006/relationships/ctrlProp" Target="../ctrlProps/ctrlProp390.xml"/><Relationship Id="rId321" Type="http://schemas.openxmlformats.org/officeDocument/2006/relationships/ctrlProp" Target="../ctrlProps/ctrlProp513.xml"/><Relationship Id="rId342" Type="http://schemas.openxmlformats.org/officeDocument/2006/relationships/ctrlProp" Target="../ctrlProps/ctrlProp534.xml"/><Relationship Id="rId363" Type="http://schemas.openxmlformats.org/officeDocument/2006/relationships/ctrlProp" Target="../ctrlProps/ctrlProp555.xml"/><Relationship Id="rId384" Type="http://schemas.openxmlformats.org/officeDocument/2006/relationships/ctrlProp" Target="../ctrlProps/ctrlProp576.xml"/><Relationship Id="rId419" Type="http://schemas.openxmlformats.org/officeDocument/2006/relationships/ctrlProp" Target="../ctrlProps/ctrlProp611.xml"/><Relationship Id="rId570" Type="http://schemas.openxmlformats.org/officeDocument/2006/relationships/ctrlProp" Target="../ctrlProps/ctrlProp762.xml"/><Relationship Id="rId591" Type="http://schemas.openxmlformats.org/officeDocument/2006/relationships/ctrlProp" Target="../ctrlProps/ctrlProp783.xml"/><Relationship Id="rId605" Type="http://schemas.openxmlformats.org/officeDocument/2006/relationships/ctrlProp" Target="../ctrlProps/ctrlProp797.xml"/><Relationship Id="rId626" Type="http://schemas.openxmlformats.org/officeDocument/2006/relationships/ctrlProp" Target="../ctrlProps/ctrlProp818.xml"/><Relationship Id="rId202" Type="http://schemas.openxmlformats.org/officeDocument/2006/relationships/ctrlProp" Target="../ctrlProps/ctrlProp394.xml"/><Relationship Id="rId223" Type="http://schemas.openxmlformats.org/officeDocument/2006/relationships/ctrlProp" Target="../ctrlProps/ctrlProp415.xml"/><Relationship Id="rId244" Type="http://schemas.openxmlformats.org/officeDocument/2006/relationships/ctrlProp" Target="../ctrlProps/ctrlProp436.xml"/><Relationship Id="rId430" Type="http://schemas.openxmlformats.org/officeDocument/2006/relationships/ctrlProp" Target="../ctrlProps/ctrlProp622.xml"/><Relationship Id="rId18" Type="http://schemas.openxmlformats.org/officeDocument/2006/relationships/ctrlProp" Target="../ctrlProps/ctrlProp210.xml"/><Relationship Id="rId39" Type="http://schemas.openxmlformats.org/officeDocument/2006/relationships/ctrlProp" Target="../ctrlProps/ctrlProp231.xml"/><Relationship Id="rId265" Type="http://schemas.openxmlformats.org/officeDocument/2006/relationships/ctrlProp" Target="../ctrlProps/ctrlProp457.xml"/><Relationship Id="rId286" Type="http://schemas.openxmlformats.org/officeDocument/2006/relationships/ctrlProp" Target="../ctrlProps/ctrlProp478.xml"/><Relationship Id="rId451" Type="http://schemas.openxmlformats.org/officeDocument/2006/relationships/ctrlProp" Target="../ctrlProps/ctrlProp643.xml"/><Relationship Id="rId472" Type="http://schemas.openxmlformats.org/officeDocument/2006/relationships/ctrlProp" Target="../ctrlProps/ctrlProp664.xml"/><Relationship Id="rId493" Type="http://schemas.openxmlformats.org/officeDocument/2006/relationships/ctrlProp" Target="../ctrlProps/ctrlProp685.xml"/><Relationship Id="rId507" Type="http://schemas.openxmlformats.org/officeDocument/2006/relationships/ctrlProp" Target="../ctrlProps/ctrlProp699.xml"/><Relationship Id="rId528" Type="http://schemas.openxmlformats.org/officeDocument/2006/relationships/ctrlProp" Target="../ctrlProps/ctrlProp720.xml"/><Relationship Id="rId549" Type="http://schemas.openxmlformats.org/officeDocument/2006/relationships/ctrlProp" Target="../ctrlProps/ctrlProp741.xml"/><Relationship Id="rId50" Type="http://schemas.openxmlformats.org/officeDocument/2006/relationships/ctrlProp" Target="../ctrlProps/ctrlProp242.xml"/><Relationship Id="rId104" Type="http://schemas.openxmlformats.org/officeDocument/2006/relationships/ctrlProp" Target="../ctrlProps/ctrlProp296.xml"/><Relationship Id="rId125" Type="http://schemas.openxmlformats.org/officeDocument/2006/relationships/ctrlProp" Target="../ctrlProps/ctrlProp317.xml"/><Relationship Id="rId146" Type="http://schemas.openxmlformats.org/officeDocument/2006/relationships/ctrlProp" Target="../ctrlProps/ctrlProp338.xml"/><Relationship Id="rId167" Type="http://schemas.openxmlformats.org/officeDocument/2006/relationships/ctrlProp" Target="../ctrlProps/ctrlProp359.xml"/><Relationship Id="rId188" Type="http://schemas.openxmlformats.org/officeDocument/2006/relationships/ctrlProp" Target="../ctrlProps/ctrlProp380.xml"/><Relationship Id="rId311" Type="http://schemas.openxmlformats.org/officeDocument/2006/relationships/ctrlProp" Target="../ctrlProps/ctrlProp503.xml"/><Relationship Id="rId332" Type="http://schemas.openxmlformats.org/officeDocument/2006/relationships/ctrlProp" Target="../ctrlProps/ctrlProp524.xml"/><Relationship Id="rId353" Type="http://schemas.openxmlformats.org/officeDocument/2006/relationships/ctrlProp" Target="../ctrlProps/ctrlProp545.xml"/><Relationship Id="rId374" Type="http://schemas.openxmlformats.org/officeDocument/2006/relationships/ctrlProp" Target="../ctrlProps/ctrlProp566.xml"/><Relationship Id="rId395" Type="http://schemas.openxmlformats.org/officeDocument/2006/relationships/ctrlProp" Target="../ctrlProps/ctrlProp587.xml"/><Relationship Id="rId409" Type="http://schemas.openxmlformats.org/officeDocument/2006/relationships/ctrlProp" Target="../ctrlProps/ctrlProp601.xml"/><Relationship Id="rId560" Type="http://schemas.openxmlformats.org/officeDocument/2006/relationships/ctrlProp" Target="../ctrlProps/ctrlProp752.xml"/><Relationship Id="rId581" Type="http://schemas.openxmlformats.org/officeDocument/2006/relationships/ctrlProp" Target="../ctrlProps/ctrlProp773.xml"/><Relationship Id="rId71" Type="http://schemas.openxmlformats.org/officeDocument/2006/relationships/ctrlProp" Target="../ctrlProps/ctrlProp263.xml"/><Relationship Id="rId92" Type="http://schemas.openxmlformats.org/officeDocument/2006/relationships/ctrlProp" Target="../ctrlProps/ctrlProp284.xml"/><Relationship Id="rId213" Type="http://schemas.openxmlformats.org/officeDocument/2006/relationships/ctrlProp" Target="../ctrlProps/ctrlProp405.xml"/><Relationship Id="rId234" Type="http://schemas.openxmlformats.org/officeDocument/2006/relationships/ctrlProp" Target="../ctrlProps/ctrlProp426.xml"/><Relationship Id="rId420" Type="http://schemas.openxmlformats.org/officeDocument/2006/relationships/ctrlProp" Target="../ctrlProps/ctrlProp612.xml"/><Relationship Id="rId616" Type="http://schemas.openxmlformats.org/officeDocument/2006/relationships/ctrlProp" Target="../ctrlProps/ctrlProp808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221.xml"/><Relationship Id="rId255" Type="http://schemas.openxmlformats.org/officeDocument/2006/relationships/ctrlProp" Target="../ctrlProps/ctrlProp447.xml"/><Relationship Id="rId276" Type="http://schemas.openxmlformats.org/officeDocument/2006/relationships/ctrlProp" Target="../ctrlProps/ctrlProp468.xml"/><Relationship Id="rId297" Type="http://schemas.openxmlformats.org/officeDocument/2006/relationships/ctrlProp" Target="../ctrlProps/ctrlProp489.xml"/><Relationship Id="rId441" Type="http://schemas.openxmlformats.org/officeDocument/2006/relationships/ctrlProp" Target="../ctrlProps/ctrlProp633.xml"/><Relationship Id="rId462" Type="http://schemas.openxmlformats.org/officeDocument/2006/relationships/ctrlProp" Target="../ctrlProps/ctrlProp654.xml"/><Relationship Id="rId483" Type="http://schemas.openxmlformats.org/officeDocument/2006/relationships/ctrlProp" Target="../ctrlProps/ctrlProp675.xml"/><Relationship Id="rId518" Type="http://schemas.openxmlformats.org/officeDocument/2006/relationships/ctrlProp" Target="../ctrlProps/ctrlProp710.xml"/><Relationship Id="rId539" Type="http://schemas.openxmlformats.org/officeDocument/2006/relationships/ctrlProp" Target="../ctrlProps/ctrlProp731.xml"/><Relationship Id="rId40" Type="http://schemas.openxmlformats.org/officeDocument/2006/relationships/ctrlProp" Target="../ctrlProps/ctrlProp232.xml"/><Relationship Id="rId115" Type="http://schemas.openxmlformats.org/officeDocument/2006/relationships/ctrlProp" Target="../ctrlProps/ctrlProp307.xml"/><Relationship Id="rId136" Type="http://schemas.openxmlformats.org/officeDocument/2006/relationships/ctrlProp" Target="../ctrlProps/ctrlProp328.xml"/><Relationship Id="rId157" Type="http://schemas.openxmlformats.org/officeDocument/2006/relationships/ctrlProp" Target="../ctrlProps/ctrlProp349.xml"/><Relationship Id="rId178" Type="http://schemas.openxmlformats.org/officeDocument/2006/relationships/ctrlProp" Target="../ctrlProps/ctrlProp370.xml"/><Relationship Id="rId301" Type="http://schemas.openxmlformats.org/officeDocument/2006/relationships/ctrlProp" Target="../ctrlProps/ctrlProp493.xml"/><Relationship Id="rId322" Type="http://schemas.openxmlformats.org/officeDocument/2006/relationships/ctrlProp" Target="../ctrlProps/ctrlProp514.xml"/><Relationship Id="rId343" Type="http://schemas.openxmlformats.org/officeDocument/2006/relationships/ctrlProp" Target="../ctrlProps/ctrlProp535.xml"/><Relationship Id="rId364" Type="http://schemas.openxmlformats.org/officeDocument/2006/relationships/ctrlProp" Target="../ctrlProps/ctrlProp556.xml"/><Relationship Id="rId550" Type="http://schemas.openxmlformats.org/officeDocument/2006/relationships/ctrlProp" Target="../ctrlProps/ctrlProp742.xml"/><Relationship Id="rId61" Type="http://schemas.openxmlformats.org/officeDocument/2006/relationships/ctrlProp" Target="../ctrlProps/ctrlProp253.xml"/><Relationship Id="rId82" Type="http://schemas.openxmlformats.org/officeDocument/2006/relationships/ctrlProp" Target="../ctrlProps/ctrlProp274.xml"/><Relationship Id="rId199" Type="http://schemas.openxmlformats.org/officeDocument/2006/relationships/ctrlProp" Target="../ctrlProps/ctrlProp391.xml"/><Relationship Id="rId203" Type="http://schemas.openxmlformats.org/officeDocument/2006/relationships/ctrlProp" Target="../ctrlProps/ctrlProp395.xml"/><Relationship Id="rId385" Type="http://schemas.openxmlformats.org/officeDocument/2006/relationships/ctrlProp" Target="../ctrlProps/ctrlProp577.xml"/><Relationship Id="rId571" Type="http://schemas.openxmlformats.org/officeDocument/2006/relationships/ctrlProp" Target="../ctrlProps/ctrlProp763.xml"/><Relationship Id="rId592" Type="http://schemas.openxmlformats.org/officeDocument/2006/relationships/ctrlProp" Target="../ctrlProps/ctrlProp784.xml"/><Relationship Id="rId606" Type="http://schemas.openxmlformats.org/officeDocument/2006/relationships/ctrlProp" Target="../ctrlProps/ctrlProp798.xml"/><Relationship Id="rId627" Type="http://schemas.openxmlformats.org/officeDocument/2006/relationships/ctrlProp" Target="../ctrlProps/ctrlProp819.xml"/><Relationship Id="rId19" Type="http://schemas.openxmlformats.org/officeDocument/2006/relationships/ctrlProp" Target="../ctrlProps/ctrlProp211.xml"/><Relationship Id="rId224" Type="http://schemas.openxmlformats.org/officeDocument/2006/relationships/ctrlProp" Target="../ctrlProps/ctrlProp416.xml"/><Relationship Id="rId245" Type="http://schemas.openxmlformats.org/officeDocument/2006/relationships/ctrlProp" Target="../ctrlProps/ctrlProp437.xml"/><Relationship Id="rId266" Type="http://schemas.openxmlformats.org/officeDocument/2006/relationships/ctrlProp" Target="../ctrlProps/ctrlProp458.xml"/><Relationship Id="rId287" Type="http://schemas.openxmlformats.org/officeDocument/2006/relationships/ctrlProp" Target="../ctrlProps/ctrlProp479.xml"/><Relationship Id="rId410" Type="http://schemas.openxmlformats.org/officeDocument/2006/relationships/ctrlProp" Target="../ctrlProps/ctrlProp602.xml"/><Relationship Id="rId431" Type="http://schemas.openxmlformats.org/officeDocument/2006/relationships/ctrlProp" Target="../ctrlProps/ctrlProp623.xml"/><Relationship Id="rId452" Type="http://schemas.openxmlformats.org/officeDocument/2006/relationships/ctrlProp" Target="../ctrlProps/ctrlProp644.xml"/><Relationship Id="rId473" Type="http://schemas.openxmlformats.org/officeDocument/2006/relationships/ctrlProp" Target="../ctrlProps/ctrlProp665.xml"/><Relationship Id="rId494" Type="http://schemas.openxmlformats.org/officeDocument/2006/relationships/ctrlProp" Target="../ctrlProps/ctrlProp686.xml"/><Relationship Id="rId508" Type="http://schemas.openxmlformats.org/officeDocument/2006/relationships/ctrlProp" Target="../ctrlProps/ctrlProp700.xml"/><Relationship Id="rId529" Type="http://schemas.openxmlformats.org/officeDocument/2006/relationships/ctrlProp" Target="../ctrlProps/ctrlProp721.xml"/><Relationship Id="rId30" Type="http://schemas.openxmlformats.org/officeDocument/2006/relationships/ctrlProp" Target="../ctrlProps/ctrlProp222.xml"/><Relationship Id="rId105" Type="http://schemas.openxmlformats.org/officeDocument/2006/relationships/ctrlProp" Target="../ctrlProps/ctrlProp297.xml"/><Relationship Id="rId126" Type="http://schemas.openxmlformats.org/officeDocument/2006/relationships/ctrlProp" Target="../ctrlProps/ctrlProp318.xml"/><Relationship Id="rId147" Type="http://schemas.openxmlformats.org/officeDocument/2006/relationships/ctrlProp" Target="../ctrlProps/ctrlProp339.xml"/><Relationship Id="rId168" Type="http://schemas.openxmlformats.org/officeDocument/2006/relationships/ctrlProp" Target="../ctrlProps/ctrlProp360.xml"/><Relationship Id="rId312" Type="http://schemas.openxmlformats.org/officeDocument/2006/relationships/ctrlProp" Target="../ctrlProps/ctrlProp504.xml"/><Relationship Id="rId333" Type="http://schemas.openxmlformats.org/officeDocument/2006/relationships/ctrlProp" Target="../ctrlProps/ctrlProp525.xml"/><Relationship Id="rId354" Type="http://schemas.openxmlformats.org/officeDocument/2006/relationships/ctrlProp" Target="../ctrlProps/ctrlProp546.xml"/><Relationship Id="rId540" Type="http://schemas.openxmlformats.org/officeDocument/2006/relationships/ctrlProp" Target="../ctrlProps/ctrlProp732.xml"/><Relationship Id="rId51" Type="http://schemas.openxmlformats.org/officeDocument/2006/relationships/ctrlProp" Target="../ctrlProps/ctrlProp243.xml"/><Relationship Id="rId72" Type="http://schemas.openxmlformats.org/officeDocument/2006/relationships/ctrlProp" Target="../ctrlProps/ctrlProp264.xml"/><Relationship Id="rId93" Type="http://schemas.openxmlformats.org/officeDocument/2006/relationships/ctrlProp" Target="../ctrlProps/ctrlProp285.xml"/><Relationship Id="rId189" Type="http://schemas.openxmlformats.org/officeDocument/2006/relationships/ctrlProp" Target="../ctrlProps/ctrlProp381.xml"/><Relationship Id="rId375" Type="http://schemas.openxmlformats.org/officeDocument/2006/relationships/ctrlProp" Target="../ctrlProps/ctrlProp567.xml"/><Relationship Id="rId396" Type="http://schemas.openxmlformats.org/officeDocument/2006/relationships/ctrlProp" Target="../ctrlProps/ctrlProp588.xml"/><Relationship Id="rId561" Type="http://schemas.openxmlformats.org/officeDocument/2006/relationships/ctrlProp" Target="../ctrlProps/ctrlProp753.xml"/><Relationship Id="rId582" Type="http://schemas.openxmlformats.org/officeDocument/2006/relationships/ctrlProp" Target="../ctrlProps/ctrlProp774.xml"/><Relationship Id="rId617" Type="http://schemas.openxmlformats.org/officeDocument/2006/relationships/ctrlProp" Target="../ctrlProps/ctrlProp809.xml"/><Relationship Id="rId3" Type="http://schemas.openxmlformats.org/officeDocument/2006/relationships/vmlDrawing" Target="../drawings/vmlDrawing5.vml"/><Relationship Id="rId214" Type="http://schemas.openxmlformats.org/officeDocument/2006/relationships/ctrlProp" Target="../ctrlProps/ctrlProp406.xml"/><Relationship Id="rId235" Type="http://schemas.openxmlformats.org/officeDocument/2006/relationships/ctrlProp" Target="../ctrlProps/ctrlProp427.xml"/><Relationship Id="rId256" Type="http://schemas.openxmlformats.org/officeDocument/2006/relationships/ctrlProp" Target="../ctrlProps/ctrlProp448.xml"/><Relationship Id="rId277" Type="http://schemas.openxmlformats.org/officeDocument/2006/relationships/ctrlProp" Target="../ctrlProps/ctrlProp469.xml"/><Relationship Id="rId298" Type="http://schemas.openxmlformats.org/officeDocument/2006/relationships/ctrlProp" Target="../ctrlProps/ctrlProp490.xml"/><Relationship Id="rId400" Type="http://schemas.openxmlformats.org/officeDocument/2006/relationships/ctrlProp" Target="../ctrlProps/ctrlProp592.xml"/><Relationship Id="rId421" Type="http://schemas.openxmlformats.org/officeDocument/2006/relationships/ctrlProp" Target="../ctrlProps/ctrlProp613.xml"/><Relationship Id="rId442" Type="http://schemas.openxmlformats.org/officeDocument/2006/relationships/ctrlProp" Target="../ctrlProps/ctrlProp634.xml"/><Relationship Id="rId463" Type="http://schemas.openxmlformats.org/officeDocument/2006/relationships/ctrlProp" Target="../ctrlProps/ctrlProp655.xml"/><Relationship Id="rId484" Type="http://schemas.openxmlformats.org/officeDocument/2006/relationships/ctrlProp" Target="../ctrlProps/ctrlProp676.xml"/><Relationship Id="rId519" Type="http://schemas.openxmlformats.org/officeDocument/2006/relationships/ctrlProp" Target="../ctrlProps/ctrlProp711.xml"/><Relationship Id="rId116" Type="http://schemas.openxmlformats.org/officeDocument/2006/relationships/ctrlProp" Target="../ctrlProps/ctrlProp308.xml"/><Relationship Id="rId137" Type="http://schemas.openxmlformats.org/officeDocument/2006/relationships/ctrlProp" Target="../ctrlProps/ctrlProp329.xml"/><Relationship Id="rId158" Type="http://schemas.openxmlformats.org/officeDocument/2006/relationships/ctrlProp" Target="../ctrlProps/ctrlProp350.xml"/><Relationship Id="rId302" Type="http://schemas.openxmlformats.org/officeDocument/2006/relationships/ctrlProp" Target="../ctrlProps/ctrlProp494.xml"/><Relationship Id="rId323" Type="http://schemas.openxmlformats.org/officeDocument/2006/relationships/ctrlProp" Target="../ctrlProps/ctrlProp515.xml"/><Relationship Id="rId344" Type="http://schemas.openxmlformats.org/officeDocument/2006/relationships/ctrlProp" Target="../ctrlProps/ctrlProp536.xml"/><Relationship Id="rId530" Type="http://schemas.openxmlformats.org/officeDocument/2006/relationships/ctrlProp" Target="../ctrlProps/ctrlProp722.xml"/><Relationship Id="rId20" Type="http://schemas.openxmlformats.org/officeDocument/2006/relationships/ctrlProp" Target="../ctrlProps/ctrlProp212.xml"/><Relationship Id="rId41" Type="http://schemas.openxmlformats.org/officeDocument/2006/relationships/ctrlProp" Target="../ctrlProps/ctrlProp233.xml"/><Relationship Id="rId62" Type="http://schemas.openxmlformats.org/officeDocument/2006/relationships/ctrlProp" Target="../ctrlProps/ctrlProp254.xml"/><Relationship Id="rId83" Type="http://schemas.openxmlformats.org/officeDocument/2006/relationships/ctrlProp" Target="../ctrlProps/ctrlProp275.xml"/><Relationship Id="rId179" Type="http://schemas.openxmlformats.org/officeDocument/2006/relationships/ctrlProp" Target="../ctrlProps/ctrlProp371.xml"/><Relationship Id="rId365" Type="http://schemas.openxmlformats.org/officeDocument/2006/relationships/ctrlProp" Target="../ctrlProps/ctrlProp557.xml"/><Relationship Id="rId386" Type="http://schemas.openxmlformats.org/officeDocument/2006/relationships/ctrlProp" Target="../ctrlProps/ctrlProp578.xml"/><Relationship Id="rId551" Type="http://schemas.openxmlformats.org/officeDocument/2006/relationships/ctrlProp" Target="../ctrlProps/ctrlProp743.xml"/><Relationship Id="rId572" Type="http://schemas.openxmlformats.org/officeDocument/2006/relationships/ctrlProp" Target="../ctrlProps/ctrlProp764.xml"/><Relationship Id="rId593" Type="http://schemas.openxmlformats.org/officeDocument/2006/relationships/ctrlProp" Target="../ctrlProps/ctrlProp785.xml"/><Relationship Id="rId607" Type="http://schemas.openxmlformats.org/officeDocument/2006/relationships/ctrlProp" Target="../ctrlProps/ctrlProp799.xml"/><Relationship Id="rId628" Type="http://schemas.openxmlformats.org/officeDocument/2006/relationships/ctrlProp" Target="../ctrlProps/ctrlProp820.xml"/><Relationship Id="rId190" Type="http://schemas.openxmlformats.org/officeDocument/2006/relationships/ctrlProp" Target="../ctrlProps/ctrlProp382.xml"/><Relationship Id="rId204" Type="http://schemas.openxmlformats.org/officeDocument/2006/relationships/ctrlProp" Target="../ctrlProps/ctrlProp396.xml"/><Relationship Id="rId225" Type="http://schemas.openxmlformats.org/officeDocument/2006/relationships/ctrlProp" Target="../ctrlProps/ctrlProp417.xml"/><Relationship Id="rId246" Type="http://schemas.openxmlformats.org/officeDocument/2006/relationships/ctrlProp" Target="../ctrlProps/ctrlProp438.xml"/><Relationship Id="rId267" Type="http://schemas.openxmlformats.org/officeDocument/2006/relationships/ctrlProp" Target="../ctrlProps/ctrlProp459.xml"/><Relationship Id="rId288" Type="http://schemas.openxmlformats.org/officeDocument/2006/relationships/ctrlProp" Target="../ctrlProps/ctrlProp480.xml"/><Relationship Id="rId411" Type="http://schemas.openxmlformats.org/officeDocument/2006/relationships/ctrlProp" Target="../ctrlProps/ctrlProp603.xml"/><Relationship Id="rId432" Type="http://schemas.openxmlformats.org/officeDocument/2006/relationships/ctrlProp" Target="../ctrlProps/ctrlProp624.xml"/><Relationship Id="rId453" Type="http://schemas.openxmlformats.org/officeDocument/2006/relationships/ctrlProp" Target="../ctrlProps/ctrlProp645.xml"/><Relationship Id="rId474" Type="http://schemas.openxmlformats.org/officeDocument/2006/relationships/ctrlProp" Target="../ctrlProps/ctrlProp666.xml"/><Relationship Id="rId509" Type="http://schemas.openxmlformats.org/officeDocument/2006/relationships/ctrlProp" Target="../ctrlProps/ctrlProp701.xml"/><Relationship Id="rId106" Type="http://schemas.openxmlformats.org/officeDocument/2006/relationships/ctrlProp" Target="../ctrlProps/ctrlProp298.xml"/><Relationship Id="rId127" Type="http://schemas.openxmlformats.org/officeDocument/2006/relationships/ctrlProp" Target="../ctrlProps/ctrlProp319.xml"/><Relationship Id="rId313" Type="http://schemas.openxmlformats.org/officeDocument/2006/relationships/ctrlProp" Target="../ctrlProps/ctrlProp505.xml"/><Relationship Id="rId495" Type="http://schemas.openxmlformats.org/officeDocument/2006/relationships/ctrlProp" Target="../ctrlProps/ctrlProp687.xml"/><Relationship Id="rId10" Type="http://schemas.openxmlformats.org/officeDocument/2006/relationships/ctrlProp" Target="../ctrlProps/ctrlProp202.xml"/><Relationship Id="rId31" Type="http://schemas.openxmlformats.org/officeDocument/2006/relationships/ctrlProp" Target="../ctrlProps/ctrlProp223.xml"/><Relationship Id="rId52" Type="http://schemas.openxmlformats.org/officeDocument/2006/relationships/ctrlProp" Target="../ctrlProps/ctrlProp244.xml"/><Relationship Id="rId73" Type="http://schemas.openxmlformats.org/officeDocument/2006/relationships/ctrlProp" Target="../ctrlProps/ctrlProp265.xml"/><Relationship Id="rId94" Type="http://schemas.openxmlformats.org/officeDocument/2006/relationships/ctrlProp" Target="../ctrlProps/ctrlProp286.xml"/><Relationship Id="rId148" Type="http://schemas.openxmlformats.org/officeDocument/2006/relationships/ctrlProp" Target="../ctrlProps/ctrlProp340.xml"/><Relationship Id="rId169" Type="http://schemas.openxmlformats.org/officeDocument/2006/relationships/ctrlProp" Target="../ctrlProps/ctrlProp361.xml"/><Relationship Id="rId334" Type="http://schemas.openxmlformats.org/officeDocument/2006/relationships/ctrlProp" Target="../ctrlProps/ctrlProp526.xml"/><Relationship Id="rId355" Type="http://schemas.openxmlformats.org/officeDocument/2006/relationships/ctrlProp" Target="../ctrlProps/ctrlProp547.xml"/><Relationship Id="rId376" Type="http://schemas.openxmlformats.org/officeDocument/2006/relationships/ctrlProp" Target="../ctrlProps/ctrlProp568.xml"/><Relationship Id="rId397" Type="http://schemas.openxmlformats.org/officeDocument/2006/relationships/ctrlProp" Target="../ctrlProps/ctrlProp589.xml"/><Relationship Id="rId520" Type="http://schemas.openxmlformats.org/officeDocument/2006/relationships/ctrlProp" Target="../ctrlProps/ctrlProp712.xml"/><Relationship Id="rId541" Type="http://schemas.openxmlformats.org/officeDocument/2006/relationships/ctrlProp" Target="../ctrlProps/ctrlProp733.xml"/><Relationship Id="rId562" Type="http://schemas.openxmlformats.org/officeDocument/2006/relationships/ctrlProp" Target="../ctrlProps/ctrlProp754.xml"/><Relationship Id="rId583" Type="http://schemas.openxmlformats.org/officeDocument/2006/relationships/ctrlProp" Target="../ctrlProps/ctrlProp775.xml"/><Relationship Id="rId618" Type="http://schemas.openxmlformats.org/officeDocument/2006/relationships/ctrlProp" Target="../ctrlProps/ctrlProp810.xml"/><Relationship Id="rId4" Type="http://schemas.openxmlformats.org/officeDocument/2006/relationships/ctrlProp" Target="../ctrlProps/ctrlProp196.xml"/><Relationship Id="rId180" Type="http://schemas.openxmlformats.org/officeDocument/2006/relationships/ctrlProp" Target="../ctrlProps/ctrlProp372.xml"/><Relationship Id="rId215" Type="http://schemas.openxmlformats.org/officeDocument/2006/relationships/ctrlProp" Target="../ctrlProps/ctrlProp407.xml"/><Relationship Id="rId236" Type="http://schemas.openxmlformats.org/officeDocument/2006/relationships/ctrlProp" Target="../ctrlProps/ctrlProp428.xml"/><Relationship Id="rId257" Type="http://schemas.openxmlformats.org/officeDocument/2006/relationships/ctrlProp" Target="../ctrlProps/ctrlProp449.xml"/><Relationship Id="rId278" Type="http://schemas.openxmlformats.org/officeDocument/2006/relationships/ctrlProp" Target="../ctrlProps/ctrlProp470.xml"/><Relationship Id="rId401" Type="http://schemas.openxmlformats.org/officeDocument/2006/relationships/ctrlProp" Target="../ctrlProps/ctrlProp593.xml"/><Relationship Id="rId422" Type="http://schemas.openxmlformats.org/officeDocument/2006/relationships/ctrlProp" Target="../ctrlProps/ctrlProp614.xml"/><Relationship Id="rId443" Type="http://schemas.openxmlformats.org/officeDocument/2006/relationships/ctrlProp" Target="../ctrlProps/ctrlProp635.xml"/><Relationship Id="rId464" Type="http://schemas.openxmlformats.org/officeDocument/2006/relationships/ctrlProp" Target="../ctrlProps/ctrlProp656.xml"/><Relationship Id="rId303" Type="http://schemas.openxmlformats.org/officeDocument/2006/relationships/ctrlProp" Target="../ctrlProps/ctrlProp495.xml"/><Relationship Id="rId485" Type="http://schemas.openxmlformats.org/officeDocument/2006/relationships/ctrlProp" Target="../ctrlProps/ctrlProp677.xml"/><Relationship Id="rId42" Type="http://schemas.openxmlformats.org/officeDocument/2006/relationships/ctrlProp" Target="../ctrlProps/ctrlProp234.xml"/><Relationship Id="rId84" Type="http://schemas.openxmlformats.org/officeDocument/2006/relationships/ctrlProp" Target="../ctrlProps/ctrlProp276.xml"/><Relationship Id="rId138" Type="http://schemas.openxmlformats.org/officeDocument/2006/relationships/ctrlProp" Target="../ctrlProps/ctrlProp330.xml"/><Relationship Id="rId345" Type="http://schemas.openxmlformats.org/officeDocument/2006/relationships/ctrlProp" Target="../ctrlProps/ctrlProp537.xml"/><Relationship Id="rId387" Type="http://schemas.openxmlformats.org/officeDocument/2006/relationships/ctrlProp" Target="../ctrlProps/ctrlProp579.xml"/><Relationship Id="rId510" Type="http://schemas.openxmlformats.org/officeDocument/2006/relationships/ctrlProp" Target="../ctrlProps/ctrlProp702.xml"/><Relationship Id="rId552" Type="http://schemas.openxmlformats.org/officeDocument/2006/relationships/ctrlProp" Target="../ctrlProps/ctrlProp744.xml"/><Relationship Id="rId594" Type="http://schemas.openxmlformats.org/officeDocument/2006/relationships/ctrlProp" Target="../ctrlProps/ctrlProp786.xml"/><Relationship Id="rId608" Type="http://schemas.openxmlformats.org/officeDocument/2006/relationships/ctrlProp" Target="../ctrlProps/ctrlProp800.xml"/><Relationship Id="rId191" Type="http://schemas.openxmlformats.org/officeDocument/2006/relationships/ctrlProp" Target="../ctrlProps/ctrlProp383.xml"/><Relationship Id="rId205" Type="http://schemas.openxmlformats.org/officeDocument/2006/relationships/ctrlProp" Target="../ctrlProps/ctrlProp397.xml"/><Relationship Id="rId247" Type="http://schemas.openxmlformats.org/officeDocument/2006/relationships/ctrlProp" Target="../ctrlProps/ctrlProp439.xml"/><Relationship Id="rId412" Type="http://schemas.openxmlformats.org/officeDocument/2006/relationships/ctrlProp" Target="../ctrlProps/ctrlProp604.xml"/><Relationship Id="rId107" Type="http://schemas.openxmlformats.org/officeDocument/2006/relationships/ctrlProp" Target="../ctrlProps/ctrlProp299.xml"/><Relationship Id="rId289" Type="http://schemas.openxmlformats.org/officeDocument/2006/relationships/ctrlProp" Target="../ctrlProps/ctrlProp481.xml"/><Relationship Id="rId454" Type="http://schemas.openxmlformats.org/officeDocument/2006/relationships/ctrlProp" Target="../ctrlProps/ctrlProp646.xml"/><Relationship Id="rId496" Type="http://schemas.openxmlformats.org/officeDocument/2006/relationships/ctrlProp" Target="../ctrlProps/ctrlProp688.xml"/><Relationship Id="rId11" Type="http://schemas.openxmlformats.org/officeDocument/2006/relationships/ctrlProp" Target="../ctrlProps/ctrlProp203.xml"/><Relationship Id="rId53" Type="http://schemas.openxmlformats.org/officeDocument/2006/relationships/ctrlProp" Target="../ctrlProps/ctrlProp245.xml"/><Relationship Id="rId149" Type="http://schemas.openxmlformats.org/officeDocument/2006/relationships/ctrlProp" Target="../ctrlProps/ctrlProp341.xml"/><Relationship Id="rId314" Type="http://schemas.openxmlformats.org/officeDocument/2006/relationships/ctrlProp" Target="../ctrlProps/ctrlProp506.xml"/><Relationship Id="rId356" Type="http://schemas.openxmlformats.org/officeDocument/2006/relationships/ctrlProp" Target="../ctrlProps/ctrlProp548.xml"/><Relationship Id="rId398" Type="http://schemas.openxmlformats.org/officeDocument/2006/relationships/ctrlProp" Target="../ctrlProps/ctrlProp590.xml"/><Relationship Id="rId521" Type="http://schemas.openxmlformats.org/officeDocument/2006/relationships/ctrlProp" Target="../ctrlProps/ctrlProp713.xml"/><Relationship Id="rId563" Type="http://schemas.openxmlformats.org/officeDocument/2006/relationships/ctrlProp" Target="../ctrlProps/ctrlProp755.xml"/><Relationship Id="rId619" Type="http://schemas.openxmlformats.org/officeDocument/2006/relationships/ctrlProp" Target="../ctrlProps/ctrlProp811.xml"/><Relationship Id="rId95" Type="http://schemas.openxmlformats.org/officeDocument/2006/relationships/ctrlProp" Target="../ctrlProps/ctrlProp287.xml"/><Relationship Id="rId160" Type="http://schemas.openxmlformats.org/officeDocument/2006/relationships/ctrlProp" Target="../ctrlProps/ctrlProp352.xml"/><Relationship Id="rId216" Type="http://schemas.openxmlformats.org/officeDocument/2006/relationships/ctrlProp" Target="../ctrlProps/ctrlProp408.xml"/><Relationship Id="rId423" Type="http://schemas.openxmlformats.org/officeDocument/2006/relationships/ctrlProp" Target="../ctrlProps/ctrlProp615.xml"/><Relationship Id="rId258" Type="http://schemas.openxmlformats.org/officeDocument/2006/relationships/ctrlProp" Target="../ctrlProps/ctrlProp450.xml"/><Relationship Id="rId465" Type="http://schemas.openxmlformats.org/officeDocument/2006/relationships/ctrlProp" Target="../ctrlProps/ctrlProp657.xml"/><Relationship Id="rId630" Type="http://schemas.openxmlformats.org/officeDocument/2006/relationships/ctrlProp" Target="../ctrlProps/ctrlProp822.xml"/><Relationship Id="rId22" Type="http://schemas.openxmlformats.org/officeDocument/2006/relationships/ctrlProp" Target="../ctrlProps/ctrlProp214.xml"/><Relationship Id="rId64" Type="http://schemas.openxmlformats.org/officeDocument/2006/relationships/ctrlProp" Target="../ctrlProps/ctrlProp256.xml"/><Relationship Id="rId118" Type="http://schemas.openxmlformats.org/officeDocument/2006/relationships/ctrlProp" Target="../ctrlProps/ctrlProp310.xml"/><Relationship Id="rId325" Type="http://schemas.openxmlformats.org/officeDocument/2006/relationships/ctrlProp" Target="../ctrlProps/ctrlProp517.xml"/><Relationship Id="rId367" Type="http://schemas.openxmlformats.org/officeDocument/2006/relationships/ctrlProp" Target="../ctrlProps/ctrlProp559.xml"/><Relationship Id="rId532" Type="http://schemas.openxmlformats.org/officeDocument/2006/relationships/ctrlProp" Target="../ctrlProps/ctrlProp724.xml"/><Relationship Id="rId574" Type="http://schemas.openxmlformats.org/officeDocument/2006/relationships/ctrlProp" Target="../ctrlProps/ctrlProp766.xml"/><Relationship Id="rId171" Type="http://schemas.openxmlformats.org/officeDocument/2006/relationships/ctrlProp" Target="../ctrlProps/ctrlProp363.xml"/><Relationship Id="rId227" Type="http://schemas.openxmlformats.org/officeDocument/2006/relationships/ctrlProp" Target="../ctrlProps/ctrlProp419.xml"/><Relationship Id="rId269" Type="http://schemas.openxmlformats.org/officeDocument/2006/relationships/ctrlProp" Target="../ctrlProps/ctrlProp461.xml"/><Relationship Id="rId434" Type="http://schemas.openxmlformats.org/officeDocument/2006/relationships/ctrlProp" Target="../ctrlProps/ctrlProp626.xml"/><Relationship Id="rId476" Type="http://schemas.openxmlformats.org/officeDocument/2006/relationships/ctrlProp" Target="../ctrlProps/ctrlProp668.xml"/><Relationship Id="rId33" Type="http://schemas.openxmlformats.org/officeDocument/2006/relationships/ctrlProp" Target="../ctrlProps/ctrlProp225.xml"/><Relationship Id="rId129" Type="http://schemas.openxmlformats.org/officeDocument/2006/relationships/ctrlProp" Target="../ctrlProps/ctrlProp321.xml"/><Relationship Id="rId280" Type="http://schemas.openxmlformats.org/officeDocument/2006/relationships/ctrlProp" Target="../ctrlProps/ctrlProp472.xml"/><Relationship Id="rId336" Type="http://schemas.openxmlformats.org/officeDocument/2006/relationships/ctrlProp" Target="../ctrlProps/ctrlProp528.xml"/><Relationship Id="rId501" Type="http://schemas.openxmlformats.org/officeDocument/2006/relationships/ctrlProp" Target="../ctrlProps/ctrlProp693.xml"/><Relationship Id="rId543" Type="http://schemas.openxmlformats.org/officeDocument/2006/relationships/ctrlProp" Target="../ctrlProps/ctrlProp735.xml"/><Relationship Id="rId75" Type="http://schemas.openxmlformats.org/officeDocument/2006/relationships/ctrlProp" Target="../ctrlProps/ctrlProp267.xml"/><Relationship Id="rId140" Type="http://schemas.openxmlformats.org/officeDocument/2006/relationships/ctrlProp" Target="../ctrlProps/ctrlProp332.xml"/><Relationship Id="rId182" Type="http://schemas.openxmlformats.org/officeDocument/2006/relationships/ctrlProp" Target="../ctrlProps/ctrlProp374.xml"/><Relationship Id="rId378" Type="http://schemas.openxmlformats.org/officeDocument/2006/relationships/ctrlProp" Target="../ctrlProps/ctrlProp570.xml"/><Relationship Id="rId403" Type="http://schemas.openxmlformats.org/officeDocument/2006/relationships/ctrlProp" Target="../ctrlProps/ctrlProp595.xml"/><Relationship Id="rId585" Type="http://schemas.openxmlformats.org/officeDocument/2006/relationships/ctrlProp" Target="../ctrlProps/ctrlProp777.xml"/><Relationship Id="rId6" Type="http://schemas.openxmlformats.org/officeDocument/2006/relationships/ctrlProp" Target="../ctrlProps/ctrlProp198.xml"/><Relationship Id="rId238" Type="http://schemas.openxmlformats.org/officeDocument/2006/relationships/ctrlProp" Target="../ctrlProps/ctrlProp430.xml"/><Relationship Id="rId445" Type="http://schemas.openxmlformats.org/officeDocument/2006/relationships/ctrlProp" Target="../ctrlProps/ctrlProp637.xml"/><Relationship Id="rId487" Type="http://schemas.openxmlformats.org/officeDocument/2006/relationships/ctrlProp" Target="../ctrlProps/ctrlProp679.xml"/><Relationship Id="rId610" Type="http://schemas.openxmlformats.org/officeDocument/2006/relationships/ctrlProp" Target="../ctrlProps/ctrlProp802.xml"/><Relationship Id="rId291" Type="http://schemas.openxmlformats.org/officeDocument/2006/relationships/ctrlProp" Target="../ctrlProps/ctrlProp483.xml"/><Relationship Id="rId305" Type="http://schemas.openxmlformats.org/officeDocument/2006/relationships/ctrlProp" Target="../ctrlProps/ctrlProp497.xml"/><Relationship Id="rId347" Type="http://schemas.openxmlformats.org/officeDocument/2006/relationships/ctrlProp" Target="../ctrlProps/ctrlProp539.xml"/><Relationship Id="rId512" Type="http://schemas.openxmlformats.org/officeDocument/2006/relationships/ctrlProp" Target="../ctrlProps/ctrlProp704.xml"/><Relationship Id="rId44" Type="http://schemas.openxmlformats.org/officeDocument/2006/relationships/ctrlProp" Target="../ctrlProps/ctrlProp236.xml"/><Relationship Id="rId86" Type="http://schemas.openxmlformats.org/officeDocument/2006/relationships/ctrlProp" Target="../ctrlProps/ctrlProp278.xml"/><Relationship Id="rId151" Type="http://schemas.openxmlformats.org/officeDocument/2006/relationships/ctrlProp" Target="../ctrlProps/ctrlProp343.xml"/><Relationship Id="rId389" Type="http://schemas.openxmlformats.org/officeDocument/2006/relationships/ctrlProp" Target="../ctrlProps/ctrlProp581.xml"/><Relationship Id="rId554" Type="http://schemas.openxmlformats.org/officeDocument/2006/relationships/ctrlProp" Target="../ctrlProps/ctrlProp746.xml"/><Relationship Id="rId596" Type="http://schemas.openxmlformats.org/officeDocument/2006/relationships/ctrlProp" Target="../ctrlProps/ctrlProp788.xml"/><Relationship Id="rId193" Type="http://schemas.openxmlformats.org/officeDocument/2006/relationships/ctrlProp" Target="../ctrlProps/ctrlProp385.xml"/><Relationship Id="rId207" Type="http://schemas.openxmlformats.org/officeDocument/2006/relationships/ctrlProp" Target="../ctrlProps/ctrlProp399.xml"/><Relationship Id="rId249" Type="http://schemas.openxmlformats.org/officeDocument/2006/relationships/ctrlProp" Target="../ctrlProps/ctrlProp441.xml"/><Relationship Id="rId414" Type="http://schemas.openxmlformats.org/officeDocument/2006/relationships/ctrlProp" Target="../ctrlProps/ctrlProp606.xml"/><Relationship Id="rId456" Type="http://schemas.openxmlformats.org/officeDocument/2006/relationships/ctrlProp" Target="../ctrlProps/ctrlProp648.xml"/><Relationship Id="rId498" Type="http://schemas.openxmlformats.org/officeDocument/2006/relationships/ctrlProp" Target="../ctrlProps/ctrlProp690.xml"/><Relationship Id="rId621" Type="http://schemas.openxmlformats.org/officeDocument/2006/relationships/ctrlProp" Target="../ctrlProps/ctrlProp813.xml"/><Relationship Id="rId13" Type="http://schemas.openxmlformats.org/officeDocument/2006/relationships/ctrlProp" Target="../ctrlProps/ctrlProp205.xml"/><Relationship Id="rId109" Type="http://schemas.openxmlformats.org/officeDocument/2006/relationships/ctrlProp" Target="../ctrlProps/ctrlProp301.xml"/><Relationship Id="rId260" Type="http://schemas.openxmlformats.org/officeDocument/2006/relationships/ctrlProp" Target="../ctrlProps/ctrlProp452.xml"/><Relationship Id="rId316" Type="http://schemas.openxmlformats.org/officeDocument/2006/relationships/ctrlProp" Target="../ctrlProps/ctrlProp508.xml"/><Relationship Id="rId523" Type="http://schemas.openxmlformats.org/officeDocument/2006/relationships/ctrlProp" Target="../ctrlProps/ctrlProp715.xml"/><Relationship Id="rId55" Type="http://schemas.openxmlformats.org/officeDocument/2006/relationships/ctrlProp" Target="../ctrlProps/ctrlProp247.xml"/><Relationship Id="rId97" Type="http://schemas.openxmlformats.org/officeDocument/2006/relationships/ctrlProp" Target="../ctrlProps/ctrlProp289.xml"/><Relationship Id="rId120" Type="http://schemas.openxmlformats.org/officeDocument/2006/relationships/ctrlProp" Target="../ctrlProps/ctrlProp312.xml"/><Relationship Id="rId358" Type="http://schemas.openxmlformats.org/officeDocument/2006/relationships/ctrlProp" Target="../ctrlProps/ctrlProp550.xml"/><Relationship Id="rId565" Type="http://schemas.openxmlformats.org/officeDocument/2006/relationships/ctrlProp" Target="../ctrlProps/ctrlProp757.xml"/><Relationship Id="rId162" Type="http://schemas.openxmlformats.org/officeDocument/2006/relationships/ctrlProp" Target="../ctrlProps/ctrlProp354.xml"/><Relationship Id="rId218" Type="http://schemas.openxmlformats.org/officeDocument/2006/relationships/ctrlProp" Target="../ctrlProps/ctrlProp410.xml"/><Relationship Id="rId425" Type="http://schemas.openxmlformats.org/officeDocument/2006/relationships/ctrlProp" Target="../ctrlProps/ctrlProp617.xml"/><Relationship Id="rId467" Type="http://schemas.openxmlformats.org/officeDocument/2006/relationships/ctrlProp" Target="../ctrlProps/ctrlProp659.xml"/><Relationship Id="rId632" Type="http://schemas.openxmlformats.org/officeDocument/2006/relationships/ctrlProp" Target="../ctrlProps/ctrlProp824.xml"/><Relationship Id="rId271" Type="http://schemas.openxmlformats.org/officeDocument/2006/relationships/ctrlProp" Target="../ctrlProps/ctrlProp463.xml"/><Relationship Id="rId24" Type="http://schemas.openxmlformats.org/officeDocument/2006/relationships/ctrlProp" Target="../ctrlProps/ctrlProp216.xml"/><Relationship Id="rId66" Type="http://schemas.openxmlformats.org/officeDocument/2006/relationships/ctrlProp" Target="../ctrlProps/ctrlProp258.xml"/><Relationship Id="rId131" Type="http://schemas.openxmlformats.org/officeDocument/2006/relationships/ctrlProp" Target="../ctrlProps/ctrlProp323.xml"/><Relationship Id="rId327" Type="http://schemas.openxmlformats.org/officeDocument/2006/relationships/ctrlProp" Target="../ctrlProps/ctrlProp519.xml"/><Relationship Id="rId369" Type="http://schemas.openxmlformats.org/officeDocument/2006/relationships/ctrlProp" Target="../ctrlProps/ctrlProp561.xml"/><Relationship Id="rId534" Type="http://schemas.openxmlformats.org/officeDocument/2006/relationships/ctrlProp" Target="../ctrlProps/ctrlProp726.xml"/><Relationship Id="rId576" Type="http://schemas.openxmlformats.org/officeDocument/2006/relationships/ctrlProp" Target="../ctrlProps/ctrlProp768.xml"/><Relationship Id="rId173" Type="http://schemas.openxmlformats.org/officeDocument/2006/relationships/ctrlProp" Target="../ctrlProps/ctrlProp365.xml"/><Relationship Id="rId229" Type="http://schemas.openxmlformats.org/officeDocument/2006/relationships/ctrlProp" Target="../ctrlProps/ctrlProp421.xml"/><Relationship Id="rId380" Type="http://schemas.openxmlformats.org/officeDocument/2006/relationships/ctrlProp" Target="../ctrlProps/ctrlProp572.xml"/><Relationship Id="rId436" Type="http://schemas.openxmlformats.org/officeDocument/2006/relationships/ctrlProp" Target="../ctrlProps/ctrlProp628.xml"/><Relationship Id="rId601" Type="http://schemas.openxmlformats.org/officeDocument/2006/relationships/ctrlProp" Target="../ctrlProps/ctrlProp793.xml"/><Relationship Id="rId240" Type="http://schemas.openxmlformats.org/officeDocument/2006/relationships/ctrlProp" Target="../ctrlProps/ctrlProp432.xml"/><Relationship Id="rId478" Type="http://schemas.openxmlformats.org/officeDocument/2006/relationships/ctrlProp" Target="../ctrlProps/ctrlProp670.xml"/><Relationship Id="rId35" Type="http://schemas.openxmlformats.org/officeDocument/2006/relationships/ctrlProp" Target="../ctrlProps/ctrlProp227.xml"/><Relationship Id="rId77" Type="http://schemas.openxmlformats.org/officeDocument/2006/relationships/ctrlProp" Target="../ctrlProps/ctrlProp269.xml"/><Relationship Id="rId100" Type="http://schemas.openxmlformats.org/officeDocument/2006/relationships/ctrlProp" Target="../ctrlProps/ctrlProp292.xml"/><Relationship Id="rId282" Type="http://schemas.openxmlformats.org/officeDocument/2006/relationships/ctrlProp" Target="../ctrlProps/ctrlProp474.xml"/><Relationship Id="rId338" Type="http://schemas.openxmlformats.org/officeDocument/2006/relationships/ctrlProp" Target="../ctrlProps/ctrlProp530.xml"/><Relationship Id="rId503" Type="http://schemas.openxmlformats.org/officeDocument/2006/relationships/ctrlProp" Target="../ctrlProps/ctrlProp695.xml"/><Relationship Id="rId545" Type="http://schemas.openxmlformats.org/officeDocument/2006/relationships/ctrlProp" Target="../ctrlProps/ctrlProp737.xml"/><Relationship Id="rId587" Type="http://schemas.openxmlformats.org/officeDocument/2006/relationships/ctrlProp" Target="../ctrlProps/ctrlProp779.xml"/><Relationship Id="rId8" Type="http://schemas.openxmlformats.org/officeDocument/2006/relationships/ctrlProp" Target="../ctrlProps/ctrlProp200.xml"/><Relationship Id="rId142" Type="http://schemas.openxmlformats.org/officeDocument/2006/relationships/ctrlProp" Target="../ctrlProps/ctrlProp334.xml"/><Relationship Id="rId184" Type="http://schemas.openxmlformats.org/officeDocument/2006/relationships/ctrlProp" Target="../ctrlProps/ctrlProp376.xml"/><Relationship Id="rId391" Type="http://schemas.openxmlformats.org/officeDocument/2006/relationships/ctrlProp" Target="../ctrlProps/ctrlProp583.xml"/><Relationship Id="rId405" Type="http://schemas.openxmlformats.org/officeDocument/2006/relationships/ctrlProp" Target="../ctrlProps/ctrlProp597.xml"/><Relationship Id="rId447" Type="http://schemas.openxmlformats.org/officeDocument/2006/relationships/ctrlProp" Target="../ctrlProps/ctrlProp639.xml"/><Relationship Id="rId612" Type="http://schemas.openxmlformats.org/officeDocument/2006/relationships/ctrlProp" Target="../ctrlProps/ctrlProp804.xml"/><Relationship Id="rId251" Type="http://schemas.openxmlformats.org/officeDocument/2006/relationships/ctrlProp" Target="../ctrlProps/ctrlProp443.xml"/><Relationship Id="rId489" Type="http://schemas.openxmlformats.org/officeDocument/2006/relationships/ctrlProp" Target="../ctrlProps/ctrlProp681.xml"/><Relationship Id="rId46" Type="http://schemas.openxmlformats.org/officeDocument/2006/relationships/ctrlProp" Target="../ctrlProps/ctrlProp238.xml"/><Relationship Id="rId293" Type="http://schemas.openxmlformats.org/officeDocument/2006/relationships/ctrlProp" Target="../ctrlProps/ctrlProp485.xml"/><Relationship Id="rId307" Type="http://schemas.openxmlformats.org/officeDocument/2006/relationships/ctrlProp" Target="../ctrlProps/ctrlProp499.xml"/><Relationship Id="rId349" Type="http://schemas.openxmlformats.org/officeDocument/2006/relationships/ctrlProp" Target="../ctrlProps/ctrlProp541.xml"/><Relationship Id="rId514" Type="http://schemas.openxmlformats.org/officeDocument/2006/relationships/ctrlProp" Target="../ctrlProps/ctrlProp706.xml"/><Relationship Id="rId556" Type="http://schemas.openxmlformats.org/officeDocument/2006/relationships/ctrlProp" Target="../ctrlProps/ctrlProp748.xml"/><Relationship Id="rId88" Type="http://schemas.openxmlformats.org/officeDocument/2006/relationships/ctrlProp" Target="../ctrlProps/ctrlProp280.xml"/><Relationship Id="rId111" Type="http://schemas.openxmlformats.org/officeDocument/2006/relationships/ctrlProp" Target="../ctrlProps/ctrlProp303.xml"/><Relationship Id="rId153" Type="http://schemas.openxmlformats.org/officeDocument/2006/relationships/ctrlProp" Target="../ctrlProps/ctrlProp345.xml"/><Relationship Id="rId195" Type="http://schemas.openxmlformats.org/officeDocument/2006/relationships/ctrlProp" Target="../ctrlProps/ctrlProp387.xml"/><Relationship Id="rId209" Type="http://schemas.openxmlformats.org/officeDocument/2006/relationships/ctrlProp" Target="../ctrlProps/ctrlProp401.xml"/><Relationship Id="rId360" Type="http://schemas.openxmlformats.org/officeDocument/2006/relationships/ctrlProp" Target="../ctrlProps/ctrlProp552.xml"/><Relationship Id="rId416" Type="http://schemas.openxmlformats.org/officeDocument/2006/relationships/ctrlProp" Target="../ctrlProps/ctrlProp608.xml"/><Relationship Id="rId598" Type="http://schemas.openxmlformats.org/officeDocument/2006/relationships/ctrlProp" Target="../ctrlProps/ctrlProp790.xml"/><Relationship Id="rId220" Type="http://schemas.openxmlformats.org/officeDocument/2006/relationships/ctrlProp" Target="../ctrlProps/ctrlProp412.xml"/><Relationship Id="rId458" Type="http://schemas.openxmlformats.org/officeDocument/2006/relationships/ctrlProp" Target="../ctrlProps/ctrlProp650.xml"/><Relationship Id="rId623" Type="http://schemas.openxmlformats.org/officeDocument/2006/relationships/ctrlProp" Target="../ctrlProps/ctrlProp815.xml"/><Relationship Id="rId15" Type="http://schemas.openxmlformats.org/officeDocument/2006/relationships/ctrlProp" Target="../ctrlProps/ctrlProp207.xml"/><Relationship Id="rId57" Type="http://schemas.openxmlformats.org/officeDocument/2006/relationships/ctrlProp" Target="../ctrlProps/ctrlProp249.xml"/><Relationship Id="rId262" Type="http://schemas.openxmlformats.org/officeDocument/2006/relationships/ctrlProp" Target="../ctrlProps/ctrlProp454.xml"/><Relationship Id="rId318" Type="http://schemas.openxmlformats.org/officeDocument/2006/relationships/ctrlProp" Target="../ctrlProps/ctrlProp510.xml"/><Relationship Id="rId525" Type="http://schemas.openxmlformats.org/officeDocument/2006/relationships/ctrlProp" Target="../ctrlProps/ctrlProp717.xml"/><Relationship Id="rId567" Type="http://schemas.openxmlformats.org/officeDocument/2006/relationships/ctrlProp" Target="../ctrlProps/ctrlProp759.xml"/><Relationship Id="rId99" Type="http://schemas.openxmlformats.org/officeDocument/2006/relationships/ctrlProp" Target="../ctrlProps/ctrlProp291.xml"/><Relationship Id="rId122" Type="http://schemas.openxmlformats.org/officeDocument/2006/relationships/ctrlProp" Target="../ctrlProps/ctrlProp314.xml"/><Relationship Id="rId164" Type="http://schemas.openxmlformats.org/officeDocument/2006/relationships/ctrlProp" Target="../ctrlProps/ctrlProp356.xml"/><Relationship Id="rId371" Type="http://schemas.openxmlformats.org/officeDocument/2006/relationships/ctrlProp" Target="../ctrlProps/ctrlProp563.xml"/><Relationship Id="rId427" Type="http://schemas.openxmlformats.org/officeDocument/2006/relationships/ctrlProp" Target="../ctrlProps/ctrlProp619.xml"/><Relationship Id="rId469" Type="http://schemas.openxmlformats.org/officeDocument/2006/relationships/ctrlProp" Target="../ctrlProps/ctrlProp661.xml"/><Relationship Id="rId26" Type="http://schemas.openxmlformats.org/officeDocument/2006/relationships/ctrlProp" Target="../ctrlProps/ctrlProp218.xml"/><Relationship Id="rId231" Type="http://schemas.openxmlformats.org/officeDocument/2006/relationships/ctrlProp" Target="../ctrlProps/ctrlProp423.xml"/><Relationship Id="rId273" Type="http://schemas.openxmlformats.org/officeDocument/2006/relationships/ctrlProp" Target="../ctrlProps/ctrlProp465.xml"/><Relationship Id="rId329" Type="http://schemas.openxmlformats.org/officeDocument/2006/relationships/ctrlProp" Target="../ctrlProps/ctrlProp521.xml"/><Relationship Id="rId480" Type="http://schemas.openxmlformats.org/officeDocument/2006/relationships/ctrlProp" Target="../ctrlProps/ctrlProp672.xml"/><Relationship Id="rId536" Type="http://schemas.openxmlformats.org/officeDocument/2006/relationships/ctrlProp" Target="../ctrlProps/ctrlProp728.xml"/><Relationship Id="rId68" Type="http://schemas.openxmlformats.org/officeDocument/2006/relationships/ctrlProp" Target="../ctrlProps/ctrlProp260.xml"/><Relationship Id="rId133" Type="http://schemas.openxmlformats.org/officeDocument/2006/relationships/ctrlProp" Target="../ctrlProps/ctrlProp325.xml"/><Relationship Id="rId175" Type="http://schemas.openxmlformats.org/officeDocument/2006/relationships/ctrlProp" Target="../ctrlProps/ctrlProp367.xml"/><Relationship Id="rId340" Type="http://schemas.openxmlformats.org/officeDocument/2006/relationships/ctrlProp" Target="../ctrlProps/ctrlProp532.xml"/><Relationship Id="rId578" Type="http://schemas.openxmlformats.org/officeDocument/2006/relationships/ctrlProp" Target="../ctrlProps/ctrlProp770.xml"/><Relationship Id="rId200" Type="http://schemas.openxmlformats.org/officeDocument/2006/relationships/ctrlProp" Target="../ctrlProps/ctrlProp392.xml"/><Relationship Id="rId382" Type="http://schemas.openxmlformats.org/officeDocument/2006/relationships/ctrlProp" Target="../ctrlProps/ctrlProp574.xml"/><Relationship Id="rId438" Type="http://schemas.openxmlformats.org/officeDocument/2006/relationships/ctrlProp" Target="../ctrlProps/ctrlProp630.xml"/><Relationship Id="rId603" Type="http://schemas.openxmlformats.org/officeDocument/2006/relationships/ctrlProp" Target="../ctrlProps/ctrlProp795.xml"/><Relationship Id="rId242" Type="http://schemas.openxmlformats.org/officeDocument/2006/relationships/ctrlProp" Target="../ctrlProps/ctrlProp434.xml"/><Relationship Id="rId284" Type="http://schemas.openxmlformats.org/officeDocument/2006/relationships/ctrlProp" Target="../ctrlProps/ctrlProp476.xml"/><Relationship Id="rId491" Type="http://schemas.openxmlformats.org/officeDocument/2006/relationships/ctrlProp" Target="../ctrlProps/ctrlProp683.xml"/><Relationship Id="rId505" Type="http://schemas.openxmlformats.org/officeDocument/2006/relationships/ctrlProp" Target="../ctrlProps/ctrlProp697.xml"/><Relationship Id="rId37" Type="http://schemas.openxmlformats.org/officeDocument/2006/relationships/ctrlProp" Target="../ctrlProps/ctrlProp229.xml"/><Relationship Id="rId79" Type="http://schemas.openxmlformats.org/officeDocument/2006/relationships/ctrlProp" Target="../ctrlProps/ctrlProp271.xml"/><Relationship Id="rId102" Type="http://schemas.openxmlformats.org/officeDocument/2006/relationships/ctrlProp" Target="../ctrlProps/ctrlProp294.xml"/><Relationship Id="rId144" Type="http://schemas.openxmlformats.org/officeDocument/2006/relationships/ctrlProp" Target="../ctrlProps/ctrlProp336.xml"/><Relationship Id="rId547" Type="http://schemas.openxmlformats.org/officeDocument/2006/relationships/ctrlProp" Target="../ctrlProps/ctrlProp739.xml"/><Relationship Id="rId589" Type="http://schemas.openxmlformats.org/officeDocument/2006/relationships/ctrlProp" Target="../ctrlProps/ctrlProp781.xml"/><Relationship Id="rId90" Type="http://schemas.openxmlformats.org/officeDocument/2006/relationships/ctrlProp" Target="../ctrlProps/ctrlProp282.xml"/><Relationship Id="rId186" Type="http://schemas.openxmlformats.org/officeDocument/2006/relationships/ctrlProp" Target="../ctrlProps/ctrlProp378.xml"/><Relationship Id="rId351" Type="http://schemas.openxmlformats.org/officeDocument/2006/relationships/ctrlProp" Target="../ctrlProps/ctrlProp543.xml"/><Relationship Id="rId393" Type="http://schemas.openxmlformats.org/officeDocument/2006/relationships/ctrlProp" Target="../ctrlProps/ctrlProp585.xml"/><Relationship Id="rId407" Type="http://schemas.openxmlformats.org/officeDocument/2006/relationships/ctrlProp" Target="../ctrlProps/ctrlProp599.xml"/><Relationship Id="rId449" Type="http://schemas.openxmlformats.org/officeDocument/2006/relationships/ctrlProp" Target="../ctrlProps/ctrlProp641.xml"/><Relationship Id="rId614" Type="http://schemas.openxmlformats.org/officeDocument/2006/relationships/ctrlProp" Target="../ctrlProps/ctrlProp806.xml"/><Relationship Id="rId211" Type="http://schemas.openxmlformats.org/officeDocument/2006/relationships/ctrlProp" Target="../ctrlProps/ctrlProp403.xml"/><Relationship Id="rId253" Type="http://schemas.openxmlformats.org/officeDocument/2006/relationships/ctrlProp" Target="../ctrlProps/ctrlProp445.xml"/><Relationship Id="rId295" Type="http://schemas.openxmlformats.org/officeDocument/2006/relationships/ctrlProp" Target="../ctrlProps/ctrlProp487.xml"/><Relationship Id="rId309" Type="http://schemas.openxmlformats.org/officeDocument/2006/relationships/ctrlProp" Target="../ctrlProps/ctrlProp501.xml"/><Relationship Id="rId460" Type="http://schemas.openxmlformats.org/officeDocument/2006/relationships/ctrlProp" Target="../ctrlProps/ctrlProp652.xml"/><Relationship Id="rId516" Type="http://schemas.openxmlformats.org/officeDocument/2006/relationships/ctrlProp" Target="../ctrlProps/ctrlProp708.xml"/><Relationship Id="rId48" Type="http://schemas.openxmlformats.org/officeDocument/2006/relationships/ctrlProp" Target="../ctrlProps/ctrlProp240.xml"/><Relationship Id="rId113" Type="http://schemas.openxmlformats.org/officeDocument/2006/relationships/ctrlProp" Target="../ctrlProps/ctrlProp305.xml"/><Relationship Id="rId320" Type="http://schemas.openxmlformats.org/officeDocument/2006/relationships/ctrlProp" Target="../ctrlProps/ctrlProp512.xml"/><Relationship Id="rId558" Type="http://schemas.openxmlformats.org/officeDocument/2006/relationships/ctrlProp" Target="../ctrlProps/ctrlProp750.xml"/><Relationship Id="rId155" Type="http://schemas.openxmlformats.org/officeDocument/2006/relationships/ctrlProp" Target="../ctrlProps/ctrlProp347.xml"/><Relationship Id="rId197" Type="http://schemas.openxmlformats.org/officeDocument/2006/relationships/ctrlProp" Target="../ctrlProps/ctrlProp389.xml"/><Relationship Id="rId362" Type="http://schemas.openxmlformats.org/officeDocument/2006/relationships/ctrlProp" Target="../ctrlProps/ctrlProp554.xml"/><Relationship Id="rId418" Type="http://schemas.openxmlformats.org/officeDocument/2006/relationships/ctrlProp" Target="../ctrlProps/ctrlProp610.xml"/><Relationship Id="rId625" Type="http://schemas.openxmlformats.org/officeDocument/2006/relationships/ctrlProp" Target="../ctrlProps/ctrlProp817.xml"/><Relationship Id="rId222" Type="http://schemas.openxmlformats.org/officeDocument/2006/relationships/ctrlProp" Target="../ctrlProps/ctrlProp414.xml"/><Relationship Id="rId264" Type="http://schemas.openxmlformats.org/officeDocument/2006/relationships/ctrlProp" Target="../ctrlProps/ctrlProp456.xml"/><Relationship Id="rId471" Type="http://schemas.openxmlformats.org/officeDocument/2006/relationships/ctrlProp" Target="../ctrlProps/ctrlProp66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82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2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C15"/>
  <sheetViews>
    <sheetView tabSelected="1" workbookViewId="0">
      <selection activeCell="B16" sqref="B16"/>
    </sheetView>
  </sheetViews>
  <sheetFormatPr defaultRowHeight="13.5"/>
  <cols>
    <col min="2" max="2" width="10.5" bestFit="1" customWidth="1"/>
  </cols>
  <sheetData>
    <row r="3" spans="2:3">
      <c r="B3" t="s">
        <v>4779</v>
      </c>
    </row>
    <row r="5" spans="2:3">
      <c r="B5" s="233">
        <v>41743</v>
      </c>
      <c r="C5" t="s">
        <v>4780</v>
      </c>
    </row>
    <row r="6" spans="2:3">
      <c r="B6" s="233">
        <v>41751</v>
      </c>
      <c r="C6" t="s">
        <v>4781</v>
      </c>
    </row>
    <row r="7" spans="2:3">
      <c r="B7" s="234">
        <v>42009</v>
      </c>
      <c r="C7" t="s">
        <v>4782</v>
      </c>
    </row>
    <row r="8" spans="2:3">
      <c r="B8" s="234">
        <v>42073</v>
      </c>
      <c r="C8" t="s">
        <v>4783</v>
      </c>
    </row>
    <row r="9" spans="2:3">
      <c r="B9" s="234">
        <v>42088</v>
      </c>
      <c r="C9" t="s">
        <v>4784</v>
      </c>
    </row>
    <row r="10" spans="2:3">
      <c r="B10" s="234">
        <v>42144</v>
      </c>
      <c r="C10" t="s">
        <v>4785</v>
      </c>
    </row>
    <row r="11" spans="2:3">
      <c r="B11" s="234">
        <v>42541</v>
      </c>
      <c r="C11" t="s">
        <v>4786</v>
      </c>
    </row>
    <row r="12" spans="2:3">
      <c r="B12" s="234">
        <v>42711</v>
      </c>
      <c r="C12" t="s">
        <v>4787</v>
      </c>
    </row>
    <row r="13" spans="2:3">
      <c r="B13" s="234">
        <v>43118</v>
      </c>
      <c r="C13" t="s">
        <v>4788</v>
      </c>
    </row>
    <row r="14" spans="2:3">
      <c r="B14" s="234">
        <v>43122</v>
      </c>
      <c r="C14" s="235" t="s">
        <v>4789</v>
      </c>
    </row>
    <row r="15" spans="2:3">
      <c r="B15" s="234">
        <v>43161</v>
      </c>
      <c r="C15" t="s">
        <v>4783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8">
    <tabColor rgb="FFFF0000"/>
  </sheetPr>
  <dimension ref="A1:AV133"/>
  <sheetViews>
    <sheetView showGridLines="0" topLeftCell="AR1" zoomScaleNormal="100" workbookViewId="0">
      <pane ySplit="3" topLeftCell="A118" activePane="bottomLeft" state="frozen"/>
      <selection pane="bottomLeft" activeCell="AT126" sqref="AT126:AT133"/>
    </sheetView>
  </sheetViews>
  <sheetFormatPr defaultColWidth="27.5" defaultRowHeight="13.5"/>
  <cols>
    <col min="1" max="1" width="17.5" style="30" customWidth="1"/>
    <col min="2" max="44" width="27.5" style="30"/>
    <col min="45" max="45" width="27.5" style="30" customWidth="1"/>
    <col min="46" max="16384" width="27.5" style="30"/>
  </cols>
  <sheetData>
    <row r="1" spans="1:46" ht="21.75" customHeight="1">
      <c r="B1" s="228" t="s">
        <v>3398</v>
      </c>
    </row>
    <row r="3" spans="1:46">
      <c r="B3" s="30" t="s">
        <v>269</v>
      </c>
      <c r="C3" s="30" t="s">
        <v>2522</v>
      </c>
      <c r="D3" s="30" t="s">
        <v>2523</v>
      </c>
      <c r="E3" s="30" t="s">
        <v>2524</v>
      </c>
      <c r="F3" s="30" t="s">
        <v>2525</v>
      </c>
      <c r="G3" s="30" t="s">
        <v>2526</v>
      </c>
      <c r="H3" s="30" t="s">
        <v>2527</v>
      </c>
      <c r="I3" s="30" t="s">
        <v>2528</v>
      </c>
      <c r="J3" s="30" t="s">
        <v>2529</v>
      </c>
      <c r="K3" s="30" t="s">
        <v>2530</v>
      </c>
      <c r="L3" s="30" t="s">
        <v>3517</v>
      </c>
      <c r="M3" s="30" t="s">
        <v>2531</v>
      </c>
      <c r="N3" s="30" t="s">
        <v>2532</v>
      </c>
      <c r="O3" s="30" t="s">
        <v>3518</v>
      </c>
      <c r="P3" s="30" t="s">
        <v>2533</v>
      </c>
      <c r="Q3" s="30" t="s">
        <v>2534</v>
      </c>
      <c r="R3" s="30" t="s">
        <v>2535</v>
      </c>
      <c r="S3" s="30" t="s">
        <v>2536</v>
      </c>
      <c r="T3" s="30" t="s">
        <v>2537</v>
      </c>
      <c r="U3" s="30" t="s">
        <v>2538</v>
      </c>
      <c r="V3" s="30" t="s">
        <v>2539</v>
      </c>
      <c r="W3" s="30" t="s">
        <v>2540</v>
      </c>
      <c r="X3" s="30" t="s">
        <v>2541</v>
      </c>
      <c r="Y3" s="30" t="s">
        <v>2542</v>
      </c>
      <c r="Z3" s="30" t="s">
        <v>2543</v>
      </c>
      <c r="AA3" s="30" t="s">
        <v>2544</v>
      </c>
      <c r="AB3" s="30" t="s">
        <v>2545</v>
      </c>
      <c r="AC3" s="30" t="s">
        <v>2546</v>
      </c>
      <c r="AD3" s="30" t="s">
        <v>2547</v>
      </c>
      <c r="AE3" s="30" t="s">
        <v>2548</v>
      </c>
      <c r="AF3" s="30" t="s">
        <v>2549</v>
      </c>
      <c r="AG3" s="30" t="s">
        <v>2550</v>
      </c>
      <c r="AH3" s="30" t="s">
        <v>2551</v>
      </c>
      <c r="AI3" s="30" t="s">
        <v>2552</v>
      </c>
      <c r="AJ3" s="30" t="s">
        <v>2553</v>
      </c>
      <c r="AK3" s="30" t="s">
        <v>2554</v>
      </c>
      <c r="AL3" s="30" t="s">
        <v>2555</v>
      </c>
      <c r="AM3" s="30" t="s">
        <v>2556</v>
      </c>
      <c r="AN3" s="30" t="s">
        <v>2557</v>
      </c>
      <c r="AO3" s="30" t="s">
        <v>2558</v>
      </c>
      <c r="AP3" s="30" t="s">
        <v>2559</v>
      </c>
      <c r="AQ3" s="30" t="s">
        <v>2560</v>
      </c>
      <c r="AR3" s="30" t="s">
        <v>2561</v>
      </c>
      <c r="AS3" s="30" t="s">
        <v>4383</v>
      </c>
      <c r="AT3" s="30" t="s">
        <v>4634</v>
      </c>
    </row>
    <row r="4" spans="1:46">
      <c r="A4" s="30" t="s">
        <v>269</v>
      </c>
      <c r="B4" s="31" t="s">
        <v>2566</v>
      </c>
      <c r="C4" s="31" t="s">
        <v>2683</v>
      </c>
      <c r="D4" s="31" t="s">
        <v>2691</v>
      </c>
      <c r="E4" s="31" t="s">
        <v>2705</v>
      </c>
      <c r="F4" s="31" t="s">
        <v>2722</v>
      </c>
      <c r="G4" s="31" t="s">
        <v>2730</v>
      </c>
      <c r="H4" s="31" t="s">
        <v>2755</v>
      </c>
      <c r="I4" s="31" t="s">
        <v>2776</v>
      </c>
      <c r="J4" s="31" t="s">
        <v>2790</v>
      </c>
      <c r="K4" s="31" t="s">
        <v>2816</v>
      </c>
      <c r="L4" s="31" t="s">
        <v>2868</v>
      </c>
      <c r="M4" s="31" t="s">
        <v>2881</v>
      </c>
      <c r="N4" s="31" t="s">
        <v>2894</v>
      </c>
      <c r="O4" s="31" t="s">
        <v>2915</v>
      </c>
      <c r="P4" s="31" t="s">
        <v>2929</v>
      </c>
      <c r="Q4" s="31" t="s">
        <v>2946</v>
      </c>
      <c r="R4" s="31" t="s">
        <v>2994</v>
      </c>
      <c r="S4" s="31" t="s">
        <v>3015</v>
      </c>
      <c r="T4" s="31" t="s">
        <v>3022</v>
      </c>
      <c r="U4" s="31" t="s">
        <v>3045</v>
      </c>
      <c r="V4" s="31" t="s">
        <v>3066</v>
      </c>
      <c r="W4" s="31" t="s">
        <v>3073</v>
      </c>
      <c r="X4" s="31" t="s">
        <v>3082</v>
      </c>
      <c r="Y4" s="31" t="s">
        <v>3122</v>
      </c>
      <c r="Z4" s="31" t="s">
        <v>3125</v>
      </c>
      <c r="AA4" s="31" t="s">
        <v>3133</v>
      </c>
      <c r="AB4" s="31" t="s">
        <v>3145</v>
      </c>
      <c r="AC4" s="31" t="s">
        <v>3157</v>
      </c>
      <c r="AD4" s="31" t="s">
        <v>3169</v>
      </c>
      <c r="AE4" s="31" t="s">
        <v>3177</v>
      </c>
      <c r="AF4" s="31" t="s">
        <v>3186</v>
      </c>
      <c r="AG4" s="31" t="s">
        <v>3201</v>
      </c>
      <c r="AH4" s="31" t="s">
        <v>3234</v>
      </c>
      <c r="AI4" s="31" t="s">
        <v>3244</v>
      </c>
      <c r="AJ4" s="31" t="s">
        <v>3253</v>
      </c>
      <c r="AK4" s="31" t="s">
        <v>3261</v>
      </c>
      <c r="AL4" s="31" t="s">
        <v>3286</v>
      </c>
      <c r="AM4" s="31" t="s">
        <v>3298</v>
      </c>
      <c r="AN4" s="31" t="s">
        <v>3313</v>
      </c>
      <c r="AO4" s="31" t="s">
        <v>3322</v>
      </c>
      <c r="AP4" s="31" t="s">
        <v>3333</v>
      </c>
      <c r="AQ4" s="31" t="s">
        <v>3339</v>
      </c>
      <c r="AR4" s="31" t="s">
        <v>3346</v>
      </c>
      <c r="AS4" s="31" t="s">
        <v>4307</v>
      </c>
      <c r="AT4" s="31" t="s">
        <v>4635</v>
      </c>
    </row>
    <row r="5" spans="1:46">
      <c r="A5" s="30" t="s">
        <v>2522</v>
      </c>
      <c r="B5" s="31" t="s">
        <v>2567</v>
      </c>
      <c r="C5" s="31" t="s">
        <v>2684</v>
      </c>
      <c r="D5" s="31" t="s">
        <v>2692</v>
      </c>
      <c r="E5" s="31" t="s">
        <v>2706</v>
      </c>
      <c r="F5" s="31" t="s">
        <v>2723</v>
      </c>
      <c r="G5" s="31" t="s">
        <v>2731</v>
      </c>
      <c r="H5" s="31" t="s">
        <v>2756</v>
      </c>
      <c r="I5" s="31" t="s">
        <v>2777</v>
      </c>
      <c r="J5" s="31" t="s">
        <v>2791</v>
      </c>
      <c r="K5" s="31" t="s">
        <v>2817</v>
      </c>
      <c r="L5" s="31" t="s">
        <v>2869</v>
      </c>
      <c r="M5" s="31" t="s">
        <v>2882</v>
      </c>
      <c r="N5" s="31" t="s">
        <v>2895</v>
      </c>
      <c r="O5" s="31" t="s">
        <v>2916</v>
      </c>
      <c r="P5" s="31" t="s">
        <v>2930</v>
      </c>
      <c r="Q5" s="31" t="s">
        <v>2947</v>
      </c>
      <c r="R5" s="31" t="s">
        <v>2995</v>
      </c>
      <c r="S5" s="31" t="s">
        <v>3016</v>
      </c>
      <c r="T5" s="31" t="s">
        <v>3023</v>
      </c>
      <c r="U5" s="31" t="s">
        <v>3046</v>
      </c>
      <c r="V5" s="31" t="s">
        <v>3067</v>
      </c>
      <c r="W5" s="31" t="s">
        <v>3074</v>
      </c>
      <c r="X5" s="31" t="s">
        <v>3083</v>
      </c>
      <c r="Y5" s="31" t="s">
        <v>3123</v>
      </c>
      <c r="Z5" s="31" t="s">
        <v>3126</v>
      </c>
      <c r="AA5" s="31" t="s">
        <v>3134</v>
      </c>
      <c r="AB5" s="31" t="s">
        <v>3146</v>
      </c>
      <c r="AC5" s="31" t="s">
        <v>3158</v>
      </c>
      <c r="AD5" s="31" t="s">
        <v>3170</v>
      </c>
      <c r="AE5" s="31" t="s">
        <v>3178</v>
      </c>
      <c r="AF5" s="31" t="s">
        <v>3187</v>
      </c>
      <c r="AG5" s="31" t="s">
        <v>3202</v>
      </c>
      <c r="AH5" s="31" t="s">
        <v>3235</v>
      </c>
      <c r="AI5" s="31" t="s">
        <v>3245</v>
      </c>
      <c r="AJ5" s="31" t="s">
        <v>3254</v>
      </c>
      <c r="AK5" s="31" t="s">
        <v>3262</v>
      </c>
      <c r="AL5" s="31" t="s">
        <v>3287</v>
      </c>
      <c r="AM5" s="31" t="s">
        <v>3299</v>
      </c>
      <c r="AN5" s="31" t="s">
        <v>3314</v>
      </c>
      <c r="AO5" s="31" t="s">
        <v>3323</v>
      </c>
      <c r="AP5" s="31" t="s">
        <v>3334</v>
      </c>
      <c r="AQ5" s="31" t="s">
        <v>3340</v>
      </c>
      <c r="AR5" s="31" t="s">
        <v>3347</v>
      </c>
      <c r="AS5" s="31" t="s">
        <v>4308</v>
      </c>
      <c r="AT5" s="31" t="s">
        <v>4636</v>
      </c>
    </row>
    <row r="6" spans="1:46">
      <c r="A6" s="30" t="s">
        <v>2523</v>
      </c>
      <c r="B6" s="31" t="s">
        <v>2568</v>
      </c>
      <c r="C6" s="31" t="s">
        <v>2685</v>
      </c>
      <c r="D6" s="31" t="s">
        <v>2693</v>
      </c>
      <c r="E6" s="31" t="s">
        <v>2707</v>
      </c>
      <c r="F6" s="31" t="s">
        <v>2724</v>
      </c>
      <c r="G6" s="31" t="s">
        <v>2732</v>
      </c>
      <c r="H6" s="31" t="s">
        <v>2757</v>
      </c>
      <c r="I6" s="31" t="s">
        <v>2778</v>
      </c>
      <c r="J6" s="31" t="s">
        <v>2792</v>
      </c>
      <c r="K6" s="31" t="s">
        <v>2818</v>
      </c>
      <c r="L6" s="31" t="s">
        <v>2870</v>
      </c>
      <c r="M6" s="31" t="s">
        <v>2883</v>
      </c>
      <c r="N6" s="31" t="s">
        <v>2896</v>
      </c>
      <c r="O6" s="31" t="s">
        <v>2917</v>
      </c>
      <c r="P6" s="31" t="s">
        <v>2931</v>
      </c>
      <c r="Q6" s="31" t="s">
        <v>2948</v>
      </c>
      <c r="R6" s="31" t="s">
        <v>2996</v>
      </c>
      <c r="S6" s="31" t="s">
        <v>3017</v>
      </c>
      <c r="T6" s="31" t="s">
        <v>3024</v>
      </c>
      <c r="U6" s="31" t="s">
        <v>3047</v>
      </c>
      <c r="V6" s="31" t="s">
        <v>3068</v>
      </c>
      <c r="W6" s="31" t="s">
        <v>3075</v>
      </c>
      <c r="X6" s="31" t="s">
        <v>3084</v>
      </c>
      <c r="Y6" s="31" t="s">
        <v>3124</v>
      </c>
      <c r="Z6" s="31" t="s">
        <v>3127</v>
      </c>
      <c r="AA6" s="31" t="s">
        <v>3135</v>
      </c>
      <c r="AB6" s="31" t="s">
        <v>3147</v>
      </c>
      <c r="AC6" s="31" t="s">
        <v>3159</v>
      </c>
      <c r="AD6" s="31" t="s">
        <v>3171</v>
      </c>
      <c r="AE6" s="31" t="s">
        <v>3179</v>
      </c>
      <c r="AF6" s="31" t="s">
        <v>3188</v>
      </c>
      <c r="AG6" s="31" t="s">
        <v>3203</v>
      </c>
      <c r="AH6" s="31" t="s">
        <v>3236</v>
      </c>
      <c r="AI6" s="31" t="s">
        <v>3246</v>
      </c>
      <c r="AJ6" s="31" t="s">
        <v>3255</v>
      </c>
      <c r="AK6" s="31" t="s">
        <v>3263</v>
      </c>
      <c r="AL6" s="31" t="s">
        <v>3288</v>
      </c>
      <c r="AM6" s="31" t="s">
        <v>3300</v>
      </c>
      <c r="AN6" s="31" t="s">
        <v>3315</v>
      </c>
      <c r="AO6" s="31" t="s">
        <v>3324</v>
      </c>
      <c r="AP6" s="31" t="s">
        <v>3335</v>
      </c>
      <c r="AQ6" s="31" t="s">
        <v>3341</v>
      </c>
      <c r="AR6" s="31" t="s">
        <v>3348</v>
      </c>
      <c r="AS6" s="31" t="s">
        <v>4309</v>
      </c>
      <c r="AT6" s="31" t="s">
        <v>4637</v>
      </c>
    </row>
    <row r="7" spans="1:46">
      <c r="A7" s="30" t="s">
        <v>2524</v>
      </c>
      <c r="B7" s="31" t="s">
        <v>2569</v>
      </c>
      <c r="C7" s="31" t="s">
        <v>2686</v>
      </c>
      <c r="D7" s="31" t="s">
        <v>2694</v>
      </c>
      <c r="E7" s="31" t="s">
        <v>2708</v>
      </c>
      <c r="F7" s="31" t="s">
        <v>2725</v>
      </c>
      <c r="G7" s="31" t="s">
        <v>2733</v>
      </c>
      <c r="H7" s="31" t="s">
        <v>2758</v>
      </c>
      <c r="I7" s="31" t="s">
        <v>2779</v>
      </c>
      <c r="J7" s="31" t="s">
        <v>2793</v>
      </c>
      <c r="K7" s="31" t="s">
        <v>2819</v>
      </c>
      <c r="L7" s="31" t="s">
        <v>2871</v>
      </c>
      <c r="M7" s="31" t="s">
        <v>2884</v>
      </c>
      <c r="N7" s="31" t="s">
        <v>2897</v>
      </c>
      <c r="O7" s="31" t="s">
        <v>2918</v>
      </c>
      <c r="P7" s="31" t="s">
        <v>2932</v>
      </c>
      <c r="Q7" s="31" t="s">
        <v>2949</v>
      </c>
      <c r="R7" s="31" t="s">
        <v>2997</v>
      </c>
      <c r="S7" s="31" t="s">
        <v>3018</v>
      </c>
      <c r="T7" s="31" t="s">
        <v>3025</v>
      </c>
      <c r="U7" s="31" t="s">
        <v>3048</v>
      </c>
      <c r="V7" s="31" t="s">
        <v>3069</v>
      </c>
      <c r="W7" s="31" t="s">
        <v>3076</v>
      </c>
      <c r="X7" s="31" t="s">
        <v>3085</v>
      </c>
      <c r="Y7" s="31"/>
      <c r="Z7" s="31" t="s">
        <v>3128</v>
      </c>
      <c r="AA7" s="31" t="s">
        <v>3136</v>
      </c>
      <c r="AB7" s="31" t="s">
        <v>3148</v>
      </c>
      <c r="AC7" s="31" t="s">
        <v>3160</v>
      </c>
      <c r="AD7" s="31" t="s">
        <v>3172</v>
      </c>
      <c r="AE7" s="31" t="s">
        <v>3180</v>
      </c>
      <c r="AF7" s="31" t="s">
        <v>3189</v>
      </c>
      <c r="AG7" s="31" t="s">
        <v>3204</v>
      </c>
      <c r="AH7" s="31" t="s">
        <v>3237</v>
      </c>
      <c r="AI7" s="31" t="s">
        <v>3247</v>
      </c>
      <c r="AJ7" s="31" t="s">
        <v>3256</v>
      </c>
      <c r="AK7" s="31" t="s">
        <v>3264</v>
      </c>
      <c r="AL7" s="31" t="s">
        <v>3289</v>
      </c>
      <c r="AM7" s="31" t="s">
        <v>3301</v>
      </c>
      <c r="AN7" s="31" t="s">
        <v>3316</v>
      </c>
      <c r="AO7" s="31" t="s">
        <v>3325</v>
      </c>
      <c r="AP7" s="31" t="s">
        <v>3336</v>
      </c>
      <c r="AQ7" s="31" t="s">
        <v>3342</v>
      </c>
      <c r="AR7" s="31" t="s">
        <v>3349</v>
      </c>
      <c r="AS7" s="31" t="s">
        <v>4310</v>
      </c>
      <c r="AT7" s="31" t="s">
        <v>4638</v>
      </c>
    </row>
    <row r="8" spans="1:46">
      <c r="A8" s="30" t="s">
        <v>2525</v>
      </c>
      <c r="B8" s="31" t="s">
        <v>2570</v>
      </c>
      <c r="C8" s="31" t="s">
        <v>2687</v>
      </c>
      <c r="D8" s="31" t="s">
        <v>2695</v>
      </c>
      <c r="E8" s="31" t="s">
        <v>2709</v>
      </c>
      <c r="F8" s="31" t="s">
        <v>2726</v>
      </c>
      <c r="G8" s="31" t="s">
        <v>2734</v>
      </c>
      <c r="H8" s="31" t="s">
        <v>2759</v>
      </c>
      <c r="I8" s="31" t="s">
        <v>2780</v>
      </c>
      <c r="J8" s="31" t="s">
        <v>2794</v>
      </c>
      <c r="K8" s="31" t="s">
        <v>2820</v>
      </c>
      <c r="L8" s="31" t="s">
        <v>2872</v>
      </c>
      <c r="M8" s="31" t="s">
        <v>2885</v>
      </c>
      <c r="N8" s="31" t="s">
        <v>2898</v>
      </c>
      <c r="O8" s="31" t="s">
        <v>2919</v>
      </c>
      <c r="P8" s="31" t="s">
        <v>2933</v>
      </c>
      <c r="Q8" s="31" t="s">
        <v>2950</v>
      </c>
      <c r="R8" s="31" t="s">
        <v>2998</v>
      </c>
      <c r="S8" s="31" t="s">
        <v>3019</v>
      </c>
      <c r="T8" s="31" t="s">
        <v>3026</v>
      </c>
      <c r="U8" s="31" t="s">
        <v>3049</v>
      </c>
      <c r="V8" s="31" t="s">
        <v>3070</v>
      </c>
      <c r="W8" s="31" t="s">
        <v>3077</v>
      </c>
      <c r="X8" s="31" t="s">
        <v>3086</v>
      </c>
      <c r="Y8" s="31"/>
      <c r="Z8" s="31" t="s">
        <v>3129</v>
      </c>
      <c r="AA8" s="31" t="s">
        <v>3137</v>
      </c>
      <c r="AB8" s="31" t="s">
        <v>3149</v>
      </c>
      <c r="AC8" s="31" t="s">
        <v>3161</v>
      </c>
      <c r="AD8" s="31" t="s">
        <v>3173</v>
      </c>
      <c r="AE8" s="31" t="s">
        <v>3181</v>
      </c>
      <c r="AF8" s="31" t="s">
        <v>3190</v>
      </c>
      <c r="AG8" s="31" t="s">
        <v>3205</v>
      </c>
      <c r="AH8" s="31" t="s">
        <v>3238</v>
      </c>
      <c r="AI8" s="31" t="s">
        <v>3248</v>
      </c>
      <c r="AJ8" s="31" t="s">
        <v>3257</v>
      </c>
      <c r="AK8" s="31" t="s">
        <v>3265</v>
      </c>
      <c r="AL8" s="31" t="s">
        <v>3290</v>
      </c>
      <c r="AM8" s="31" t="s">
        <v>3302</v>
      </c>
      <c r="AN8" s="31" t="s">
        <v>3317</v>
      </c>
      <c r="AO8" s="31" t="s">
        <v>3326</v>
      </c>
      <c r="AP8" s="31" t="s">
        <v>3337</v>
      </c>
      <c r="AQ8" s="31" t="s">
        <v>3343</v>
      </c>
      <c r="AR8" s="31"/>
      <c r="AS8" s="31" t="s">
        <v>4311</v>
      </c>
      <c r="AT8" s="31" t="s">
        <v>4674</v>
      </c>
    </row>
    <row r="9" spans="1:46">
      <c r="A9" s="30" t="s">
        <v>2526</v>
      </c>
      <c r="B9" s="31" t="s">
        <v>2571</v>
      </c>
      <c r="C9" s="31" t="s">
        <v>2688</v>
      </c>
      <c r="D9" s="31" t="s">
        <v>2696</v>
      </c>
      <c r="E9" s="31" t="s">
        <v>2710</v>
      </c>
      <c r="F9" s="31" t="s">
        <v>2727</v>
      </c>
      <c r="G9" s="31" t="s">
        <v>2735</v>
      </c>
      <c r="H9" s="31" t="s">
        <v>2760</v>
      </c>
      <c r="I9" s="31" t="s">
        <v>2781</v>
      </c>
      <c r="J9" s="31" t="s">
        <v>2795</v>
      </c>
      <c r="K9" s="31" t="s">
        <v>2821</v>
      </c>
      <c r="L9" s="31" t="s">
        <v>2873</v>
      </c>
      <c r="M9" s="31" t="s">
        <v>2886</v>
      </c>
      <c r="N9" s="31" t="s">
        <v>2899</v>
      </c>
      <c r="O9" s="31" t="s">
        <v>2920</v>
      </c>
      <c r="P9" s="31" t="s">
        <v>2934</v>
      </c>
      <c r="Q9" s="31" t="s">
        <v>2951</v>
      </c>
      <c r="R9" s="31" t="s">
        <v>2999</v>
      </c>
      <c r="S9" s="31" t="s">
        <v>3020</v>
      </c>
      <c r="T9" s="31" t="s">
        <v>3027</v>
      </c>
      <c r="U9" s="31" t="s">
        <v>3050</v>
      </c>
      <c r="V9" s="31" t="s">
        <v>3071</v>
      </c>
      <c r="W9" s="31" t="s">
        <v>3078</v>
      </c>
      <c r="X9" s="31" t="s">
        <v>3087</v>
      </c>
      <c r="Y9" s="31"/>
      <c r="Z9" s="31" t="s">
        <v>3130</v>
      </c>
      <c r="AA9" s="31" t="s">
        <v>3138</v>
      </c>
      <c r="AB9" s="31" t="s">
        <v>3150</v>
      </c>
      <c r="AC9" s="31" t="s">
        <v>3162</v>
      </c>
      <c r="AD9" s="31" t="s">
        <v>3174</v>
      </c>
      <c r="AE9" s="31" t="s">
        <v>3182</v>
      </c>
      <c r="AF9" s="31" t="s">
        <v>3191</v>
      </c>
      <c r="AG9" s="31" t="s">
        <v>3206</v>
      </c>
      <c r="AH9" s="31" t="s">
        <v>3239</v>
      </c>
      <c r="AI9" s="31" t="s">
        <v>3249</v>
      </c>
      <c r="AJ9" s="31" t="s">
        <v>3258</v>
      </c>
      <c r="AK9" s="31" t="s">
        <v>3266</v>
      </c>
      <c r="AL9" s="31" t="s">
        <v>3291</v>
      </c>
      <c r="AM9" s="31" t="s">
        <v>3303</v>
      </c>
      <c r="AN9" s="31" t="s">
        <v>3318</v>
      </c>
      <c r="AO9" s="31" t="s">
        <v>3327</v>
      </c>
      <c r="AP9" s="31" t="s">
        <v>3338</v>
      </c>
      <c r="AQ9" s="31" t="s">
        <v>3344</v>
      </c>
      <c r="AR9" s="31"/>
      <c r="AS9" s="31" t="s">
        <v>4670</v>
      </c>
      <c r="AT9" s="31" t="s">
        <v>4639</v>
      </c>
    </row>
    <row r="10" spans="1:46">
      <c r="A10" s="30" t="s">
        <v>2527</v>
      </c>
      <c r="B10" s="31" t="s">
        <v>2572</v>
      </c>
      <c r="C10" s="31" t="s">
        <v>2689</v>
      </c>
      <c r="D10" s="31" t="s">
        <v>2697</v>
      </c>
      <c r="E10" s="31" t="s">
        <v>2711</v>
      </c>
      <c r="F10" s="31" t="s">
        <v>2728</v>
      </c>
      <c r="G10" s="31" t="s">
        <v>2736</v>
      </c>
      <c r="H10" s="31" t="s">
        <v>2761</v>
      </c>
      <c r="I10" s="31" t="s">
        <v>2782</v>
      </c>
      <c r="J10" s="31" t="s">
        <v>2796</v>
      </c>
      <c r="K10" s="31" t="s">
        <v>2822</v>
      </c>
      <c r="L10" s="31" t="s">
        <v>2874</v>
      </c>
      <c r="M10" s="31" t="s">
        <v>2887</v>
      </c>
      <c r="N10" s="31" t="s">
        <v>2900</v>
      </c>
      <c r="O10" s="31" t="s">
        <v>2921</v>
      </c>
      <c r="P10" s="31" t="s">
        <v>2935</v>
      </c>
      <c r="Q10" s="31" t="s">
        <v>2952</v>
      </c>
      <c r="R10" s="31" t="s">
        <v>3000</v>
      </c>
      <c r="S10" s="31" t="s">
        <v>3021</v>
      </c>
      <c r="T10" s="31" t="s">
        <v>3028</v>
      </c>
      <c r="U10" s="31" t="s">
        <v>3051</v>
      </c>
      <c r="V10" s="31" t="s">
        <v>3072</v>
      </c>
      <c r="W10" s="31" t="s">
        <v>3079</v>
      </c>
      <c r="X10" s="31" t="s">
        <v>3088</v>
      </c>
      <c r="Y10" s="31"/>
      <c r="Z10" s="31" t="s">
        <v>3131</v>
      </c>
      <c r="AA10" s="31" t="s">
        <v>3139</v>
      </c>
      <c r="AB10" s="31" t="s">
        <v>3151</v>
      </c>
      <c r="AC10" s="31" t="s">
        <v>3163</v>
      </c>
      <c r="AD10" s="31" t="s">
        <v>3175</v>
      </c>
      <c r="AE10" s="31" t="s">
        <v>3183</v>
      </c>
      <c r="AF10" s="31" t="s">
        <v>3192</v>
      </c>
      <c r="AG10" s="31" t="s">
        <v>3207</v>
      </c>
      <c r="AH10" s="31" t="s">
        <v>3240</v>
      </c>
      <c r="AI10" s="31" t="s">
        <v>3250</v>
      </c>
      <c r="AJ10" s="31" t="s">
        <v>3259</v>
      </c>
      <c r="AK10" s="31" t="s">
        <v>3267</v>
      </c>
      <c r="AL10" s="31" t="s">
        <v>3292</v>
      </c>
      <c r="AM10" s="31" t="s">
        <v>3304</v>
      </c>
      <c r="AN10" s="31" t="s">
        <v>3319</v>
      </c>
      <c r="AO10" s="31" t="s">
        <v>3328</v>
      </c>
      <c r="AP10" s="31"/>
      <c r="AQ10" s="31" t="s">
        <v>3345</v>
      </c>
      <c r="AR10" s="31"/>
      <c r="AS10" s="31" t="s">
        <v>4671</v>
      </c>
      <c r="AT10" s="31" t="s">
        <v>4640</v>
      </c>
    </row>
    <row r="11" spans="1:46">
      <c r="A11" s="30" t="s">
        <v>2528</v>
      </c>
      <c r="B11" s="31" t="s">
        <v>2573</v>
      </c>
      <c r="C11" s="31" t="s">
        <v>2690</v>
      </c>
      <c r="D11" s="31" t="s">
        <v>2698</v>
      </c>
      <c r="E11" s="31" t="s">
        <v>2712</v>
      </c>
      <c r="F11" s="31" t="s">
        <v>2729</v>
      </c>
      <c r="G11" s="31" t="s">
        <v>2737</v>
      </c>
      <c r="H11" s="31" t="s">
        <v>2762</v>
      </c>
      <c r="I11" s="31" t="s">
        <v>2783</v>
      </c>
      <c r="J11" s="31" t="s">
        <v>2797</v>
      </c>
      <c r="K11" s="31" t="s">
        <v>2823</v>
      </c>
      <c r="L11" s="31" t="s">
        <v>2875</v>
      </c>
      <c r="M11" s="31" t="s">
        <v>2888</v>
      </c>
      <c r="N11" s="31" t="s">
        <v>2901</v>
      </c>
      <c r="O11" s="31" t="s">
        <v>2922</v>
      </c>
      <c r="P11" s="31" t="s">
        <v>2937</v>
      </c>
      <c r="Q11" s="31" t="s">
        <v>2953</v>
      </c>
      <c r="R11" s="31" t="s">
        <v>3001</v>
      </c>
      <c r="S11" s="31"/>
      <c r="T11" s="31" t="s">
        <v>3029</v>
      </c>
      <c r="U11" s="31" t="s">
        <v>3052</v>
      </c>
      <c r="V11" s="31"/>
      <c r="W11" s="31" t="s">
        <v>3080</v>
      </c>
      <c r="X11" s="31" t="s">
        <v>3089</v>
      </c>
      <c r="Y11" s="31"/>
      <c r="Z11" s="31" t="s">
        <v>3132</v>
      </c>
      <c r="AA11" s="31" t="s">
        <v>3140</v>
      </c>
      <c r="AB11" s="31" t="s">
        <v>3152</v>
      </c>
      <c r="AC11" s="31" t="s">
        <v>3164</v>
      </c>
      <c r="AD11" s="31" t="s">
        <v>3176</v>
      </c>
      <c r="AE11" s="31" t="s">
        <v>3184</v>
      </c>
      <c r="AF11" s="31" t="s">
        <v>3193</v>
      </c>
      <c r="AG11" s="31" t="s">
        <v>3208</v>
      </c>
      <c r="AH11" s="31" t="s">
        <v>3241</v>
      </c>
      <c r="AI11" s="31" t="s">
        <v>3251</v>
      </c>
      <c r="AJ11" s="31" t="s">
        <v>3260</v>
      </c>
      <c r="AK11" s="31" t="s">
        <v>3268</v>
      </c>
      <c r="AL11" s="31" t="s">
        <v>3293</v>
      </c>
      <c r="AM11" s="31" t="s">
        <v>3305</v>
      </c>
      <c r="AN11" s="31" t="s">
        <v>3320</v>
      </c>
      <c r="AO11" s="31" t="s">
        <v>3329</v>
      </c>
      <c r="AP11" s="31"/>
      <c r="AQ11" s="31"/>
      <c r="AR11" s="31"/>
      <c r="AS11" s="31" t="s">
        <v>4672</v>
      </c>
      <c r="AT11" s="31"/>
    </row>
    <row r="12" spans="1:46">
      <c r="A12" s="30" t="s">
        <v>2529</v>
      </c>
      <c r="B12" s="31" t="s">
        <v>2574</v>
      </c>
      <c r="C12" s="31"/>
      <c r="D12" s="31" t="s">
        <v>2699</v>
      </c>
      <c r="E12" s="31" t="s">
        <v>2713</v>
      </c>
      <c r="F12" s="31"/>
      <c r="G12" s="31" t="s">
        <v>2738</v>
      </c>
      <c r="H12" s="31" t="s">
        <v>2763</v>
      </c>
      <c r="I12" s="31" t="s">
        <v>2784</v>
      </c>
      <c r="J12" s="31" t="s">
        <v>2798</v>
      </c>
      <c r="K12" s="31" t="s">
        <v>2824</v>
      </c>
      <c r="L12" s="31" t="s">
        <v>2876</v>
      </c>
      <c r="M12" s="31" t="s">
        <v>2889</v>
      </c>
      <c r="N12" s="31" t="s">
        <v>2902</v>
      </c>
      <c r="O12" s="31" t="s">
        <v>2923</v>
      </c>
      <c r="P12" s="31" t="s">
        <v>2938</v>
      </c>
      <c r="Q12" s="31" t="s">
        <v>2954</v>
      </c>
      <c r="R12" s="31" t="s">
        <v>3002</v>
      </c>
      <c r="S12" s="31"/>
      <c r="T12" s="31" t="s">
        <v>3030</v>
      </c>
      <c r="U12" s="31" t="s">
        <v>3053</v>
      </c>
      <c r="V12" s="31"/>
      <c r="W12" s="31" t="s">
        <v>3081</v>
      </c>
      <c r="X12" s="31" t="s">
        <v>3090</v>
      </c>
      <c r="Y12" s="31"/>
      <c r="Z12" s="31"/>
      <c r="AA12" s="31" t="s">
        <v>3141</v>
      </c>
      <c r="AB12" s="31" t="s">
        <v>3153</v>
      </c>
      <c r="AC12" s="31" t="s">
        <v>3165</v>
      </c>
      <c r="AD12" s="31"/>
      <c r="AE12" s="31" t="s">
        <v>3185</v>
      </c>
      <c r="AF12" s="31" t="s">
        <v>3194</v>
      </c>
      <c r="AG12" s="31" t="s">
        <v>3209</v>
      </c>
      <c r="AH12" s="31" t="s">
        <v>3242</v>
      </c>
      <c r="AI12" s="31" t="s">
        <v>3252</v>
      </c>
      <c r="AJ12" s="31"/>
      <c r="AK12" s="31" t="s">
        <v>3269</v>
      </c>
      <c r="AL12" s="31" t="s">
        <v>3294</v>
      </c>
      <c r="AM12" s="31" t="s">
        <v>3306</v>
      </c>
      <c r="AN12" s="31" t="s">
        <v>3321</v>
      </c>
      <c r="AO12" s="31" t="s">
        <v>3330</v>
      </c>
      <c r="AP12" s="31"/>
      <c r="AQ12" s="31"/>
      <c r="AR12" s="31"/>
      <c r="AS12" s="31" t="s">
        <v>4312</v>
      </c>
      <c r="AT12" s="31"/>
    </row>
    <row r="13" spans="1:46">
      <c r="A13" s="30" t="s">
        <v>2530</v>
      </c>
      <c r="B13" s="31" t="s">
        <v>2575</v>
      </c>
      <c r="C13" s="31"/>
      <c r="D13" s="31" t="s">
        <v>2700</v>
      </c>
      <c r="E13" s="31" t="s">
        <v>2714</v>
      </c>
      <c r="F13" s="31"/>
      <c r="G13" s="31" t="s">
        <v>2739</v>
      </c>
      <c r="H13" s="31" t="s">
        <v>2764</v>
      </c>
      <c r="I13" s="31" t="s">
        <v>2785</v>
      </c>
      <c r="J13" s="31" t="s">
        <v>2799</v>
      </c>
      <c r="K13" s="31" t="s">
        <v>2825</v>
      </c>
      <c r="L13" s="31" t="s">
        <v>2877</v>
      </c>
      <c r="M13" s="31" t="s">
        <v>2890</v>
      </c>
      <c r="N13" s="31" t="s">
        <v>2903</v>
      </c>
      <c r="O13" s="31" t="s">
        <v>2924</v>
      </c>
      <c r="P13" s="31" t="s">
        <v>2939</v>
      </c>
      <c r="Q13" s="31" t="s">
        <v>2955</v>
      </c>
      <c r="R13" s="31" t="s">
        <v>3003</v>
      </c>
      <c r="S13" s="31"/>
      <c r="T13" s="31" t="s">
        <v>3031</v>
      </c>
      <c r="U13" s="31" t="s">
        <v>3054</v>
      </c>
      <c r="V13" s="31"/>
      <c r="W13" s="31"/>
      <c r="X13" s="31" t="s">
        <v>3091</v>
      </c>
      <c r="Y13" s="31"/>
      <c r="Z13" s="31"/>
      <c r="AA13" s="31" t="s">
        <v>3142</v>
      </c>
      <c r="AB13" s="31" t="s">
        <v>3154</v>
      </c>
      <c r="AC13" s="31" t="s">
        <v>3166</v>
      </c>
      <c r="AD13" s="31"/>
      <c r="AE13" s="31"/>
      <c r="AF13" s="31" t="s">
        <v>3195</v>
      </c>
      <c r="AG13" s="31" t="s">
        <v>3210</v>
      </c>
      <c r="AH13" s="31" t="s">
        <v>3243</v>
      </c>
      <c r="AI13" s="31"/>
      <c r="AJ13" s="31"/>
      <c r="AK13" s="31" t="s">
        <v>3271</v>
      </c>
      <c r="AL13" s="31" t="s">
        <v>3295</v>
      </c>
      <c r="AM13" s="31" t="s">
        <v>3307</v>
      </c>
      <c r="AN13" s="31"/>
      <c r="AO13" s="31" t="s">
        <v>3331</v>
      </c>
      <c r="AP13" s="31"/>
      <c r="AQ13" s="31"/>
      <c r="AR13" s="31"/>
      <c r="AS13" s="31" t="s">
        <v>4313</v>
      </c>
      <c r="AT13" s="31"/>
    </row>
    <row r="14" spans="1:46">
      <c r="A14" s="30" t="s">
        <v>3517</v>
      </c>
      <c r="B14" s="31" t="s">
        <v>2576</v>
      </c>
      <c r="C14" s="31"/>
      <c r="D14" s="31" t="s">
        <v>2701</v>
      </c>
      <c r="E14" s="31" t="s">
        <v>2715</v>
      </c>
      <c r="F14" s="31"/>
      <c r="G14" s="31" t="s">
        <v>2740</v>
      </c>
      <c r="H14" s="31" t="s">
        <v>2765</v>
      </c>
      <c r="I14" s="31" t="s">
        <v>2786</v>
      </c>
      <c r="J14" s="31" t="s">
        <v>2800</v>
      </c>
      <c r="K14" s="31" t="s">
        <v>2826</v>
      </c>
      <c r="L14" s="31" t="s">
        <v>2878</v>
      </c>
      <c r="M14" s="31" t="s">
        <v>2891</v>
      </c>
      <c r="N14" s="31" t="s">
        <v>2904</v>
      </c>
      <c r="O14" s="31" t="s">
        <v>2925</v>
      </c>
      <c r="P14" s="31" t="s">
        <v>2940</v>
      </c>
      <c r="Q14" s="31" t="s">
        <v>2956</v>
      </c>
      <c r="R14" s="31" t="s">
        <v>3004</v>
      </c>
      <c r="S14" s="31"/>
      <c r="T14" s="31" t="s">
        <v>3032</v>
      </c>
      <c r="U14" s="31" t="s">
        <v>3055</v>
      </c>
      <c r="V14" s="31"/>
      <c r="W14" s="31"/>
      <c r="X14" s="31" t="s">
        <v>3092</v>
      </c>
      <c r="Y14" s="31"/>
      <c r="Z14" s="31"/>
      <c r="AA14" s="31" t="s">
        <v>3143</v>
      </c>
      <c r="AB14" s="31" t="s">
        <v>3155</v>
      </c>
      <c r="AC14" s="31" t="s">
        <v>3167</v>
      </c>
      <c r="AD14" s="31"/>
      <c r="AE14" s="31"/>
      <c r="AF14" s="31" t="s">
        <v>3196</v>
      </c>
      <c r="AG14" s="31" t="s">
        <v>3211</v>
      </c>
      <c r="AH14" s="31"/>
      <c r="AI14" s="31"/>
      <c r="AJ14" s="31"/>
      <c r="AK14" s="31" t="s">
        <v>3272</v>
      </c>
      <c r="AL14" s="31" t="s">
        <v>3296</v>
      </c>
      <c r="AM14" s="31" t="s">
        <v>3308</v>
      </c>
      <c r="AN14" s="31"/>
      <c r="AO14" s="31" t="s">
        <v>3332</v>
      </c>
      <c r="AP14" s="31"/>
      <c r="AQ14" s="31"/>
      <c r="AR14" s="31"/>
      <c r="AS14" s="31" t="s">
        <v>4314</v>
      </c>
      <c r="AT14" s="31"/>
    </row>
    <row r="15" spans="1:46">
      <c r="A15" s="30" t="s">
        <v>2531</v>
      </c>
      <c r="B15" s="31" t="s">
        <v>2577</v>
      </c>
      <c r="C15" s="31"/>
      <c r="D15" s="31" t="s">
        <v>2702</v>
      </c>
      <c r="E15" s="31" t="s">
        <v>2716</v>
      </c>
      <c r="F15" s="31"/>
      <c r="G15" s="31" t="s">
        <v>2741</v>
      </c>
      <c r="H15" s="31" t="s">
        <v>2766</v>
      </c>
      <c r="I15" s="31" t="s">
        <v>2787</v>
      </c>
      <c r="J15" s="31" t="s">
        <v>2801</v>
      </c>
      <c r="K15" s="31" t="s">
        <v>2827</v>
      </c>
      <c r="L15" s="31" t="s">
        <v>2879</v>
      </c>
      <c r="M15" s="31" t="s">
        <v>2892</v>
      </c>
      <c r="N15" s="31" t="s">
        <v>2905</v>
      </c>
      <c r="O15" s="31" t="s">
        <v>2926</v>
      </c>
      <c r="P15" s="31" t="s">
        <v>2941</v>
      </c>
      <c r="Q15" s="31" t="s">
        <v>2957</v>
      </c>
      <c r="R15" s="31" t="s">
        <v>3005</v>
      </c>
      <c r="S15" s="31"/>
      <c r="T15" s="31" t="s">
        <v>3033</v>
      </c>
      <c r="U15" s="31" t="s">
        <v>3056</v>
      </c>
      <c r="V15" s="31"/>
      <c r="W15" s="31"/>
      <c r="X15" s="31" t="s">
        <v>3093</v>
      </c>
      <c r="Y15" s="31"/>
      <c r="Z15" s="31"/>
      <c r="AA15" s="31" t="s">
        <v>3144</v>
      </c>
      <c r="AB15" s="31" t="s">
        <v>3156</v>
      </c>
      <c r="AC15" s="31" t="s">
        <v>3168</v>
      </c>
      <c r="AD15" s="31"/>
      <c r="AE15" s="31"/>
      <c r="AF15" s="31" t="s">
        <v>3197</v>
      </c>
      <c r="AG15" s="31" t="s">
        <v>3212</v>
      </c>
      <c r="AH15" s="31"/>
      <c r="AI15" s="31"/>
      <c r="AJ15" s="31"/>
      <c r="AK15" s="31" t="s">
        <v>3273</v>
      </c>
      <c r="AL15" s="31" t="s">
        <v>3297</v>
      </c>
      <c r="AM15" s="31" t="s">
        <v>3309</v>
      </c>
      <c r="AN15" s="31"/>
      <c r="AO15" s="31"/>
      <c r="AP15" s="31"/>
      <c r="AQ15" s="31"/>
      <c r="AR15" s="31"/>
      <c r="AS15" s="31" t="s">
        <v>4315</v>
      </c>
      <c r="AT15" s="31"/>
    </row>
    <row r="16" spans="1:46">
      <c r="A16" s="30" t="s">
        <v>2532</v>
      </c>
      <c r="B16" s="31" t="s">
        <v>2578</v>
      </c>
      <c r="C16" s="31"/>
      <c r="D16" s="31" t="s">
        <v>2703</v>
      </c>
      <c r="E16" s="31" t="s">
        <v>2717</v>
      </c>
      <c r="F16" s="31"/>
      <c r="G16" s="31" t="s">
        <v>2742</v>
      </c>
      <c r="H16" s="31" t="s">
        <v>2767</v>
      </c>
      <c r="I16" s="31" t="s">
        <v>2788</v>
      </c>
      <c r="J16" s="31" t="s">
        <v>2802</v>
      </c>
      <c r="K16" s="31" t="s">
        <v>2828</v>
      </c>
      <c r="L16" s="31" t="s">
        <v>2880</v>
      </c>
      <c r="M16" s="31" t="s">
        <v>2893</v>
      </c>
      <c r="N16" s="31" t="s">
        <v>2906</v>
      </c>
      <c r="O16" s="31" t="s">
        <v>2927</v>
      </c>
      <c r="P16" s="31" t="s">
        <v>2942</v>
      </c>
      <c r="Q16" s="31" t="s">
        <v>2958</v>
      </c>
      <c r="R16" s="31" t="s">
        <v>3006</v>
      </c>
      <c r="S16" s="31"/>
      <c r="T16" s="31" t="s">
        <v>3034</v>
      </c>
      <c r="U16" s="31" t="s">
        <v>3057</v>
      </c>
      <c r="V16" s="31"/>
      <c r="W16" s="31"/>
      <c r="X16" s="31" t="s">
        <v>3094</v>
      </c>
      <c r="Y16" s="31"/>
      <c r="Z16" s="31"/>
      <c r="AA16" s="31"/>
      <c r="AB16" s="31"/>
      <c r="AC16" s="31"/>
      <c r="AD16" s="31"/>
      <c r="AE16" s="31"/>
      <c r="AF16" s="31" t="s">
        <v>3198</v>
      </c>
      <c r="AG16" s="31" t="s">
        <v>3213</v>
      </c>
      <c r="AH16" s="31"/>
      <c r="AI16" s="31"/>
      <c r="AJ16" s="31"/>
      <c r="AK16" s="31" t="s">
        <v>3274</v>
      </c>
      <c r="AL16" s="31"/>
      <c r="AM16" s="31" t="s">
        <v>3310</v>
      </c>
      <c r="AN16" s="31"/>
      <c r="AO16" s="31"/>
      <c r="AP16" s="31"/>
      <c r="AQ16" s="31"/>
      <c r="AR16" s="31"/>
      <c r="AS16" s="31" t="s">
        <v>4316</v>
      </c>
      <c r="AT16" s="31"/>
    </row>
    <row r="17" spans="1:46">
      <c r="A17" s="30" t="s">
        <v>3518</v>
      </c>
      <c r="B17" s="31" t="s">
        <v>2579</v>
      </c>
      <c r="C17" s="31"/>
      <c r="D17" s="31" t="s">
        <v>2704</v>
      </c>
      <c r="E17" s="31" t="s">
        <v>2718</v>
      </c>
      <c r="F17" s="31"/>
      <c r="G17" s="31" t="s">
        <v>2743</v>
      </c>
      <c r="H17" s="31" t="s">
        <v>2768</v>
      </c>
      <c r="I17" s="31" t="s">
        <v>2789</v>
      </c>
      <c r="J17" s="31" t="s">
        <v>2803</v>
      </c>
      <c r="K17" s="31" t="s">
        <v>2829</v>
      </c>
      <c r="L17" s="31"/>
      <c r="M17" s="31"/>
      <c r="N17" s="31" t="s">
        <v>2907</v>
      </c>
      <c r="O17" s="31" t="s">
        <v>2928</v>
      </c>
      <c r="P17" s="31" t="s">
        <v>2943</v>
      </c>
      <c r="Q17" s="31" t="s">
        <v>2959</v>
      </c>
      <c r="R17" s="31" t="s">
        <v>3007</v>
      </c>
      <c r="S17" s="31"/>
      <c r="T17" s="31" t="s">
        <v>3035</v>
      </c>
      <c r="U17" s="31" t="s">
        <v>3058</v>
      </c>
      <c r="V17" s="31"/>
      <c r="W17" s="31"/>
      <c r="X17" s="31" t="s">
        <v>3096</v>
      </c>
      <c r="Y17" s="31"/>
      <c r="Z17" s="31"/>
      <c r="AA17" s="31"/>
      <c r="AB17" s="31"/>
      <c r="AC17" s="31"/>
      <c r="AD17" s="31"/>
      <c r="AE17" s="31"/>
      <c r="AF17" s="31" t="s">
        <v>3199</v>
      </c>
      <c r="AG17" s="31" t="s">
        <v>3214</v>
      </c>
      <c r="AH17" s="31"/>
      <c r="AI17" s="31"/>
      <c r="AJ17" s="31"/>
      <c r="AK17" s="31" t="s">
        <v>3275</v>
      </c>
      <c r="AL17" s="31"/>
      <c r="AM17" s="31" t="s">
        <v>3311</v>
      </c>
      <c r="AN17" s="31"/>
      <c r="AO17" s="31"/>
      <c r="AP17" s="31"/>
      <c r="AQ17" s="31"/>
      <c r="AR17" s="31"/>
      <c r="AS17" s="31" t="s">
        <v>4317</v>
      </c>
      <c r="AT17" s="31"/>
    </row>
    <row r="18" spans="1:46">
      <c r="A18" s="30" t="s">
        <v>2533</v>
      </c>
      <c r="B18" s="31" t="s">
        <v>2580</v>
      </c>
      <c r="C18" s="31"/>
      <c r="D18" s="31"/>
      <c r="E18" s="31" t="s">
        <v>2719</v>
      </c>
      <c r="F18" s="31"/>
      <c r="G18" s="31" t="s">
        <v>2744</v>
      </c>
      <c r="H18" s="31" t="s">
        <v>2769</v>
      </c>
      <c r="I18" s="31"/>
      <c r="J18" s="31" t="s">
        <v>2804</v>
      </c>
      <c r="K18" s="31" t="s">
        <v>2830</v>
      </c>
      <c r="L18" s="31"/>
      <c r="M18" s="31"/>
      <c r="N18" s="31" t="s">
        <v>2908</v>
      </c>
      <c r="O18" s="31"/>
      <c r="P18" s="31" t="s">
        <v>2944</v>
      </c>
      <c r="Q18" s="31" t="s">
        <v>2960</v>
      </c>
      <c r="R18" s="31" t="s">
        <v>3008</v>
      </c>
      <c r="S18" s="31"/>
      <c r="T18" s="31" t="s">
        <v>3036</v>
      </c>
      <c r="U18" s="31" t="s">
        <v>3059</v>
      </c>
      <c r="V18" s="31"/>
      <c r="W18" s="31"/>
      <c r="X18" s="31" t="s">
        <v>3097</v>
      </c>
      <c r="Y18" s="31"/>
      <c r="Z18" s="31"/>
      <c r="AA18" s="31"/>
      <c r="AB18" s="31"/>
      <c r="AC18" s="31"/>
      <c r="AD18" s="31"/>
      <c r="AE18" s="31"/>
      <c r="AF18" s="31" t="s">
        <v>3200</v>
      </c>
      <c r="AG18" s="31" t="s">
        <v>3215</v>
      </c>
      <c r="AH18" s="31"/>
      <c r="AI18" s="31"/>
      <c r="AJ18" s="31"/>
      <c r="AK18" s="31" t="s">
        <v>3276</v>
      </c>
      <c r="AL18" s="31"/>
      <c r="AM18" s="31" t="s">
        <v>3312</v>
      </c>
      <c r="AN18" s="31"/>
      <c r="AO18" s="31"/>
      <c r="AP18" s="31"/>
      <c r="AQ18" s="31"/>
      <c r="AR18" s="31"/>
      <c r="AS18" s="31" t="s">
        <v>4318</v>
      </c>
      <c r="AT18" s="31"/>
    </row>
    <row r="19" spans="1:46">
      <c r="A19" s="30" t="s">
        <v>2534</v>
      </c>
      <c r="B19" s="31" t="s">
        <v>2581</v>
      </c>
      <c r="C19" s="31"/>
      <c r="D19" s="31"/>
      <c r="E19" s="31" t="s">
        <v>2720</v>
      </c>
      <c r="F19" s="31"/>
      <c r="G19" s="31" t="s">
        <v>2745</v>
      </c>
      <c r="H19" s="31" t="s">
        <v>2770</v>
      </c>
      <c r="I19" s="31"/>
      <c r="J19" s="31" t="s">
        <v>2805</v>
      </c>
      <c r="K19" s="31" t="s">
        <v>2831</v>
      </c>
      <c r="L19" s="31"/>
      <c r="M19" s="31"/>
      <c r="N19" s="31" t="s">
        <v>2909</v>
      </c>
      <c r="O19" s="31"/>
      <c r="P19" s="31" t="s">
        <v>4683</v>
      </c>
      <c r="Q19" s="31" t="s">
        <v>2961</v>
      </c>
      <c r="R19" s="31" t="s">
        <v>3009</v>
      </c>
      <c r="S19" s="31"/>
      <c r="T19" s="31" t="s">
        <v>3037</v>
      </c>
      <c r="U19" s="31" t="s">
        <v>3060</v>
      </c>
      <c r="V19" s="31"/>
      <c r="W19" s="31"/>
      <c r="X19" s="31" t="s">
        <v>3098</v>
      </c>
      <c r="Y19" s="31"/>
      <c r="Z19" s="31"/>
      <c r="AA19" s="31"/>
      <c r="AB19" s="31"/>
      <c r="AC19" s="31"/>
      <c r="AD19" s="31"/>
      <c r="AE19" s="31"/>
      <c r="AF19" s="31"/>
      <c r="AG19" s="31" t="s">
        <v>3216</v>
      </c>
      <c r="AH19" s="31"/>
      <c r="AI19" s="31"/>
      <c r="AJ19" s="31"/>
      <c r="AK19" s="31" t="s">
        <v>3277</v>
      </c>
      <c r="AL19" s="31"/>
      <c r="AM19" s="31"/>
      <c r="AN19" s="31"/>
      <c r="AO19" s="31"/>
      <c r="AP19" s="31"/>
      <c r="AQ19" s="31"/>
      <c r="AR19" s="31"/>
      <c r="AS19" s="31" t="s">
        <v>4319</v>
      </c>
      <c r="AT19" s="31"/>
    </row>
    <row r="20" spans="1:46">
      <c r="A20" s="30" t="s">
        <v>2535</v>
      </c>
      <c r="B20" s="31" t="s">
        <v>2582</v>
      </c>
      <c r="C20" s="31"/>
      <c r="D20" s="31"/>
      <c r="E20" s="31" t="s">
        <v>2721</v>
      </c>
      <c r="F20" s="31"/>
      <c r="G20" s="31" t="s">
        <v>2746</v>
      </c>
      <c r="H20" s="31" t="s">
        <v>2771</v>
      </c>
      <c r="I20" s="31"/>
      <c r="J20" s="31" t="s">
        <v>2806</v>
      </c>
      <c r="K20" s="31" t="s">
        <v>2832</v>
      </c>
      <c r="L20" s="31"/>
      <c r="M20" s="31"/>
      <c r="N20" s="31" t="s">
        <v>2910</v>
      </c>
      <c r="O20" s="31"/>
      <c r="P20" s="31" t="s">
        <v>2945</v>
      </c>
      <c r="Q20" s="31" t="s">
        <v>2962</v>
      </c>
      <c r="R20" s="31" t="s">
        <v>3010</v>
      </c>
      <c r="S20" s="31"/>
      <c r="T20" s="31" t="s">
        <v>3038</v>
      </c>
      <c r="U20" s="31" t="s">
        <v>3061</v>
      </c>
      <c r="V20" s="31"/>
      <c r="W20" s="31"/>
      <c r="X20" s="31" t="s">
        <v>3099</v>
      </c>
      <c r="Y20" s="31"/>
      <c r="Z20" s="31"/>
      <c r="AA20" s="31"/>
      <c r="AB20" s="31"/>
      <c r="AC20" s="31"/>
      <c r="AD20" s="31"/>
      <c r="AE20" s="31"/>
      <c r="AF20" s="31"/>
      <c r="AG20" s="31" t="s">
        <v>3217</v>
      </c>
      <c r="AH20" s="31"/>
      <c r="AI20" s="31"/>
      <c r="AJ20" s="31"/>
      <c r="AK20" s="31" t="s">
        <v>3278</v>
      </c>
      <c r="AL20" s="31"/>
      <c r="AM20" s="31"/>
      <c r="AN20" s="31"/>
      <c r="AO20" s="31"/>
      <c r="AP20" s="31"/>
      <c r="AQ20" s="31"/>
      <c r="AR20" s="31"/>
      <c r="AS20" s="31" t="s">
        <v>4320</v>
      </c>
      <c r="AT20" s="31"/>
    </row>
    <row r="21" spans="1:46">
      <c r="A21" s="30" t="s">
        <v>4669</v>
      </c>
      <c r="B21" s="31" t="s">
        <v>2583</v>
      </c>
      <c r="C21" s="31"/>
      <c r="D21" s="31"/>
      <c r="E21" s="31"/>
      <c r="F21" s="31"/>
      <c r="G21" s="31" t="s">
        <v>2747</v>
      </c>
      <c r="H21" s="31" t="s">
        <v>2772</v>
      </c>
      <c r="I21" s="31"/>
      <c r="J21" s="31" t="s">
        <v>2807</v>
      </c>
      <c r="K21" s="31" t="s">
        <v>2833</v>
      </c>
      <c r="L21" s="31"/>
      <c r="M21" s="31"/>
      <c r="N21" s="31" t="s">
        <v>2911</v>
      </c>
      <c r="O21" s="31"/>
      <c r="P21" s="31"/>
      <c r="Q21" s="31" t="s">
        <v>2963</v>
      </c>
      <c r="R21" s="31" t="s">
        <v>3011</v>
      </c>
      <c r="S21" s="31"/>
      <c r="T21" s="31" t="s">
        <v>3039</v>
      </c>
      <c r="U21" s="31" t="s">
        <v>3062</v>
      </c>
      <c r="V21" s="31"/>
      <c r="W21" s="31"/>
      <c r="X21" s="31" t="s">
        <v>3100</v>
      </c>
      <c r="Y21" s="31"/>
      <c r="Z21" s="31"/>
      <c r="AA21" s="31"/>
      <c r="AB21" s="31"/>
      <c r="AC21" s="31"/>
      <c r="AD21" s="31"/>
      <c r="AE21" s="31"/>
      <c r="AF21" s="31"/>
      <c r="AG21" s="31" t="s">
        <v>3218</v>
      </c>
      <c r="AH21" s="31"/>
      <c r="AI21" s="31"/>
      <c r="AJ21" s="31"/>
      <c r="AK21" s="31" t="s">
        <v>3279</v>
      </c>
      <c r="AL21" s="31"/>
      <c r="AM21" s="31"/>
      <c r="AN21" s="31"/>
      <c r="AO21" s="31"/>
      <c r="AP21" s="31"/>
      <c r="AQ21" s="31"/>
      <c r="AR21" s="31"/>
      <c r="AS21" s="31" t="s">
        <v>4321</v>
      </c>
      <c r="AT21" s="31"/>
    </row>
    <row r="22" spans="1:46">
      <c r="A22" s="30" t="s">
        <v>2537</v>
      </c>
      <c r="B22" s="31" t="s">
        <v>2584</v>
      </c>
      <c r="C22" s="31"/>
      <c r="D22" s="31"/>
      <c r="E22" s="31"/>
      <c r="F22" s="31"/>
      <c r="G22" s="31" t="s">
        <v>2748</v>
      </c>
      <c r="H22" s="31" t="s">
        <v>2773</v>
      </c>
      <c r="I22" s="31"/>
      <c r="J22" s="31" t="s">
        <v>2808</v>
      </c>
      <c r="K22" s="31" t="s">
        <v>2834</v>
      </c>
      <c r="L22" s="31"/>
      <c r="M22" s="31"/>
      <c r="N22" s="31" t="s">
        <v>2912</v>
      </c>
      <c r="O22" s="31"/>
      <c r="P22" s="31"/>
      <c r="Q22" s="31" t="s">
        <v>2964</v>
      </c>
      <c r="R22" s="31" t="s">
        <v>3012</v>
      </c>
      <c r="S22" s="31"/>
      <c r="T22" s="31" t="s">
        <v>3040</v>
      </c>
      <c r="U22" s="31" t="s">
        <v>3063</v>
      </c>
      <c r="V22" s="31"/>
      <c r="W22" s="31"/>
      <c r="X22" s="31" t="s">
        <v>3101</v>
      </c>
      <c r="Y22" s="31"/>
      <c r="Z22" s="31"/>
      <c r="AA22" s="31"/>
      <c r="AB22" s="31"/>
      <c r="AC22" s="31"/>
      <c r="AD22" s="31"/>
      <c r="AE22" s="31"/>
      <c r="AF22" s="31"/>
      <c r="AG22" s="31" t="s">
        <v>3219</v>
      </c>
      <c r="AH22" s="31"/>
      <c r="AI22" s="31"/>
      <c r="AJ22" s="31"/>
      <c r="AK22" s="31" t="s">
        <v>3280</v>
      </c>
      <c r="AL22" s="31"/>
      <c r="AM22" s="31"/>
      <c r="AN22" s="31"/>
      <c r="AO22" s="31"/>
      <c r="AP22" s="31"/>
      <c r="AQ22" s="31"/>
      <c r="AR22" s="31"/>
      <c r="AS22" s="31" t="s">
        <v>4322</v>
      </c>
      <c r="AT22" s="31"/>
    </row>
    <row r="23" spans="1:46">
      <c r="A23" s="30" t="s">
        <v>2538</v>
      </c>
      <c r="B23" s="31" t="s">
        <v>2585</v>
      </c>
      <c r="C23" s="31"/>
      <c r="D23" s="31"/>
      <c r="E23" s="31"/>
      <c r="F23" s="31"/>
      <c r="G23" s="31" t="s">
        <v>2749</v>
      </c>
      <c r="H23" s="31" t="s">
        <v>2774</v>
      </c>
      <c r="I23" s="31"/>
      <c r="J23" s="31" t="s">
        <v>2809</v>
      </c>
      <c r="K23" s="31" t="s">
        <v>2835</v>
      </c>
      <c r="L23" s="31"/>
      <c r="M23" s="31"/>
      <c r="N23" s="31" t="s">
        <v>2913</v>
      </c>
      <c r="O23" s="31"/>
      <c r="P23" s="31"/>
      <c r="Q23" s="31" t="s">
        <v>2965</v>
      </c>
      <c r="R23" s="31" t="s">
        <v>3013</v>
      </c>
      <c r="S23" s="31"/>
      <c r="T23" s="31" t="s">
        <v>3041</v>
      </c>
      <c r="U23" s="31" t="s">
        <v>3064</v>
      </c>
      <c r="V23" s="31"/>
      <c r="W23" s="31"/>
      <c r="X23" s="31" t="s">
        <v>3102</v>
      </c>
      <c r="Y23" s="31"/>
      <c r="Z23" s="31"/>
      <c r="AA23" s="31"/>
      <c r="AB23" s="31"/>
      <c r="AC23" s="31"/>
      <c r="AD23" s="31"/>
      <c r="AE23" s="31"/>
      <c r="AF23" s="31"/>
      <c r="AG23" s="31" t="s">
        <v>3220</v>
      </c>
      <c r="AH23" s="31"/>
      <c r="AI23" s="31"/>
      <c r="AJ23" s="31"/>
      <c r="AK23" s="31" t="s">
        <v>3281</v>
      </c>
      <c r="AL23" s="31"/>
      <c r="AM23" s="31"/>
      <c r="AN23" s="31"/>
      <c r="AO23" s="31"/>
      <c r="AP23" s="31"/>
      <c r="AQ23" s="31"/>
      <c r="AR23" s="31"/>
      <c r="AS23" s="31" t="s">
        <v>4323</v>
      </c>
      <c r="AT23" s="31"/>
    </row>
    <row r="24" spans="1:46">
      <c r="A24" s="30" t="s">
        <v>2539</v>
      </c>
      <c r="B24" s="31" t="s">
        <v>2586</v>
      </c>
      <c r="C24" s="31"/>
      <c r="D24" s="31"/>
      <c r="E24" s="31"/>
      <c r="F24" s="31"/>
      <c r="G24" s="31" t="s">
        <v>2750</v>
      </c>
      <c r="H24" s="31" t="s">
        <v>4755</v>
      </c>
      <c r="I24" s="31"/>
      <c r="J24" s="31" t="s">
        <v>2810</v>
      </c>
      <c r="K24" s="31" t="s">
        <v>2836</v>
      </c>
      <c r="L24" s="31"/>
      <c r="M24" s="31"/>
      <c r="N24" s="31" t="s">
        <v>2914</v>
      </c>
      <c r="O24" s="31"/>
      <c r="P24" s="31"/>
      <c r="Q24" s="31" t="s">
        <v>2966</v>
      </c>
      <c r="R24" s="31" t="s">
        <v>3014</v>
      </c>
      <c r="S24" s="31"/>
      <c r="T24" s="31" t="s">
        <v>3042</v>
      </c>
      <c r="U24" s="31" t="s">
        <v>3065</v>
      </c>
      <c r="V24" s="31"/>
      <c r="W24" s="31"/>
      <c r="X24" s="31" t="s">
        <v>3103</v>
      </c>
      <c r="Y24" s="31"/>
      <c r="Z24" s="31"/>
      <c r="AA24" s="31"/>
      <c r="AB24" s="31"/>
      <c r="AC24" s="31"/>
      <c r="AD24" s="31"/>
      <c r="AE24" s="31"/>
      <c r="AF24" s="31"/>
      <c r="AG24" s="31" t="s">
        <v>3221</v>
      </c>
      <c r="AH24" s="31"/>
      <c r="AI24" s="31"/>
      <c r="AJ24" s="31"/>
      <c r="AK24" s="31" t="s">
        <v>3282</v>
      </c>
      <c r="AL24" s="31"/>
      <c r="AM24" s="31"/>
      <c r="AN24" s="31"/>
      <c r="AO24" s="31"/>
      <c r="AP24" s="31"/>
      <c r="AQ24" s="31"/>
      <c r="AR24" s="31"/>
      <c r="AS24" s="31" t="s">
        <v>4324</v>
      </c>
      <c r="AT24" s="31"/>
    </row>
    <row r="25" spans="1:46">
      <c r="A25" s="30" t="s">
        <v>2540</v>
      </c>
      <c r="B25" s="31" t="s">
        <v>2587</v>
      </c>
      <c r="C25" s="31"/>
      <c r="D25" s="31"/>
      <c r="E25" s="31"/>
      <c r="F25" s="31"/>
      <c r="G25" s="31" t="s">
        <v>2751</v>
      </c>
      <c r="H25" s="31" t="s">
        <v>2775</v>
      </c>
      <c r="I25" s="31"/>
      <c r="J25" s="31" t="s">
        <v>2811</v>
      </c>
      <c r="K25" s="31" t="s">
        <v>2837</v>
      </c>
      <c r="L25" s="31"/>
      <c r="M25" s="31"/>
      <c r="N25" s="31" t="s">
        <v>4754</v>
      </c>
      <c r="O25" s="31"/>
      <c r="P25" s="31"/>
      <c r="Q25" s="31" t="s">
        <v>2967</v>
      </c>
      <c r="R25" s="31"/>
      <c r="S25" s="31"/>
      <c r="T25" s="31" t="s">
        <v>3043</v>
      </c>
      <c r="U25" s="31"/>
      <c r="V25" s="31"/>
      <c r="W25" s="31"/>
      <c r="X25" s="31" t="s">
        <v>3104</v>
      </c>
      <c r="Y25" s="31"/>
      <c r="Z25" s="31"/>
      <c r="AA25" s="31"/>
      <c r="AB25" s="31"/>
      <c r="AC25" s="31"/>
      <c r="AD25" s="31"/>
      <c r="AE25" s="31"/>
      <c r="AF25" s="31"/>
      <c r="AG25" s="31" t="s">
        <v>3222</v>
      </c>
      <c r="AH25" s="31"/>
      <c r="AI25" s="31"/>
      <c r="AJ25" s="31"/>
      <c r="AK25" s="31" t="s">
        <v>3283</v>
      </c>
      <c r="AL25" s="31"/>
      <c r="AM25" s="31"/>
      <c r="AN25" s="31"/>
      <c r="AO25" s="31"/>
      <c r="AP25" s="31"/>
      <c r="AQ25" s="31"/>
      <c r="AR25" s="31"/>
      <c r="AS25" s="31" t="s">
        <v>4325</v>
      </c>
      <c r="AT25" s="31"/>
    </row>
    <row r="26" spans="1:46">
      <c r="A26" s="30" t="s">
        <v>2541</v>
      </c>
      <c r="B26" s="31" t="s">
        <v>2588</v>
      </c>
      <c r="C26" s="31"/>
      <c r="D26" s="31"/>
      <c r="E26" s="31"/>
      <c r="F26" s="31"/>
      <c r="G26" s="31" t="s">
        <v>2752</v>
      </c>
      <c r="H26" s="31"/>
      <c r="I26" s="31"/>
      <c r="J26" s="31" t="s">
        <v>2812</v>
      </c>
      <c r="K26" s="31" t="s">
        <v>2838</v>
      </c>
      <c r="L26" s="31"/>
      <c r="M26" s="31"/>
      <c r="N26" s="31"/>
      <c r="O26" s="31"/>
      <c r="P26" s="31"/>
      <c r="Q26" s="31" t="s">
        <v>2968</v>
      </c>
      <c r="R26" s="31"/>
      <c r="S26" s="31"/>
      <c r="T26" s="31" t="s">
        <v>3044</v>
      </c>
      <c r="U26" s="31"/>
      <c r="V26" s="31"/>
      <c r="W26" s="31"/>
      <c r="X26" s="31" t="s">
        <v>3105</v>
      </c>
      <c r="Y26" s="31"/>
      <c r="Z26" s="31"/>
      <c r="AA26" s="31"/>
      <c r="AB26" s="31"/>
      <c r="AC26" s="31"/>
      <c r="AD26" s="31"/>
      <c r="AE26" s="31"/>
      <c r="AF26" s="31"/>
      <c r="AG26" s="31" t="s">
        <v>3223</v>
      </c>
      <c r="AH26" s="31"/>
      <c r="AI26" s="31"/>
      <c r="AJ26" s="31"/>
      <c r="AK26" s="31" t="s">
        <v>3285</v>
      </c>
      <c r="AL26" s="31"/>
      <c r="AM26" s="31"/>
      <c r="AN26" s="31"/>
      <c r="AO26" s="31"/>
      <c r="AP26" s="31"/>
      <c r="AQ26" s="31"/>
      <c r="AR26" s="31"/>
      <c r="AS26" s="31" t="s">
        <v>4326</v>
      </c>
      <c r="AT26" s="31"/>
    </row>
    <row r="27" spans="1:46">
      <c r="A27" s="30" t="s">
        <v>2542</v>
      </c>
      <c r="B27" s="31" t="s">
        <v>2589</v>
      </c>
      <c r="C27" s="31"/>
      <c r="D27" s="31"/>
      <c r="E27" s="31"/>
      <c r="F27" s="31"/>
      <c r="G27" s="31" t="s">
        <v>2753</v>
      </c>
      <c r="H27" s="31"/>
      <c r="I27" s="31"/>
      <c r="J27" s="31" t="s">
        <v>2813</v>
      </c>
      <c r="K27" s="31" t="s">
        <v>2839</v>
      </c>
      <c r="L27" s="31"/>
      <c r="M27" s="31"/>
      <c r="N27" s="31"/>
      <c r="O27" s="31"/>
      <c r="P27" s="31"/>
      <c r="Q27" s="31" t="s">
        <v>2969</v>
      </c>
      <c r="R27" s="31"/>
      <c r="S27" s="31"/>
      <c r="T27" s="31"/>
      <c r="U27" s="31"/>
      <c r="V27" s="31"/>
      <c r="W27" s="31"/>
      <c r="X27" s="31" t="s">
        <v>3106</v>
      </c>
      <c r="Y27" s="31"/>
      <c r="Z27" s="31"/>
      <c r="AA27" s="31"/>
      <c r="AB27" s="31"/>
      <c r="AC27" s="31"/>
      <c r="AD27" s="31"/>
      <c r="AE27" s="31"/>
      <c r="AF27" s="31"/>
      <c r="AG27" s="31" t="s">
        <v>3224</v>
      </c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 t="s">
        <v>4327</v>
      </c>
      <c r="AT27" s="31"/>
    </row>
    <row r="28" spans="1:46">
      <c r="A28" s="30" t="s">
        <v>2543</v>
      </c>
      <c r="B28" s="31" t="s">
        <v>2590</v>
      </c>
      <c r="C28" s="31"/>
      <c r="D28" s="31"/>
      <c r="E28" s="31"/>
      <c r="F28" s="31"/>
      <c r="G28" s="31" t="s">
        <v>2754</v>
      </c>
      <c r="H28" s="31"/>
      <c r="I28" s="31"/>
      <c r="J28" s="31" t="s">
        <v>2814</v>
      </c>
      <c r="K28" s="31" t="s">
        <v>2840</v>
      </c>
      <c r="L28" s="31"/>
      <c r="M28" s="31"/>
      <c r="N28" s="31"/>
      <c r="O28" s="31"/>
      <c r="P28" s="31"/>
      <c r="Q28" s="31" t="s">
        <v>2970</v>
      </c>
      <c r="R28" s="31"/>
      <c r="S28" s="31"/>
      <c r="T28" s="31"/>
      <c r="U28" s="31"/>
      <c r="V28" s="31"/>
      <c r="W28" s="31"/>
      <c r="X28" s="31" t="s">
        <v>3107</v>
      </c>
      <c r="Y28" s="31"/>
      <c r="Z28" s="31"/>
      <c r="AA28" s="31"/>
      <c r="AB28" s="31"/>
      <c r="AC28" s="31"/>
      <c r="AD28" s="31"/>
      <c r="AE28" s="31"/>
      <c r="AF28" s="31"/>
      <c r="AG28" s="31" t="s">
        <v>3225</v>
      </c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 t="s">
        <v>4328</v>
      </c>
      <c r="AT28" s="31"/>
    </row>
    <row r="29" spans="1:46">
      <c r="A29" s="30" t="s">
        <v>2544</v>
      </c>
      <c r="B29" s="31" t="s">
        <v>2591</v>
      </c>
      <c r="C29" s="31"/>
      <c r="D29" s="31"/>
      <c r="E29" s="31"/>
      <c r="F29" s="31"/>
      <c r="G29" s="31"/>
      <c r="H29" s="31"/>
      <c r="I29" s="31"/>
      <c r="J29" s="31" t="s">
        <v>2815</v>
      </c>
      <c r="K29" s="31" t="s">
        <v>2841</v>
      </c>
      <c r="L29" s="31"/>
      <c r="M29" s="31"/>
      <c r="N29" s="31"/>
      <c r="O29" s="31"/>
      <c r="P29" s="31"/>
      <c r="Q29" s="31" t="s">
        <v>2971</v>
      </c>
      <c r="R29" s="31"/>
      <c r="S29" s="31"/>
      <c r="T29" s="31"/>
      <c r="U29" s="31"/>
      <c r="V29" s="31"/>
      <c r="W29" s="31"/>
      <c r="X29" s="31" t="s">
        <v>3109</v>
      </c>
      <c r="Y29" s="31"/>
      <c r="Z29" s="31"/>
      <c r="AA29" s="31"/>
      <c r="AB29" s="31"/>
      <c r="AC29" s="31"/>
      <c r="AD29" s="31"/>
      <c r="AE29" s="31"/>
      <c r="AF29" s="31"/>
      <c r="AG29" s="31" t="s">
        <v>3226</v>
      </c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 t="s">
        <v>4329</v>
      </c>
      <c r="AT29" s="31"/>
    </row>
    <row r="30" spans="1:46">
      <c r="A30" s="30" t="s">
        <v>2545</v>
      </c>
      <c r="B30" s="31" t="s">
        <v>2592</v>
      </c>
      <c r="C30" s="31"/>
      <c r="D30" s="31"/>
      <c r="E30" s="31"/>
      <c r="F30" s="31"/>
      <c r="G30" s="31"/>
      <c r="H30" s="31"/>
      <c r="I30" s="31"/>
      <c r="J30" s="31"/>
      <c r="K30" s="31" t="s">
        <v>2842</v>
      </c>
      <c r="L30" s="31"/>
      <c r="M30" s="31"/>
      <c r="N30" s="31"/>
      <c r="O30" s="31"/>
      <c r="P30" s="31"/>
      <c r="Q30" s="31" t="s">
        <v>2972</v>
      </c>
      <c r="R30" s="31"/>
      <c r="S30" s="31"/>
      <c r="T30" s="31"/>
      <c r="U30" s="31"/>
      <c r="V30" s="31"/>
      <c r="W30" s="31"/>
      <c r="X30" s="31" t="s">
        <v>3110</v>
      </c>
      <c r="Y30" s="31"/>
      <c r="Z30" s="31"/>
      <c r="AA30" s="31"/>
      <c r="AB30" s="31"/>
      <c r="AC30" s="31"/>
      <c r="AD30" s="31"/>
      <c r="AE30" s="31"/>
      <c r="AF30" s="31"/>
      <c r="AG30" s="31" t="s">
        <v>3227</v>
      </c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 t="s">
        <v>4330</v>
      </c>
      <c r="AT30" s="31"/>
    </row>
    <row r="31" spans="1:46">
      <c r="A31" s="30" t="s">
        <v>2546</v>
      </c>
      <c r="B31" s="31" t="s">
        <v>2593</v>
      </c>
      <c r="C31" s="31"/>
      <c r="D31" s="31"/>
      <c r="E31" s="31"/>
      <c r="F31" s="31"/>
      <c r="G31" s="31"/>
      <c r="H31" s="31"/>
      <c r="I31" s="31"/>
      <c r="J31" s="31"/>
      <c r="K31" s="31" t="s">
        <v>2843</v>
      </c>
      <c r="L31" s="31"/>
      <c r="M31" s="31"/>
      <c r="N31" s="31"/>
      <c r="O31" s="31"/>
      <c r="P31" s="31"/>
      <c r="Q31" s="31" t="s">
        <v>2973</v>
      </c>
      <c r="R31" s="31"/>
      <c r="S31" s="31"/>
      <c r="T31" s="31"/>
      <c r="U31" s="31"/>
      <c r="V31" s="31"/>
      <c r="W31" s="31"/>
      <c r="X31" s="31" t="s">
        <v>3111</v>
      </c>
      <c r="Y31" s="31"/>
      <c r="Z31" s="31"/>
      <c r="AA31" s="31"/>
      <c r="AB31" s="31"/>
      <c r="AC31" s="31"/>
      <c r="AD31" s="31"/>
      <c r="AE31" s="31"/>
      <c r="AF31" s="31"/>
      <c r="AG31" s="31" t="s">
        <v>3228</v>
      </c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 t="s">
        <v>4331</v>
      </c>
      <c r="AT31" s="31"/>
    </row>
    <row r="32" spans="1:46">
      <c r="A32" s="30" t="s">
        <v>2547</v>
      </c>
      <c r="B32" s="31" t="s">
        <v>2594</v>
      </c>
      <c r="C32" s="31"/>
      <c r="D32" s="31"/>
      <c r="E32" s="31"/>
      <c r="F32" s="31"/>
      <c r="G32" s="31"/>
      <c r="H32" s="31"/>
      <c r="I32" s="31"/>
      <c r="J32" s="31"/>
      <c r="K32" s="31" t="s">
        <v>2844</v>
      </c>
      <c r="L32" s="31"/>
      <c r="M32" s="31"/>
      <c r="N32" s="31"/>
      <c r="O32" s="31"/>
      <c r="P32" s="31"/>
      <c r="Q32" s="31" t="s">
        <v>2974</v>
      </c>
      <c r="R32" s="31"/>
      <c r="S32" s="31"/>
      <c r="T32" s="31"/>
      <c r="U32" s="31"/>
      <c r="V32" s="31"/>
      <c r="W32" s="31"/>
      <c r="X32" s="31" t="s">
        <v>3112</v>
      </c>
      <c r="Y32" s="31"/>
      <c r="Z32" s="31"/>
      <c r="AA32" s="31"/>
      <c r="AB32" s="31"/>
      <c r="AC32" s="31"/>
      <c r="AD32" s="31"/>
      <c r="AE32" s="31"/>
      <c r="AF32" s="31"/>
      <c r="AG32" s="31" t="s">
        <v>3229</v>
      </c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 t="s">
        <v>4332</v>
      </c>
      <c r="AT32" s="31"/>
    </row>
    <row r="33" spans="1:46">
      <c r="A33" s="30" t="s">
        <v>2548</v>
      </c>
      <c r="B33" s="31" t="s">
        <v>2595</v>
      </c>
      <c r="C33" s="31"/>
      <c r="D33" s="31"/>
      <c r="E33" s="31"/>
      <c r="F33" s="31"/>
      <c r="G33" s="31"/>
      <c r="H33" s="31"/>
      <c r="I33" s="31"/>
      <c r="J33" s="31"/>
      <c r="K33" s="31" t="s">
        <v>2845</v>
      </c>
      <c r="L33" s="31"/>
      <c r="M33" s="31"/>
      <c r="N33" s="31"/>
      <c r="O33" s="31"/>
      <c r="P33" s="31"/>
      <c r="Q33" s="31" t="s">
        <v>2975</v>
      </c>
      <c r="R33" s="31"/>
      <c r="S33" s="31"/>
      <c r="T33" s="31"/>
      <c r="U33" s="31"/>
      <c r="V33" s="31"/>
      <c r="W33" s="31"/>
      <c r="X33" s="31" t="s">
        <v>3113</v>
      </c>
      <c r="Y33" s="31"/>
      <c r="Z33" s="31"/>
      <c r="AA33" s="31"/>
      <c r="AB33" s="31"/>
      <c r="AC33" s="31"/>
      <c r="AD33" s="31"/>
      <c r="AE33" s="31"/>
      <c r="AF33" s="31"/>
      <c r="AG33" s="31" t="s">
        <v>3230</v>
      </c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 t="s">
        <v>4333</v>
      </c>
      <c r="AT33" s="31"/>
    </row>
    <row r="34" spans="1:46">
      <c r="A34" s="30" t="s">
        <v>2549</v>
      </c>
      <c r="B34" s="31" t="s">
        <v>2596</v>
      </c>
      <c r="C34" s="31"/>
      <c r="D34" s="31"/>
      <c r="E34" s="31"/>
      <c r="F34" s="31"/>
      <c r="G34" s="31"/>
      <c r="H34" s="31"/>
      <c r="I34" s="31"/>
      <c r="J34" s="31"/>
      <c r="K34" s="31" t="s">
        <v>2846</v>
      </c>
      <c r="L34" s="31"/>
      <c r="M34" s="31"/>
      <c r="N34" s="31"/>
      <c r="O34" s="31"/>
      <c r="P34" s="31"/>
      <c r="Q34" s="31" t="s">
        <v>2976</v>
      </c>
      <c r="R34" s="31"/>
      <c r="S34" s="31"/>
      <c r="T34" s="31"/>
      <c r="U34" s="31"/>
      <c r="V34" s="31"/>
      <c r="W34" s="31"/>
      <c r="X34" s="31" t="s">
        <v>3114</v>
      </c>
      <c r="Y34" s="31"/>
      <c r="Z34" s="31"/>
      <c r="AA34" s="31"/>
      <c r="AB34" s="31"/>
      <c r="AC34" s="31"/>
      <c r="AD34" s="31"/>
      <c r="AE34" s="31"/>
      <c r="AF34" s="31"/>
      <c r="AG34" s="31" t="s">
        <v>3231</v>
      </c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 t="s">
        <v>4334</v>
      </c>
      <c r="AT34" s="31"/>
    </row>
    <row r="35" spans="1:46">
      <c r="A35" s="30" t="s">
        <v>2550</v>
      </c>
      <c r="B35" s="31" t="s">
        <v>2597</v>
      </c>
      <c r="C35" s="31"/>
      <c r="D35" s="31"/>
      <c r="E35" s="31"/>
      <c r="F35" s="31"/>
      <c r="G35" s="31"/>
      <c r="H35" s="31"/>
      <c r="I35" s="31"/>
      <c r="J35" s="31"/>
      <c r="K35" s="31" t="s">
        <v>2847</v>
      </c>
      <c r="L35" s="31"/>
      <c r="M35" s="31"/>
      <c r="N35" s="31"/>
      <c r="O35" s="31"/>
      <c r="P35" s="31"/>
      <c r="Q35" s="31" t="s">
        <v>2977</v>
      </c>
      <c r="R35" s="31"/>
      <c r="S35" s="31"/>
      <c r="T35" s="31"/>
      <c r="U35" s="31"/>
      <c r="V35" s="31"/>
      <c r="W35" s="31"/>
      <c r="X35" s="31" t="s">
        <v>3115</v>
      </c>
      <c r="Y35" s="31"/>
      <c r="Z35" s="31"/>
      <c r="AA35" s="31"/>
      <c r="AB35" s="31"/>
      <c r="AC35" s="31"/>
      <c r="AD35" s="31"/>
      <c r="AE35" s="31"/>
      <c r="AF35" s="31"/>
      <c r="AG35" s="31" t="s">
        <v>3232</v>
      </c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 t="s">
        <v>4335</v>
      </c>
      <c r="AT35" s="31"/>
    </row>
    <row r="36" spans="1:46">
      <c r="A36" s="30" t="s">
        <v>2551</v>
      </c>
      <c r="B36" s="31" t="s">
        <v>2598</v>
      </c>
      <c r="C36" s="31"/>
      <c r="D36" s="31"/>
      <c r="E36" s="31"/>
      <c r="F36" s="31"/>
      <c r="G36" s="31"/>
      <c r="H36" s="31"/>
      <c r="I36" s="31"/>
      <c r="J36" s="31"/>
      <c r="K36" s="31" t="s">
        <v>2848</v>
      </c>
      <c r="L36" s="31"/>
      <c r="M36" s="31"/>
      <c r="N36" s="31"/>
      <c r="O36" s="31"/>
      <c r="P36" s="31"/>
      <c r="Q36" s="31" t="s">
        <v>2978</v>
      </c>
      <c r="R36" s="31"/>
      <c r="S36" s="31"/>
      <c r="T36" s="31"/>
      <c r="U36" s="31"/>
      <c r="V36" s="31"/>
      <c r="W36" s="31"/>
      <c r="X36" s="31" t="s">
        <v>3116</v>
      </c>
      <c r="Y36" s="31"/>
      <c r="Z36" s="31"/>
      <c r="AA36" s="31"/>
      <c r="AB36" s="31"/>
      <c r="AC36" s="31"/>
      <c r="AD36" s="31"/>
      <c r="AE36" s="31"/>
      <c r="AF36" s="31"/>
      <c r="AG36" s="31" t="s">
        <v>3233</v>
      </c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 t="s">
        <v>4336</v>
      </c>
      <c r="AT36" s="31"/>
    </row>
    <row r="37" spans="1:46">
      <c r="A37" s="30" t="s">
        <v>2552</v>
      </c>
      <c r="B37" s="31" t="s">
        <v>2599</v>
      </c>
      <c r="C37" s="31"/>
      <c r="D37" s="31"/>
      <c r="E37" s="31"/>
      <c r="F37" s="31"/>
      <c r="G37" s="31"/>
      <c r="H37" s="31"/>
      <c r="I37" s="31"/>
      <c r="J37" s="31"/>
      <c r="K37" s="31" t="s">
        <v>2849</v>
      </c>
      <c r="L37" s="31"/>
      <c r="M37" s="31"/>
      <c r="N37" s="31"/>
      <c r="O37" s="31"/>
      <c r="P37" s="31"/>
      <c r="Q37" s="31" t="s">
        <v>2979</v>
      </c>
      <c r="R37" s="31"/>
      <c r="S37" s="31"/>
      <c r="T37" s="31"/>
      <c r="U37" s="31"/>
      <c r="V37" s="31"/>
      <c r="W37" s="31"/>
      <c r="X37" s="31" t="s">
        <v>3117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 t="s">
        <v>4337</v>
      </c>
      <c r="AT37" s="31"/>
    </row>
    <row r="38" spans="1:46">
      <c r="A38" s="30" t="s">
        <v>2553</v>
      </c>
      <c r="B38" s="31" t="s">
        <v>2600</v>
      </c>
      <c r="C38" s="31"/>
      <c r="D38" s="31"/>
      <c r="E38" s="31"/>
      <c r="F38" s="31"/>
      <c r="G38" s="31"/>
      <c r="H38" s="31"/>
      <c r="I38" s="31"/>
      <c r="J38" s="31"/>
      <c r="K38" s="31" t="s">
        <v>2850</v>
      </c>
      <c r="L38" s="31"/>
      <c r="M38" s="31"/>
      <c r="N38" s="31"/>
      <c r="O38" s="31"/>
      <c r="P38" s="31"/>
      <c r="Q38" s="31" t="s">
        <v>2980</v>
      </c>
      <c r="R38" s="31"/>
      <c r="S38" s="31"/>
      <c r="T38" s="31"/>
      <c r="U38" s="31"/>
      <c r="V38" s="31"/>
      <c r="W38" s="31"/>
      <c r="X38" s="31" t="s">
        <v>3118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 t="s">
        <v>4338</v>
      </c>
      <c r="AT38" s="31"/>
    </row>
    <row r="39" spans="1:46">
      <c r="A39" s="30" t="s">
        <v>2554</v>
      </c>
      <c r="B39" s="31" t="s">
        <v>2601</v>
      </c>
      <c r="C39" s="31"/>
      <c r="D39" s="31"/>
      <c r="E39" s="31"/>
      <c r="F39" s="31"/>
      <c r="G39" s="31"/>
      <c r="H39" s="31"/>
      <c r="I39" s="31"/>
      <c r="J39" s="31"/>
      <c r="K39" s="31" t="s">
        <v>2851</v>
      </c>
      <c r="L39" s="31"/>
      <c r="M39" s="31"/>
      <c r="N39" s="31"/>
      <c r="O39" s="31"/>
      <c r="P39" s="31"/>
      <c r="Q39" s="31" t="s">
        <v>2981</v>
      </c>
      <c r="R39" s="31"/>
      <c r="S39" s="31"/>
      <c r="T39" s="31"/>
      <c r="U39" s="31"/>
      <c r="V39" s="31"/>
      <c r="W39" s="31"/>
      <c r="X39" s="31" t="s">
        <v>3119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 t="s">
        <v>4339</v>
      </c>
      <c r="AT39" s="31"/>
    </row>
    <row r="40" spans="1:46">
      <c r="A40" s="30" t="s">
        <v>2555</v>
      </c>
      <c r="B40" s="31" t="s">
        <v>2602</v>
      </c>
      <c r="C40" s="31"/>
      <c r="D40" s="31"/>
      <c r="E40" s="31"/>
      <c r="F40" s="31"/>
      <c r="G40" s="31"/>
      <c r="H40" s="31"/>
      <c r="I40" s="31"/>
      <c r="J40" s="31"/>
      <c r="K40" s="31" t="s">
        <v>2852</v>
      </c>
      <c r="L40" s="31"/>
      <c r="M40" s="31"/>
      <c r="N40" s="31"/>
      <c r="O40" s="31"/>
      <c r="P40" s="31"/>
      <c r="Q40" s="31" t="s">
        <v>2982</v>
      </c>
      <c r="R40" s="31"/>
      <c r="S40" s="31"/>
      <c r="T40" s="31"/>
      <c r="U40" s="31"/>
      <c r="V40" s="31"/>
      <c r="W40" s="31"/>
      <c r="X40" s="31" t="s">
        <v>3120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 t="s">
        <v>4340</v>
      </c>
      <c r="AT40" s="31"/>
    </row>
    <row r="41" spans="1:46">
      <c r="A41" s="30" t="s">
        <v>2556</v>
      </c>
      <c r="B41" s="31" t="s">
        <v>2603</v>
      </c>
      <c r="C41" s="31"/>
      <c r="D41" s="31"/>
      <c r="E41" s="31"/>
      <c r="F41" s="31"/>
      <c r="G41" s="31"/>
      <c r="H41" s="31"/>
      <c r="I41" s="31"/>
      <c r="J41" s="31"/>
      <c r="K41" s="31" t="s">
        <v>2853</v>
      </c>
      <c r="L41" s="31"/>
      <c r="M41" s="31"/>
      <c r="N41" s="31"/>
      <c r="O41" s="31"/>
      <c r="P41" s="31"/>
      <c r="Q41" s="31" t="s">
        <v>2983</v>
      </c>
      <c r="R41" s="31"/>
      <c r="S41" s="31"/>
      <c r="T41" s="31"/>
      <c r="U41" s="31"/>
      <c r="V41" s="31"/>
      <c r="W41" s="31"/>
      <c r="X41" s="31" t="s">
        <v>3121</v>
      </c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 t="s">
        <v>4341</v>
      </c>
      <c r="AT41" s="31"/>
    </row>
    <row r="42" spans="1:46">
      <c r="A42" s="30" t="s">
        <v>2557</v>
      </c>
      <c r="B42" s="31" t="s">
        <v>2604</v>
      </c>
      <c r="C42" s="31"/>
      <c r="D42" s="31"/>
      <c r="E42" s="31"/>
      <c r="F42" s="31"/>
      <c r="G42" s="31"/>
      <c r="H42" s="31"/>
      <c r="I42" s="31"/>
      <c r="J42" s="31"/>
      <c r="K42" s="31" t="s">
        <v>2854</v>
      </c>
      <c r="L42" s="31"/>
      <c r="M42" s="31"/>
      <c r="N42" s="31"/>
      <c r="O42" s="31"/>
      <c r="P42" s="31"/>
      <c r="Q42" s="31" t="s">
        <v>2984</v>
      </c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 t="s">
        <v>4342</v>
      </c>
      <c r="AT42" s="31"/>
    </row>
    <row r="43" spans="1:46">
      <c r="A43" s="30" t="s">
        <v>2558</v>
      </c>
      <c r="B43" s="31" t="s">
        <v>2605</v>
      </c>
      <c r="C43" s="31"/>
      <c r="D43" s="31"/>
      <c r="E43" s="31"/>
      <c r="F43" s="31"/>
      <c r="G43" s="31"/>
      <c r="H43" s="31"/>
      <c r="I43" s="31"/>
      <c r="J43" s="31"/>
      <c r="K43" s="31" t="s">
        <v>2855</v>
      </c>
      <c r="L43" s="31"/>
      <c r="M43" s="31"/>
      <c r="N43" s="31"/>
      <c r="O43" s="31"/>
      <c r="P43" s="31"/>
      <c r="Q43" s="31" t="s">
        <v>2985</v>
      </c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 t="s">
        <v>4343</v>
      </c>
      <c r="AT43" s="31"/>
    </row>
    <row r="44" spans="1:46">
      <c r="A44" s="30" t="s">
        <v>2562</v>
      </c>
      <c r="B44" s="31" t="s">
        <v>2606</v>
      </c>
      <c r="C44" s="31"/>
      <c r="D44" s="31"/>
      <c r="E44" s="31"/>
      <c r="F44" s="31"/>
      <c r="G44" s="31"/>
      <c r="H44" s="31"/>
      <c r="I44" s="31"/>
      <c r="J44" s="31"/>
      <c r="K44" s="31" t="s">
        <v>2856</v>
      </c>
      <c r="L44" s="31"/>
      <c r="M44" s="31"/>
      <c r="N44" s="31"/>
      <c r="O44" s="31"/>
      <c r="P44" s="31"/>
      <c r="Q44" s="31" t="s">
        <v>2986</v>
      </c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 t="s">
        <v>4344</v>
      </c>
      <c r="AT44" s="31"/>
    </row>
    <row r="45" spans="1:46">
      <c r="A45" s="30" t="s">
        <v>2560</v>
      </c>
      <c r="B45" s="31" t="s">
        <v>2607</v>
      </c>
      <c r="C45" s="31"/>
      <c r="D45" s="31"/>
      <c r="E45" s="31"/>
      <c r="F45" s="31"/>
      <c r="G45" s="31"/>
      <c r="H45" s="31"/>
      <c r="I45" s="31"/>
      <c r="J45" s="31"/>
      <c r="K45" s="31" t="s">
        <v>2857</v>
      </c>
      <c r="L45" s="31"/>
      <c r="M45" s="31"/>
      <c r="N45" s="31"/>
      <c r="O45" s="31"/>
      <c r="P45" s="31"/>
      <c r="Q45" s="31" t="s">
        <v>2987</v>
      </c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 t="s">
        <v>4345</v>
      </c>
      <c r="AT45" s="31"/>
    </row>
    <row r="46" spans="1:46">
      <c r="A46" s="30" t="s">
        <v>2561</v>
      </c>
      <c r="B46" s="31" t="s">
        <v>2608</v>
      </c>
      <c r="C46" s="31"/>
      <c r="D46" s="31"/>
      <c r="E46" s="31"/>
      <c r="F46" s="31"/>
      <c r="G46" s="31"/>
      <c r="H46" s="31"/>
      <c r="I46" s="31"/>
      <c r="J46" s="31"/>
      <c r="K46" s="31" t="s">
        <v>2858</v>
      </c>
      <c r="L46" s="31"/>
      <c r="M46" s="31"/>
      <c r="N46" s="31"/>
      <c r="O46" s="31"/>
      <c r="P46" s="31"/>
      <c r="Q46" s="31" t="s">
        <v>2988</v>
      </c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 t="s">
        <v>4346</v>
      </c>
      <c r="AT46" s="31"/>
    </row>
    <row r="47" spans="1:46">
      <c r="A47" s="30" t="s">
        <v>4383</v>
      </c>
      <c r="B47" s="31" t="s">
        <v>2609</v>
      </c>
      <c r="C47" s="31"/>
      <c r="D47" s="31"/>
      <c r="E47" s="31"/>
      <c r="F47" s="31"/>
      <c r="G47" s="31"/>
      <c r="H47" s="31"/>
      <c r="I47" s="31"/>
      <c r="J47" s="31"/>
      <c r="K47" s="31" t="s">
        <v>2859</v>
      </c>
      <c r="L47" s="31"/>
      <c r="M47" s="31"/>
      <c r="N47" s="31"/>
      <c r="O47" s="31"/>
      <c r="P47" s="31"/>
      <c r="Q47" s="31" t="s">
        <v>2989</v>
      </c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 t="s">
        <v>4347</v>
      </c>
      <c r="AT47" s="31"/>
    </row>
    <row r="48" spans="1:46">
      <c r="A48" s="30" t="s">
        <v>4634</v>
      </c>
      <c r="B48" s="31" t="s">
        <v>2610</v>
      </c>
      <c r="C48" s="31"/>
      <c r="D48" s="31"/>
      <c r="E48" s="31"/>
      <c r="F48" s="31"/>
      <c r="G48" s="31"/>
      <c r="H48" s="31"/>
      <c r="I48" s="31"/>
      <c r="J48" s="31"/>
      <c r="K48" s="31" t="s">
        <v>2860</v>
      </c>
      <c r="L48" s="31"/>
      <c r="M48" s="31"/>
      <c r="N48" s="31"/>
      <c r="O48" s="31"/>
      <c r="P48" s="31"/>
      <c r="Q48" s="31" t="s">
        <v>2990</v>
      </c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 t="s">
        <v>4348</v>
      </c>
      <c r="AT48" s="31"/>
    </row>
    <row r="49" spans="2:46">
      <c r="B49" s="31" t="s">
        <v>2611</v>
      </c>
      <c r="C49" s="31"/>
      <c r="D49" s="31"/>
      <c r="E49" s="31"/>
      <c r="F49" s="31"/>
      <c r="G49" s="31"/>
      <c r="H49" s="31"/>
      <c r="I49" s="31"/>
      <c r="J49" s="31"/>
      <c r="K49" s="31" t="s">
        <v>2861</v>
      </c>
      <c r="L49" s="31"/>
      <c r="M49" s="31"/>
      <c r="N49" s="31"/>
      <c r="O49" s="31"/>
      <c r="P49" s="31"/>
      <c r="Q49" s="31" t="s">
        <v>2991</v>
      </c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 t="s">
        <v>4349</v>
      </c>
      <c r="AT49" s="31"/>
    </row>
    <row r="50" spans="2:46">
      <c r="B50" s="31" t="s">
        <v>2612</v>
      </c>
      <c r="C50" s="31"/>
      <c r="D50" s="31"/>
      <c r="E50" s="31"/>
      <c r="F50" s="31"/>
      <c r="G50" s="31"/>
      <c r="H50" s="31"/>
      <c r="I50" s="31"/>
      <c r="J50" s="31"/>
      <c r="K50" s="31" t="s">
        <v>2862</v>
      </c>
      <c r="L50" s="31"/>
      <c r="M50" s="31"/>
      <c r="N50" s="31"/>
      <c r="O50" s="31"/>
      <c r="P50" s="31"/>
      <c r="Q50" s="31" t="s">
        <v>2992</v>
      </c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 t="s">
        <v>4350</v>
      </c>
      <c r="AT50" s="31"/>
    </row>
    <row r="51" spans="2:46">
      <c r="B51" s="31" t="s">
        <v>2613</v>
      </c>
      <c r="C51" s="31"/>
      <c r="D51" s="31"/>
      <c r="E51" s="31"/>
      <c r="F51" s="31"/>
      <c r="G51" s="31"/>
      <c r="H51" s="31"/>
      <c r="I51" s="31"/>
      <c r="J51" s="31"/>
      <c r="K51" s="31" t="s">
        <v>2863</v>
      </c>
      <c r="L51" s="31"/>
      <c r="M51" s="31"/>
      <c r="N51" s="31"/>
      <c r="O51" s="31"/>
      <c r="P51" s="31"/>
      <c r="Q51" s="31" t="s">
        <v>2993</v>
      </c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 t="s">
        <v>4351</v>
      </c>
      <c r="AT51" s="31"/>
    </row>
    <row r="52" spans="2:46">
      <c r="B52" s="31" t="s">
        <v>2614</v>
      </c>
      <c r="C52" s="31"/>
      <c r="D52" s="31"/>
      <c r="E52" s="31"/>
      <c r="F52" s="31"/>
      <c r="G52" s="31"/>
      <c r="H52" s="31"/>
      <c r="I52" s="31"/>
      <c r="J52" s="31"/>
      <c r="K52" s="31" t="s">
        <v>2864</v>
      </c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 t="s">
        <v>4352</v>
      </c>
      <c r="AT52" s="31"/>
    </row>
    <row r="53" spans="2:46">
      <c r="B53" s="31" t="s">
        <v>2615</v>
      </c>
      <c r="C53" s="31"/>
      <c r="D53" s="31"/>
      <c r="E53" s="31"/>
      <c r="F53" s="31"/>
      <c r="G53" s="31"/>
      <c r="H53" s="31"/>
      <c r="I53" s="31"/>
      <c r="J53" s="31"/>
      <c r="K53" s="31" t="s">
        <v>2865</v>
      </c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 t="s">
        <v>4353</v>
      </c>
      <c r="AT53" s="31"/>
    </row>
    <row r="54" spans="2:46">
      <c r="B54" s="31" t="s">
        <v>2616</v>
      </c>
      <c r="C54" s="31"/>
      <c r="D54" s="31"/>
      <c r="E54" s="31"/>
      <c r="F54" s="31"/>
      <c r="G54" s="31"/>
      <c r="H54" s="31"/>
      <c r="I54" s="31"/>
      <c r="J54" s="31"/>
      <c r="K54" s="31" t="s">
        <v>2866</v>
      </c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 t="s">
        <v>4354</v>
      </c>
      <c r="AT54" s="31"/>
    </row>
    <row r="55" spans="2:46">
      <c r="B55" s="31" t="s">
        <v>2617</v>
      </c>
      <c r="C55" s="31"/>
      <c r="D55" s="31"/>
      <c r="E55" s="31"/>
      <c r="F55" s="31"/>
      <c r="G55" s="31"/>
      <c r="H55" s="31"/>
      <c r="I55" s="31"/>
      <c r="J55" s="31"/>
      <c r="K55" s="31" t="s">
        <v>2867</v>
      </c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 t="s">
        <v>4355</v>
      </c>
      <c r="AT55" s="31"/>
    </row>
    <row r="56" spans="2:46">
      <c r="B56" s="31" t="s">
        <v>2618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 t="s">
        <v>4356</v>
      </c>
      <c r="AT56" s="31"/>
    </row>
    <row r="57" spans="2:46">
      <c r="B57" s="31" t="s">
        <v>2619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 t="s">
        <v>4357</v>
      </c>
      <c r="AT57" s="31"/>
    </row>
    <row r="58" spans="2:46">
      <c r="B58" s="31" t="s">
        <v>2620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 t="s">
        <v>4358</v>
      </c>
      <c r="AT58" s="31"/>
    </row>
    <row r="59" spans="2:46">
      <c r="B59" s="31" t="s">
        <v>2621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 t="s">
        <v>4359</v>
      </c>
      <c r="AT59" s="31"/>
    </row>
    <row r="60" spans="2:46">
      <c r="B60" s="31" t="s">
        <v>2622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 t="s">
        <v>4360</v>
      </c>
      <c r="AT60" s="31"/>
    </row>
    <row r="61" spans="2:46">
      <c r="B61" s="31" t="s">
        <v>2623</v>
      </c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 t="s">
        <v>4361</v>
      </c>
      <c r="AT61" s="31"/>
    </row>
    <row r="62" spans="2:46">
      <c r="B62" s="31" t="s">
        <v>2624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 t="s">
        <v>4362</v>
      </c>
      <c r="AT62" s="31"/>
    </row>
    <row r="63" spans="2:46">
      <c r="B63" s="31" t="s">
        <v>2625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 t="s">
        <v>4363</v>
      </c>
      <c r="AT63" s="31"/>
    </row>
    <row r="64" spans="2:46">
      <c r="B64" s="31" t="s">
        <v>2626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 t="s">
        <v>4364</v>
      </c>
      <c r="AT64" s="31"/>
    </row>
    <row r="65" spans="2:46">
      <c r="B65" s="31" t="s">
        <v>2627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 t="s">
        <v>4365</v>
      </c>
      <c r="AT65" s="31"/>
    </row>
    <row r="66" spans="2:46">
      <c r="B66" s="31" t="s">
        <v>2628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 t="s">
        <v>4366</v>
      </c>
      <c r="AT66" s="31"/>
    </row>
    <row r="67" spans="2:46">
      <c r="B67" s="31" t="s">
        <v>2629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 t="s">
        <v>4367</v>
      </c>
      <c r="AT67" s="31"/>
    </row>
    <row r="68" spans="2:46">
      <c r="B68" s="31" t="s">
        <v>2630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 t="s">
        <v>4368</v>
      </c>
      <c r="AT68" s="31"/>
    </row>
    <row r="69" spans="2:46">
      <c r="B69" s="31" t="s">
        <v>2631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 t="s">
        <v>4682</v>
      </c>
      <c r="AT69" s="31"/>
    </row>
    <row r="70" spans="2:46">
      <c r="B70" s="31" t="s">
        <v>2632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 t="s">
        <v>4369</v>
      </c>
      <c r="AT70" s="31"/>
    </row>
    <row r="71" spans="2:46">
      <c r="B71" s="31" t="s">
        <v>2633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 t="s">
        <v>4370</v>
      </c>
      <c r="AT71" s="31"/>
    </row>
    <row r="72" spans="2:46">
      <c r="B72" s="31" t="s">
        <v>2634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 t="s">
        <v>4371</v>
      </c>
      <c r="AT72" s="31"/>
    </row>
    <row r="73" spans="2:46">
      <c r="B73" s="31" t="s">
        <v>2635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 t="s">
        <v>4372</v>
      </c>
      <c r="AT73" s="31"/>
    </row>
    <row r="74" spans="2:46">
      <c r="B74" s="31" t="s">
        <v>2636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 t="s">
        <v>4373</v>
      </c>
      <c r="AT74" s="31"/>
    </row>
    <row r="75" spans="2:46">
      <c r="B75" s="31" t="s">
        <v>2637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 t="s">
        <v>4374</v>
      </c>
      <c r="AT75" s="31"/>
    </row>
    <row r="76" spans="2:46">
      <c r="B76" s="31" t="s">
        <v>2638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 t="s">
        <v>4375</v>
      </c>
      <c r="AT76" s="31"/>
    </row>
    <row r="77" spans="2:46">
      <c r="B77" s="31" t="s">
        <v>2639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 t="s">
        <v>4673</v>
      </c>
      <c r="AT77" s="31"/>
    </row>
    <row r="78" spans="2:46">
      <c r="B78" s="31" t="s">
        <v>2640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 t="s">
        <v>4376</v>
      </c>
      <c r="AT78" s="31"/>
    </row>
    <row r="79" spans="2:46">
      <c r="B79" s="31" t="s">
        <v>2641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 t="s">
        <v>4377</v>
      </c>
      <c r="AT79" s="31"/>
    </row>
    <row r="80" spans="2:46">
      <c r="B80" s="31" t="s">
        <v>2642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 t="s">
        <v>4378</v>
      </c>
      <c r="AT80" s="31"/>
    </row>
    <row r="81" spans="2:46">
      <c r="B81" s="31" t="s">
        <v>2643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 t="s">
        <v>4379</v>
      </c>
      <c r="AT81" s="31"/>
    </row>
    <row r="82" spans="2:46">
      <c r="B82" s="31" t="s">
        <v>2644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 t="s">
        <v>4380</v>
      </c>
      <c r="AT82" s="31"/>
    </row>
    <row r="83" spans="2:46">
      <c r="B83" s="31" t="s">
        <v>2645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 t="s">
        <v>4381</v>
      </c>
      <c r="AT83" s="31"/>
    </row>
    <row r="84" spans="2:46">
      <c r="B84" s="31" t="s">
        <v>2646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 t="s">
        <v>4382</v>
      </c>
      <c r="AT84" s="31"/>
    </row>
    <row r="85" spans="2:46">
      <c r="B85" s="31" t="s">
        <v>2647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</row>
    <row r="86" spans="2:46">
      <c r="B86" s="31" t="s">
        <v>2648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</row>
    <row r="87" spans="2:46">
      <c r="B87" s="31" t="s">
        <v>2649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</row>
    <row r="88" spans="2:46">
      <c r="B88" s="31" t="s">
        <v>2650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</row>
    <row r="89" spans="2:46">
      <c r="B89" s="31" t="s">
        <v>2651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</row>
    <row r="90" spans="2:46">
      <c r="B90" s="31" t="s">
        <v>2652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</row>
    <row r="91" spans="2:46">
      <c r="B91" s="31" t="s">
        <v>2653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</row>
    <row r="92" spans="2:46">
      <c r="B92" s="31" t="s">
        <v>2654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</row>
    <row r="93" spans="2:46">
      <c r="B93" s="31" t="s">
        <v>2655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</row>
    <row r="94" spans="2:46">
      <c r="B94" s="31" t="s">
        <v>2656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</row>
    <row r="95" spans="2:46">
      <c r="B95" s="31" t="s">
        <v>2657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</row>
    <row r="96" spans="2:46">
      <c r="B96" s="31" t="s">
        <v>2658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</row>
    <row r="97" spans="2:46">
      <c r="B97" s="31" t="s">
        <v>2659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</row>
    <row r="98" spans="2:46">
      <c r="B98" s="31" t="s">
        <v>2660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</row>
    <row r="99" spans="2:46">
      <c r="B99" s="31" t="s">
        <v>2661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</row>
    <row r="100" spans="2:46">
      <c r="B100" s="31" t="s">
        <v>2662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</row>
    <row r="101" spans="2:46">
      <c r="B101" s="31" t="s">
        <v>2663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</row>
    <row r="102" spans="2:46">
      <c r="B102" s="31" t="s">
        <v>2664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</row>
    <row r="103" spans="2:46">
      <c r="B103" s="31" t="s">
        <v>2665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</row>
    <row r="104" spans="2:46">
      <c r="B104" s="31" t="s">
        <v>2666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</row>
    <row r="105" spans="2:46">
      <c r="B105" s="31" t="s">
        <v>2667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</row>
    <row r="106" spans="2:46">
      <c r="B106" s="31" t="s">
        <v>2668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</row>
    <row r="107" spans="2:46">
      <c r="B107" s="31" t="s">
        <v>2669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</row>
    <row r="108" spans="2:46">
      <c r="B108" s="31" t="s">
        <v>2670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</row>
    <row r="109" spans="2:46">
      <c r="B109" s="31" t="s">
        <v>2671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</row>
    <row r="110" spans="2:46">
      <c r="B110" s="31" t="s">
        <v>2672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</row>
    <row r="111" spans="2:46">
      <c r="B111" s="31" t="s">
        <v>2673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</row>
    <row r="112" spans="2:46">
      <c r="B112" s="31" t="s">
        <v>2674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</row>
    <row r="113" spans="2:48">
      <c r="B113" s="31" t="s">
        <v>2675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</row>
    <row r="114" spans="2:48">
      <c r="B114" s="31" t="s">
        <v>2676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</row>
    <row r="115" spans="2:48">
      <c r="B115" s="31" t="s">
        <v>2677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</row>
    <row r="116" spans="2:48">
      <c r="B116" s="31" t="s">
        <v>2678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</row>
    <row r="117" spans="2:48">
      <c r="B117" s="31" t="s">
        <v>2679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</row>
    <row r="118" spans="2:48">
      <c r="B118" s="31" t="s">
        <v>2680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</row>
    <row r="119" spans="2:48">
      <c r="B119" s="31" t="s">
        <v>2681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</row>
    <row r="120" spans="2:48">
      <c r="B120" s="31" t="s">
        <v>2682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</row>
    <row r="121" spans="2:48"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</row>
    <row r="122" spans="2:48"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</row>
    <row r="125" spans="2:48">
      <c r="AT125" s="30" t="s">
        <v>3482</v>
      </c>
    </row>
    <row r="126" spans="2:48">
      <c r="AT126" s="31" t="s">
        <v>3474</v>
      </c>
      <c r="AU126" s="123">
        <v>2521</v>
      </c>
      <c r="AV126" s="124">
        <v>8000</v>
      </c>
    </row>
    <row r="127" spans="2:48">
      <c r="AT127" s="219" t="s">
        <v>3475</v>
      </c>
      <c r="AU127" s="220">
        <v>2522</v>
      </c>
      <c r="AV127" s="221">
        <v>16000</v>
      </c>
    </row>
    <row r="128" spans="2:48">
      <c r="AT128" s="31" t="s">
        <v>3476</v>
      </c>
      <c r="AU128" s="123">
        <v>2523</v>
      </c>
      <c r="AV128" s="124">
        <v>7500</v>
      </c>
    </row>
    <row r="129" spans="46:48">
      <c r="AT129" s="31" t="s">
        <v>3477</v>
      </c>
      <c r="AU129" s="123">
        <v>2524</v>
      </c>
      <c r="AV129" s="124">
        <v>7500</v>
      </c>
    </row>
    <row r="130" spans="46:48">
      <c r="AT130" s="31" t="s">
        <v>3478</v>
      </c>
      <c r="AU130" s="123">
        <v>2525</v>
      </c>
      <c r="AV130" s="124">
        <v>4250</v>
      </c>
    </row>
    <row r="131" spans="46:48">
      <c r="AT131" s="31" t="s">
        <v>3479</v>
      </c>
      <c r="AU131" s="123">
        <v>2526</v>
      </c>
      <c r="AV131" s="124">
        <v>4250</v>
      </c>
    </row>
    <row r="132" spans="46:48">
      <c r="AT132" s="31" t="s">
        <v>3480</v>
      </c>
      <c r="AU132" s="123">
        <v>2527</v>
      </c>
      <c r="AV132" s="124">
        <v>4250</v>
      </c>
    </row>
    <row r="133" spans="46:48">
      <c r="AT133" s="31" t="s">
        <v>3481</v>
      </c>
      <c r="AU133" s="123">
        <v>2528</v>
      </c>
      <c r="AV133" s="124">
        <v>3000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9">
    <tabColor rgb="FFFF0000"/>
  </sheetPr>
  <dimension ref="A1:P873"/>
  <sheetViews>
    <sheetView showGridLines="0" zoomScaleNormal="100" zoomScaleSheetLayoutView="100" workbookViewId="0">
      <selection activeCell="E423" sqref="E423"/>
    </sheetView>
  </sheetViews>
  <sheetFormatPr defaultRowHeight="15.75" customHeight="1"/>
  <cols>
    <col min="1" max="1" width="1.625" style="32" customWidth="1"/>
    <col min="2" max="2" width="11.25" style="35" customWidth="1"/>
    <col min="3" max="3" width="28.75" style="223" customWidth="1"/>
    <col min="4" max="4" width="9.5" style="33" customWidth="1"/>
    <col min="5" max="5" width="25" style="35" customWidth="1"/>
    <col min="6" max="7" width="12.5" style="33" customWidth="1"/>
    <col min="8" max="8" width="16.875" style="33" customWidth="1"/>
    <col min="9" max="9" width="13.125" style="34" customWidth="1"/>
    <col min="10" max="10" width="13.125" style="35" customWidth="1"/>
    <col min="11" max="11" width="11.375" style="35" customWidth="1"/>
    <col min="12" max="12" width="5.375" style="35" customWidth="1"/>
    <col min="13" max="16384" width="9" style="35"/>
  </cols>
  <sheetData>
    <row r="1" spans="1:13" ht="22.5" customHeight="1">
      <c r="B1" s="84" t="s">
        <v>3397</v>
      </c>
      <c r="E1" s="33"/>
    </row>
    <row r="2" spans="1:13" s="33" customFormat="1" ht="15.75" customHeight="1">
      <c r="A2" s="32"/>
      <c r="B2" s="224" t="s">
        <v>2521</v>
      </c>
      <c r="C2" s="224" t="s">
        <v>2520</v>
      </c>
      <c r="D2" s="22" t="s">
        <v>38</v>
      </c>
      <c r="E2" s="22" t="s">
        <v>39</v>
      </c>
      <c r="F2" s="22" t="s">
        <v>40</v>
      </c>
      <c r="G2" s="22" t="s">
        <v>41</v>
      </c>
      <c r="H2" s="23" t="s">
        <v>42</v>
      </c>
      <c r="I2" s="34"/>
      <c r="J2" s="35"/>
      <c r="K2" s="35"/>
      <c r="L2" s="35"/>
      <c r="M2" s="35"/>
    </row>
    <row r="3" spans="1:13" s="37" customFormat="1" ht="15.75" customHeight="1">
      <c r="A3" s="32"/>
      <c r="B3" s="24" t="s">
        <v>270</v>
      </c>
      <c r="C3" s="225" t="s">
        <v>2566</v>
      </c>
      <c r="D3" s="22" t="s">
        <v>271</v>
      </c>
      <c r="E3" s="20" t="s">
        <v>3523</v>
      </c>
      <c r="F3" s="22" t="s">
        <v>272</v>
      </c>
      <c r="G3" s="22" t="s">
        <v>273</v>
      </c>
      <c r="H3" s="21" t="s">
        <v>274</v>
      </c>
      <c r="I3" s="36"/>
    </row>
    <row r="4" spans="1:13" s="37" customFormat="1" ht="15.75" customHeight="1">
      <c r="A4" s="32"/>
      <c r="B4" s="24" t="s">
        <v>270</v>
      </c>
      <c r="C4" s="225" t="s">
        <v>2567</v>
      </c>
      <c r="D4" s="22" t="s">
        <v>275</v>
      </c>
      <c r="E4" s="20" t="s">
        <v>3524</v>
      </c>
      <c r="F4" s="22" t="s">
        <v>276</v>
      </c>
      <c r="G4" s="22" t="s">
        <v>277</v>
      </c>
      <c r="H4" s="21" t="s">
        <v>278</v>
      </c>
      <c r="I4" s="36"/>
    </row>
    <row r="5" spans="1:13" s="37" customFormat="1" ht="15.75" customHeight="1">
      <c r="A5" s="32"/>
      <c r="B5" s="24" t="s">
        <v>270</v>
      </c>
      <c r="C5" s="225" t="s">
        <v>2568</v>
      </c>
      <c r="D5" s="22" t="s">
        <v>279</v>
      </c>
      <c r="E5" s="20" t="s">
        <v>3525</v>
      </c>
      <c r="F5" s="22" t="s">
        <v>280</v>
      </c>
      <c r="G5" s="22" t="s">
        <v>281</v>
      </c>
      <c r="H5" s="21" t="s">
        <v>282</v>
      </c>
      <c r="I5" s="36"/>
    </row>
    <row r="6" spans="1:13" s="37" customFormat="1" ht="15.75" customHeight="1">
      <c r="A6" s="32"/>
      <c r="B6" s="24" t="s">
        <v>270</v>
      </c>
      <c r="C6" s="225" t="s">
        <v>2569</v>
      </c>
      <c r="D6" s="22" t="s">
        <v>283</v>
      </c>
      <c r="E6" s="20" t="s">
        <v>3526</v>
      </c>
      <c r="F6" s="22" t="s">
        <v>284</v>
      </c>
      <c r="G6" s="22" t="s">
        <v>285</v>
      </c>
      <c r="H6" s="21" t="s">
        <v>2417</v>
      </c>
      <c r="I6" s="36"/>
    </row>
    <row r="7" spans="1:13" s="37" customFormat="1" ht="15.75" customHeight="1">
      <c r="A7" s="32"/>
      <c r="B7" s="24" t="s">
        <v>270</v>
      </c>
      <c r="C7" s="225" t="s">
        <v>2570</v>
      </c>
      <c r="D7" s="22" t="s">
        <v>286</v>
      </c>
      <c r="E7" s="20" t="s">
        <v>3527</v>
      </c>
      <c r="F7" s="22" t="s">
        <v>287</v>
      </c>
      <c r="G7" s="22" t="s">
        <v>288</v>
      </c>
      <c r="H7" s="21" t="s">
        <v>282</v>
      </c>
      <c r="I7" s="36"/>
    </row>
    <row r="8" spans="1:13" s="37" customFormat="1" ht="15.75" customHeight="1">
      <c r="A8" s="32"/>
      <c r="B8" s="24" t="s">
        <v>270</v>
      </c>
      <c r="C8" s="225" t="s">
        <v>2571</v>
      </c>
      <c r="D8" s="22" t="s">
        <v>289</v>
      </c>
      <c r="E8" s="20" t="s">
        <v>3528</v>
      </c>
      <c r="F8" s="22" t="s">
        <v>290</v>
      </c>
      <c r="G8" s="22" t="s">
        <v>291</v>
      </c>
      <c r="H8" s="21" t="s">
        <v>292</v>
      </c>
      <c r="I8" s="36"/>
    </row>
    <row r="9" spans="1:13" s="37" customFormat="1" ht="15.75" customHeight="1">
      <c r="A9" s="32"/>
      <c r="B9" s="24" t="s">
        <v>270</v>
      </c>
      <c r="C9" s="225" t="s">
        <v>2572</v>
      </c>
      <c r="D9" s="22" t="s">
        <v>293</v>
      </c>
      <c r="E9" s="20" t="s">
        <v>3529</v>
      </c>
      <c r="F9" s="22" t="s">
        <v>294</v>
      </c>
      <c r="G9" s="22" t="s">
        <v>295</v>
      </c>
      <c r="H9" s="21" t="s">
        <v>296</v>
      </c>
      <c r="I9" s="36"/>
    </row>
    <row r="10" spans="1:13" s="37" customFormat="1" ht="15.75" customHeight="1">
      <c r="A10" s="32"/>
      <c r="B10" s="24" t="s">
        <v>270</v>
      </c>
      <c r="C10" s="225" t="s">
        <v>2573</v>
      </c>
      <c r="D10" s="22" t="s">
        <v>297</v>
      </c>
      <c r="E10" s="20" t="s">
        <v>3530</v>
      </c>
      <c r="F10" s="22" t="s">
        <v>298</v>
      </c>
      <c r="G10" s="22" t="s">
        <v>299</v>
      </c>
      <c r="H10" s="21" t="s">
        <v>2418</v>
      </c>
      <c r="I10" s="36"/>
    </row>
    <row r="11" spans="1:13" s="37" customFormat="1" ht="15.75" customHeight="1">
      <c r="A11" s="32"/>
      <c r="B11" s="24" t="s">
        <v>270</v>
      </c>
      <c r="C11" s="225" t="s">
        <v>2574</v>
      </c>
      <c r="D11" s="22" t="s">
        <v>300</v>
      </c>
      <c r="E11" s="20" t="s">
        <v>3531</v>
      </c>
      <c r="F11" s="22" t="s">
        <v>301</v>
      </c>
      <c r="G11" s="22" t="s">
        <v>302</v>
      </c>
      <c r="H11" s="21" t="s">
        <v>2419</v>
      </c>
      <c r="I11" s="36"/>
    </row>
    <row r="12" spans="1:13" s="37" customFormat="1" ht="15.75" customHeight="1">
      <c r="A12" s="32"/>
      <c r="B12" s="24" t="s">
        <v>270</v>
      </c>
      <c r="C12" s="225" t="s">
        <v>2575</v>
      </c>
      <c r="D12" s="22" t="s">
        <v>303</v>
      </c>
      <c r="E12" s="20" t="s">
        <v>3532</v>
      </c>
      <c r="F12" s="22" t="s">
        <v>304</v>
      </c>
      <c r="G12" s="22" t="s">
        <v>305</v>
      </c>
      <c r="H12" s="21" t="s">
        <v>2420</v>
      </c>
      <c r="I12" s="36"/>
    </row>
    <row r="13" spans="1:13" s="37" customFormat="1" ht="15.75" customHeight="1">
      <c r="A13" s="32"/>
      <c r="B13" s="24" t="s">
        <v>270</v>
      </c>
      <c r="C13" s="225" t="s">
        <v>2576</v>
      </c>
      <c r="D13" s="22" t="s">
        <v>303</v>
      </c>
      <c r="E13" s="20" t="s">
        <v>3533</v>
      </c>
      <c r="F13" s="22" t="s">
        <v>306</v>
      </c>
      <c r="G13" s="22" t="s">
        <v>307</v>
      </c>
      <c r="H13" s="21" t="s">
        <v>2421</v>
      </c>
      <c r="I13" s="36"/>
    </row>
    <row r="14" spans="1:13" s="37" customFormat="1" ht="15.75" customHeight="1">
      <c r="A14" s="32"/>
      <c r="B14" s="24" t="s">
        <v>270</v>
      </c>
      <c r="C14" s="225" t="s">
        <v>2577</v>
      </c>
      <c r="D14" s="22" t="s">
        <v>308</v>
      </c>
      <c r="E14" s="20" t="s">
        <v>3534</v>
      </c>
      <c r="F14" s="22" t="s">
        <v>309</v>
      </c>
      <c r="G14" s="22" t="s">
        <v>310</v>
      </c>
      <c r="H14" s="21" t="s">
        <v>2422</v>
      </c>
      <c r="I14" s="36"/>
    </row>
    <row r="15" spans="1:13" s="37" customFormat="1" ht="15.75" customHeight="1">
      <c r="A15" s="32"/>
      <c r="B15" s="24" t="s">
        <v>270</v>
      </c>
      <c r="C15" s="225" t="s">
        <v>2578</v>
      </c>
      <c r="D15" s="22" t="s">
        <v>311</v>
      </c>
      <c r="E15" s="20" t="s">
        <v>3535</v>
      </c>
      <c r="F15" s="22" t="s">
        <v>312</v>
      </c>
      <c r="G15" s="22" t="s">
        <v>313</v>
      </c>
      <c r="H15" s="21" t="s">
        <v>314</v>
      </c>
      <c r="I15" s="36"/>
    </row>
    <row r="16" spans="1:13" s="37" customFormat="1" ht="15.75" customHeight="1">
      <c r="A16" s="32"/>
      <c r="B16" s="24" t="s">
        <v>270</v>
      </c>
      <c r="C16" s="225" t="s">
        <v>2579</v>
      </c>
      <c r="D16" s="22" t="s">
        <v>315</v>
      </c>
      <c r="E16" s="20" t="s">
        <v>3536</v>
      </c>
      <c r="F16" s="22" t="s">
        <v>316</v>
      </c>
      <c r="G16" s="22" t="s">
        <v>317</v>
      </c>
      <c r="H16" s="21" t="s">
        <v>318</v>
      </c>
      <c r="I16" s="36"/>
    </row>
    <row r="17" spans="1:9" s="37" customFormat="1" ht="15.75" customHeight="1">
      <c r="A17" s="32"/>
      <c r="B17" s="24" t="s">
        <v>270</v>
      </c>
      <c r="C17" s="225" t="s">
        <v>2580</v>
      </c>
      <c r="D17" s="22" t="s">
        <v>319</v>
      </c>
      <c r="E17" s="20" t="s">
        <v>3537</v>
      </c>
      <c r="F17" s="22" t="s">
        <v>320</v>
      </c>
      <c r="G17" s="22" t="s">
        <v>321</v>
      </c>
      <c r="H17" s="21" t="s">
        <v>318</v>
      </c>
      <c r="I17" s="36"/>
    </row>
    <row r="18" spans="1:9" s="37" customFormat="1" ht="15.75" customHeight="1">
      <c r="A18" s="32"/>
      <c r="B18" s="24" t="s">
        <v>270</v>
      </c>
      <c r="C18" s="225" t="s">
        <v>2581</v>
      </c>
      <c r="D18" s="22" t="s">
        <v>322</v>
      </c>
      <c r="E18" s="20" t="s">
        <v>3538</v>
      </c>
      <c r="F18" s="22" t="s">
        <v>323</v>
      </c>
      <c r="G18" s="22" t="s">
        <v>324</v>
      </c>
      <c r="H18" s="21" t="s">
        <v>318</v>
      </c>
      <c r="I18" s="36"/>
    </row>
    <row r="19" spans="1:9" s="37" customFormat="1" ht="15.75" customHeight="1">
      <c r="A19" s="32"/>
      <c r="B19" s="24" t="s">
        <v>270</v>
      </c>
      <c r="C19" s="225" t="s">
        <v>2582</v>
      </c>
      <c r="D19" s="22" t="s">
        <v>325</v>
      </c>
      <c r="E19" s="20" t="s">
        <v>3539</v>
      </c>
      <c r="F19" s="22" t="s">
        <v>326</v>
      </c>
      <c r="G19" s="22" t="s">
        <v>327</v>
      </c>
      <c r="H19" s="21" t="s">
        <v>318</v>
      </c>
      <c r="I19" s="36"/>
    </row>
    <row r="20" spans="1:9" s="37" customFormat="1" ht="15.75" customHeight="1">
      <c r="A20" s="32"/>
      <c r="B20" s="24" t="s">
        <v>270</v>
      </c>
      <c r="C20" s="225" t="s">
        <v>2583</v>
      </c>
      <c r="D20" s="22" t="s">
        <v>328</v>
      </c>
      <c r="E20" s="20" t="s">
        <v>3540</v>
      </c>
      <c r="F20" s="22" t="s">
        <v>329</v>
      </c>
      <c r="G20" s="22" t="s">
        <v>330</v>
      </c>
      <c r="H20" s="21" t="s">
        <v>331</v>
      </c>
      <c r="I20" s="36"/>
    </row>
    <row r="21" spans="1:9" s="37" customFormat="1" ht="15.75" customHeight="1">
      <c r="A21" s="32"/>
      <c r="B21" s="24" t="s">
        <v>270</v>
      </c>
      <c r="C21" s="225" t="s">
        <v>2584</v>
      </c>
      <c r="D21" s="22" t="s">
        <v>332</v>
      </c>
      <c r="E21" s="20" t="s">
        <v>3541</v>
      </c>
      <c r="F21" s="22" t="s">
        <v>333</v>
      </c>
      <c r="G21" s="22" t="s">
        <v>334</v>
      </c>
      <c r="H21" s="21" t="s">
        <v>335</v>
      </c>
      <c r="I21" s="36"/>
    </row>
    <row r="22" spans="1:9" s="37" customFormat="1" ht="15.75" customHeight="1">
      <c r="A22" s="32"/>
      <c r="B22" s="24" t="s">
        <v>270</v>
      </c>
      <c r="C22" s="225" t="s">
        <v>2585</v>
      </c>
      <c r="D22" s="22" t="s">
        <v>336</v>
      </c>
      <c r="E22" s="20" t="s">
        <v>3542</v>
      </c>
      <c r="F22" s="22" t="s">
        <v>337</v>
      </c>
      <c r="G22" s="22" t="s">
        <v>338</v>
      </c>
      <c r="H22" s="21" t="s">
        <v>335</v>
      </c>
      <c r="I22" s="36"/>
    </row>
    <row r="23" spans="1:9" s="37" customFormat="1" ht="15.75" customHeight="1">
      <c r="A23" s="32"/>
      <c r="B23" s="24" t="s">
        <v>270</v>
      </c>
      <c r="C23" s="225" t="s">
        <v>2586</v>
      </c>
      <c r="D23" s="22" t="s">
        <v>339</v>
      </c>
      <c r="E23" s="20" t="s">
        <v>3543</v>
      </c>
      <c r="F23" s="22" t="s">
        <v>340</v>
      </c>
      <c r="G23" s="22" t="s">
        <v>341</v>
      </c>
      <c r="H23" s="21" t="s">
        <v>314</v>
      </c>
      <c r="I23" s="36"/>
    </row>
    <row r="24" spans="1:9" s="37" customFormat="1" ht="15.75" customHeight="1">
      <c r="A24" s="32"/>
      <c r="B24" s="24" t="s">
        <v>270</v>
      </c>
      <c r="C24" s="225" t="s">
        <v>2587</v>
      </c>
      <c r="D24" s="22" t="s">
        <v>342</v>
      </c>
      <c r="E24" s="20" t="s">
        <v>3544</v>
      </c>
      <c r="F24" s="22" t="s">
        <v>343</v>
      </c>
      <c r="G24" s="22" t="s">
        <v>344</v>
      </c>
      <c r="H24" s="21" t="s">
        <v>331</v>
      </c>
      <c r="I24" s="36"/>
    </row>
    <row r="25" spans="1:9" s="37" customFormat="1" ht="15.75" customHeight="1">
      <c r="A25" s="32"/>
      <c r="B25" s="24" t="s">
        <v>270</v>
      </c>
      <c r="C25" s="225" t="s">
        <v>2588</v>
      </c>
      <c r="D25" s="22" t="s">
        <v>345</v>
      </c>
      <c r="E25" s="20" t="s">
        <v>3545</v>
      </c>
      <c r="F25" s="22" t="s">
        <v>346</v>
      </c>
      <c r="G25" s="22" t="s">
        <v>347</v>
      </c>
      <c r="H25" s="21" t="s">
        <v>314</v>
      </c>
      <c r="I25" s="36"/>
    </row>
    <row r="26" spans="1:9" s="37" customFormat="1" ht="15.75" customHeight="1">
      <c r="A26" s="32"/>
      <c r="B26" s="24" t="s">
        <v>270</v>
      </c>
      <c r="C26" s="225" t="s">
        <v>2589</v>
      </c>
      <c r="D26" s="22" t="s">
        <v>348</v>
      </c>
      <c r="E26" s="20" t="s">
        <v>3546</v>
      </c>
      <c r="F26" s="22" t="s">
        <v>349</v>
      </c>
      <c r="G26" s="22" t="s">
        <v>350</v>
      </c>
      <c r="H26" s="21" t="s">
        <v>2423</v>
      </c>
      <c r="I26" s="36"/>
    </row>
    <row r="27" spans="1:9" s="37" customFormat="1" ht="15.75" customHeight="1">
      <c r="A27" s="32"/>
      <c r="B27" s="24" t="s">
        <v>270</v>
      </c>
      <c r="C27" s="225" t="s">
        <v>2590</v>
      </c>
      <c r="D27" s="22" t="s">
        <v>348</v>
      </c>
      <c r="E27" s="20" t="s">
        <v>3547</v>
      </c>
      <c r="F27" s="22" t="s">
        <v>351</v>
      </c>
      <c r="G27" s="22" t="s">
        <v>352</v>
      </c>
      <c r="H27" s="21" t="s">
        <v>2424</v>
      </c>
      <c r="I27" s="36"/>
    </row>
    <row r="28" spans="1:9" s="37" customFormat="1" ht="15.75" customHeight="1">
      <c r="A28" s="32"/>
      <c r="B28" s="24" t="s">
        <v>270</v>
      </c>
      <c r="C28" s="225" t="s">
        <v>2591</v>
      </c>
      <c r="D28" s="22" t="s">
        <v>353</v>
      </c>
      <c r="E28" s="20" t="s">
        <v>3548</v>
      </c>
      <c r="F28" s="22" t="s">
        <v>354</v>
      </c>
      <c r="G28" s="22" t="s">
        <v>355</v>
      </c>
      <c r="H28" s="21" t="s">
        <v>331</v>
      </c>
      <c r="I28" s="36"/>
    </row>
    <row r="29" spans="1:9" s="37" customFormat="1" ht="15.75" customHeight="1">
      <c r="A29" s="32"/>
      <c r="B29" s="24" t="s">
        <v>270</v>
      </c>
      <c r="C29" s="225" t="s">
        <v>2592</v>
      </c>
      <c r="D29" s="22" t="s">
        <v>356</v>
      </c>
      <c r="E29" s="20" t="s">
        <v>3549</v>
      </c>
      <c r="F29" s="22" t="s">
        <v>357</v>
      </c>
      <c r="G29" s="22" t="s">
        <v>358</v>
      </c>
      <c r="H29" s="21" t="s">
        <v>331</v>
      </c>
      <c r="I29" s="36"/>
    </row>
    <row r="30" spans="1:9" s="37" customFormat="1" ht="15.75" customHeight="1">
      <c r="A30" s="32"/>
      <c r="B30" s="24" t="s">
        <v>270</v>
      </c>
      <c r="C30" s="225" t="s">
        <v>2593</v>
      </c>
      <c r="D30" s="22" t="s">
        <v>359</v>
      </c>
      <c r="E30" s="20" t="s">
        <v>3550</v>
      </c>
      <c r="F30" s="22" t="s">
        <v>360</v>
      </c>
      <c r="G30" s="22" t="s">
        <v>361</v>
      </c>
      <c r="H30" s="21" t="s">
        <v>2424</v>
      </c>
      <c r="I30" s="36"/>
    </row>
    <row r="31" spans="1:9" s="37" customFormat="1" ht="15.75" customHeight="1">
      <c r="A31" s="32"/>
      <c r="B31" s="24" t="s">
        <v>270</v>
      </c>
      <c r="C31" s="225" t="s">
        <v>2594</v>
      </c>
      <c r="D31" s="22" t="s">
        <v>362</v>
      </c>
      <c r="E31" s="20" t="s">
        <v>3551</v>
      </c>
      <c r="F31" s="22" t="s">
        <v>363</v>
      </c>
      <c r="G31" s="22" t="s">
        <v>364</v>
      </c>
      <c r="H31" s="21" t="s">
        <v>2424</v>
      </c>
      <c r="I31" s="36"/>
    </row>
    <row r="32" spans="1:9" s="37" customFormat="1" ht="15.75" customHeight="1">
      <c r="A32" s="32"/>
      <c r="B32" s="24" t="s">
        <v>270</v>
      </c>
      <c r="C32" s="225" t="s">
        <v>2595</v>
      </c>
      <c r="D32" s="22" t="s">
        <v>365</v>
      </c>
      <c r="E32" s="20" t="s">
        <v>3552</v>
      </c>
      <c r="F32" s="22" t="s">
        <v>366</v>
      </c>
      <c r="G32" s="22" t="s">
        <v>367</v>
      </c>
      <c r="H32" s="21" t="s">
        <v>368</v>
      </c>
      <c r="I32" s="38"/>
    </row>
    <row r="33" spans="1:11" s="37" customFormat="1" ht="15.75" customHeight="1">
      <c r="A33" s="32"/>
      <c r="B33" s="24" t="s">
        <v>270</v>
      </c>
      <c r="C33" s="225" t="s">
        <v>2596</v>
      </c>
      <c r="D33" s="22" t="s">
        <v>369</v>
      </c>
      <c r="E33" s="20" t="s">
        <v>3553</v>
      </c>
      <c r="F33" s="22" t="s">
        <v>370</v>
      </c>
      <c r="G33" s="22" t="s">
        <v>371</v>
      </c>
      <c r="H33" s="21" t="s">
        <v>331</v>
      </c>
      <c r="I33" s="36"/>
    </row>
    <row r="34" spans="1:11" s="37" customFormat="1" ht="15.75" customHeight="1">
      <c r="A34" s="32"/>
      <c r="B34" s="24" t="s">
        <v>270</v>
      </c>
      <c r="C34" s="225" t="s">
        <v>2597</v>
      </c>
      <c r="D34" s="22" t="s">
        <v>372</v>
      </c>
      <c r="E34" s="20" t="s">
        <v>3554</v>
      </c>
      <c r="F34" s="22" t="s">
        <v>373</v>
      </c>
      <c r="G34" s="22" t="s">
        <v>374</v>
      </c>
      <c r="H34" s="21" t="s">
        <v>331</v>
      </c>
      <c r="I34" s="36"/>
    </row>
    <row r="35" spans="1:11" s="37" customFormat="1" ht="15.75" customHeight="1">
      <c r="A35" s="32"/>
      <c r="B35" s="24" t="s">
        <v>270</v>
      </c>
      <c r="C35" s="225" t="s">
        <v>2598</v>
      </c>
      <c r="D35" s="22" t="s">
        <v>375</v>
      </c>
      <c r="E35" s="20" t="s">
        <v>3555</v>
      </c>
      <c r="F35" s="22" t="s">
        <v>376</v>
      </c>
      <c r="G35" s="22" t="s">
        <v>377</v>
      </c>
      <c r="H35" s="21" t="s">
        <v>2425</v>
      </c>
      <c r="I35" s="38"/>
    </row>
    <row r="36" spans="1:11" s="37" customFormat="1" ht="15.75" customHeight="1">
      <c r="A36" s="32"/>
      <c r="B36" s="24" t="s">
        <v>270</v>
      </c>
      <c r="C36" s="225" t="s">
        <v>2599</v>
      </c>
      <c r="D36" s="22" t="s">
        <v>378</v>
      </c>
      <c r="E36" s="20" t="s">
        <v>3556</v>
      </c>
      <c r="F36" s="22" t="s">
        <v>379</v>
      </c>
      <c r="G36" s="22" t="s">
        <v>380</v>
      </c>
      <c r="H36" s="21" t="s">
        <v>2426</v>
      </c>
      <c r="I36" s="36"/>
    </row>
    <row r="37" spans="1:11" s="37" customFormat="1" ht="15.75" customHeight="1">
      <c r="A37" s="32"/>
      <c r="B37" s="24" t="s">
        <v>270</v>
      </c>
      <c r="C37" s="225" t="s">
        <v>2600</v>
      </c>
      <c r="D37" s="22" t="s">
        <v>381</v>
      </c>
      <c r="E37" s="20" t="s">
        <v>3557</v>
      </c>
      <c r="F37" s="22" t="s">
        <v>382</v>
      </c>
      <c r="G37" s="22" t="s">
        <v>383</v>
      </c>
      <c r="H37" s="21" t="s">
        <v>384</v>
      </c>
      <c r="I37" s="36"/>
    </row>
    <row r="38" spans="1:11" s="37" customFormat="1" ht="15.75" customHeight="1">
      <c r="A38" s="32"/>
      <c r="B38" s="24" t="s">
        <v>270</v>
      </c>
      <c r="C38" s="225" t="s">
        <v>2601</v>
      </c>
      <c r="D38" s="22" t="s">
        <v>381</v>
      </c>
      <c r="E38" s="20" t="s">
        <v>3558</v>
      </c>
      <c r="F38" s="22" t="s">
        <v>385</v>
      </c>
      <c r="G38" s="22" t="s">
        <v>386</v>
      </c>
      <c r="H38" s="21" t="s">
        <v>384</v>
      </c>
      <c r="I38" s="36"/>
    </row>
    <row r="39" spans="1:11" s="37" customFormat="1" ht="15.75" customHeight="1">
      <c r="A39" s="32"/>
      <c r="B39" s="24" t="s">
        <v>270</v>
      </c>
      <c r="C39" s="225" t="s">
        <v>2602</v>
      </c>
      <c r="D39" s="22" t="s">
        <v>387</v>
      </c>
      <c r="E39" s="20" t="s">
        <v>3559</v>
      </c>
      <c r="F39" s="22" t="s">
        <v>388</v>
      </c>
      <c r="G39" s="22" t="s">
        <v>389</v>
      </c>
      <c r="H39" s="21" t="s">
        <v>2427</v>
      </c>
      <c r="I39" s="38"/>
    </row>
    <row r="40" spans="1:11" s="37" customFormat="1" ht="15.75" customHeight="1">
      <c r="A40" s="32"/>
      <c r="B40" s="24" t="s">
        <v>270</v>
      </c>
      <c r="C40" s="225" t="s">
        <v>2603</v>
      </c>
      <c r="D40" s="22" t="s">
        <v>390</v>
      </c>
      <c r="E40" s="20" t="s">
        <v>3560</v>
      </c>
      <c r="F40" s="22" t="s">
        <v>391</v>
      </c>
      <c r="G40" s="22" t="s">
        <v>392</v>
      </c>
      <c r="H40" s="21" t="s">
        <v>384</v>
      </c>
      <c r="I40" s="36"/>
    </row>
    <row r="41" spans="1:11" s="37" customFormat="1" ht="15.75" customHeight="1">
      <c r="A41" s="32"/>
      <c r="B41" s="24" t="s">
        <v>270</v>
      </c>
      <c r="C41" s="225" t="s">
        <v>2604</v>
      </c>
      <c r="D41" s="22" t="s">
        <v>393</v>
      </c>
      <c r="E41" s="20" t="s">
        <v>3561</v>
      </c>
      <c r="F41" s="22" t="s">
        <v>394</v>
      </c>
      <c r="G41" s="22" t="s">
        <v>395</v>
      </c>
      <c r="H41" s="21" t="s">
        <v>396</v>
      </c>
      <c r="I41" s="36"/>
    </row>
    <row r="42" spans="1:11" s="37" customFormat="1" ht="15.75" customHeight="1">
      <c r="A42" s="32"/>
      <c r="B42" s="24" t="s">
        <v>270</v>
      </c>
      <c r="C42" s="225" t="s">
        <v>2605</v>
      </c>
      <c r="D42" s="22" t="s">
        <v>365</v>
      </c>
      <c r="E42" s="20" t="s">
        <v>3562</v>
      </c>
      <c r="F42" s="22" t="s">
        <v>397</v>
      </c>
      <c r="G42" s="22" t="s">
        <v>398</v>
      </c>
      <c r="H42" s="21" t="s">
        <v>2428</v>
      </c>
      <c r="I42" s="36"/>
      <c r="J42" s="19"/>
      <c r="K42" s="19"/>
    </row>
    <row r="43" spans="1:11" s="37" customFormat="1" ht="15.75" customHeight="1">
      <c r="A43" s="32"/>
      <c r="B43" s="24" t="s">
        <v>270</v>
      </c>
      <c r="C43" s="225" t="s">
        <v>2606</v>
      </c>
      <c r="D43" s="22" t="s">
        <v>399</v>
      </c>
      <c r="E43" s="20" t="s">
        <v>3563</v>
      </c>
      <c r="F43" s="22" t="s">
        <v>400</v>
      </c>
      <c r="G43" s="22" t="s">
        <v>401</v>
      </c>
      <c r="H43" s="21" t="s">
        <v>314</v>
      </c>
      <c r="I43" s="36"/>
    </row>
    <row r="44" spans="1:11" s="37" customFormat="1" ht="15.75" customHeight="1">
      <c r="A44" s="32"/>
      <c r="B44" s="24" t="s">
        <v>270</v>
      </c>
      <c r="C44" s="225" t="s">
        <v>2607</v>
      </c>
      <c r="D44" s="22" t="s">
        <v>402</v>
      </c>
      <c r="E44" s="20" t="s">
        <v>3564</v>
      </c>
      <c r="F44" s="22" t="s">
        <v>403</v>
      </c>
      <c r="G44" s="22" t="s">
        <v>404</v>
      </c>
      <c r="H44" s="21" t="s">
        <v>405</v>
      </c>
      <c r="I44" s="38"/>
    </row>
    <row r="45" spans="1:11" s="37" customFormat="1" ht="15.75" customHeight="1">
      <c r="A45" s="32"/>
      <c r="B45" s="24" t="s">
        <v>270</v>
      </c>
      <c r="C45" s="225" t="s">
        <v>2608</v>
      </c>
      <c r="D45" s="22" t="s">
        <v>406</v>
      </c>
      <c r="E45" s="20" t="s">
        <v>3565</v>
      </c>
      <c r="F45" s="22" t="s">
        <v>407</v>
      </c>
      <c r="G45" s="22" t="s">
        <v>408</v>
      </c>
      <c r="H45" s="21" t="s">
        <v>314</v>
      </c>
      <c r="I45" s="36"/>
    </row>
    <row r="46" spans="1:11" s="37" customFormat="1" ht="15.75" customHeight="1">
      <c r="A46" s="32"/>
      <c r="B46" s="24" t="s">
        <v>270</v>
      </c>
      <c r="C46" s="225" t="s">
        <v>2609</v>
      </c>
      <c r="D46" s="22" t="s">
        <v>409</v>
      </c>
      <c r="E46" s="20" t="s">
        <v>3566</v>
      </c>
      <c r="F46" s="22" t="s">
        <v>410</v>
      </c>
      <c r="G46" s="22" t="s">
        <v>411</v>
      </c>
      <c r="H46" s="21" t="s">
        <v>314</v>
      </c>
      <c r="I46" s="36"/>
    </row>
    <row r="47" spans="1:11" s="37" customFormat="1" ht="15.75" customHeight="1">
      <c r="A47" s="32"/>
      <c r="B47" s="24" t="s">
        <v>270</v>
      </c>
      <c r="C47" s="225" t="s">
        <v>2610</v>
      </c>
      <c r="D47" s="22" t="s">
        <v>412</v>
      </c>
      <c r="E47" s="20" t="s">
        <v>3567</v>
      </c>
      <c r="F47" s="22" t="s">
        <v>413</v>
      </c>
      <c r="G47" s="22" t="s">
        <v>414</v>
      </c>
      <c r="H47" s="21" t="s">
        <v>314</v>
      </c>
      <c r="I47" s="36"/>
    </row>
    <row r="48" spans="1:11" s="37" customFormat="1" ht="15.75" customHeight="1">
      <c r="A48" s="32"/>
      <c r="B48" s="24" t="s">
        <v>270</v>
      </c>
      <c r="C48" s="225" t="s">
        <v>2611</v>
      </c>
      <c r="D48" s="22" t="s">
        <v>415</v>
      </c>
      <c r="E48" s="20" t="s">
        <v>3568</v>
      </c>
      <c r="F48" s="22" t="s">
        <v>416</v>
      </c>
      <c r="G48" s="22" t="s">
        <v>417</v>
      </c>
      <c r="H48" s="21" t="s">
        <v>2429</v>
      </c>
      <c r="I48" s="36"/>
    </row>
    <row r="49" spans="1:10" s="37" customFormat="1" ht="15.75" customHeight="1">
      <c r="A49" s="32"/>
      <c r="B49" s="24" t="s">
        <v>270</v>
      </c>
      <c r="C49" s="225" t="s">
        <v>2612</v>
      </c>
      <c r="D49" s="22" t="s">
        <v>418</v>
      </c>
      <c r="E49" s="20" t="s">
        <v>3569</v>
      </c>
      <c r="F49" s="22" t="s">
        <v>419</v>
      </c>
      <c r="G49" s="22" t="s">
        <v>420</v>
      </c>
      <c r="H49" s="21" t="s">
        <v>421</v>
      </c>
      <c r="I49" s="36"/>
    </row>
    <row r="50" spans="1:10" s="37" customFormat="1" ht="15.75" customHeight="1">
      <c r="A50" s="32"/>
      <c r="B50" s="24" t="s">
        <v>270</v>
      </c>
      <c r="C50" s="225" t="s">
        <v>2613</v>
      </c>
      <c r="D50" s="22" t="s">
        <v>422</v>
      </c>
      <c r="E50" s="20" t="s">
        <v>3570</v>
      </c>
      <c r="F50" s="22" t="s">
        <v>423</v>
      </c>
      <c r="G50" s="22" t="s">
        <v>424</v>
      </c>
      <c r="H50" s="21" t="s">
        <v>425</v>
      </c>
      <c r="I50" s="36"/>
    </row>
    <row r="51" spans="1:10" s="37" customFormat="1" ht="15.75" customHeight="1">
      <c r="A51" s="32"/>
      <c r="B51" s="24" t="s">
        <v>270</v>
      </c>
      <c r="C51" s="225" t="s">
        <v>2614</v>
      </c>
      <c r="D51" s="22" t="s">
        <v>426</v>
      </c>
      <c r="E51" s="20" t="s">
        <v>3571</v>
      </c>
      <c r="F51" s="22" t="s">
        <v>427</v>
      </c>
      <c r="G51" s="22" t="s">
        <v>428</v>
      </c>
      <c r="H51" s="21" t="s">
        <v>429</v>
      </c>
      <c r="I51" s="36"/>
    </row>
    <row r="52" spans="1:10" s="37" customFormat="1" ht="15.75" customHeight="1">
      <c r="A52" s="32"/>
      <c r="B52" s="24" t="s">
        <v>270</v>
      </c>
      <c r="C52" s="225" t="s">
        <v>2615</v>
      </c>
      <c r="D52" s="22" t="s">
        <v>430</v>
      </c>
      <c r="E52" s="20" t="s">
        <v>3572</v>
      </c>
      <c r="F52" s="22" t="s">
        <v>431</v>
      </c>
      <c r="G52" s="22" t="s">
        <v>432</v>
      </c>
      <c r="H52" s="21" t="s">
        <v>433</v>
      </c>
      <c r="I52" s="36"/>
    </row>
    <row r="53" spans="1:10" s="37" customFormat="1" ht="15.75" customHeight="1">
      <c r="A53" s="32"/>
      <c r="B53" s="24" t="s">
        <v>270</v>
      </c>
      <c r="C53" s="225" t="s">
        <v>2616</v>
      </c>
      <c r="D53" s="22" t="s">
        <v>434</v>
      </c>
      <c r="E53" s="20" t="s">
        <v>3573</v>
      </c>
      <c r="F53" s="22" t="s">
        <v>435</v>
      </c>
      <c r="G53" s="22" t="s">
        <v>436</v>
      </c>
      <c r="H53" s="21" t="s">
        <v>437</v>
      </c>
      <c r="I53" s="36"/>
    </row>
    <row r="54" spans="1:10" s="37" customFormat="1" ht="15.75" customHeight="1">
      <c r="A54" s="32"/>
      <c r="B54" s="24" t="s">
        <v>270</v>
      </c>
      <c r="C54" s="225" t="s">
        <v>2617</v>
      </c>
      <c r="D54" s="22" t="s">
        <v>438</v>
      </c>
      <c r="E54" s="20" t="s">
        <v>3574</v>
      </c>
      <c r="F54" s="22" t="s">
        <v>439</v>
      </c>
      <c r="G54" s="22" t="s">
        <v>440</v>
      </c>
      <c r="H54" s="21" t="s">
        <v>441</v>
      </c>
      <c r="I54" s="36"/>
    </row>
    <row r="55" spans="1:10" s="37" customFormat="1" ht="15.75" customHeight="1">
      <c r="A55" s="32"/>
      <c r="B55" s="24" t="s">
        <v>270</v>
      </c>
      <c r="C55" s="225" t="s">
        <v>2618</v>
      </c>
      <c r="D55" s="22" t="s">
        <v>442</v>
      </c>
      <c r="E55" s="20" t="s">
        <v>3575</v>
      </c>
      <c r="F55" s="22" t="s">
        <v>443</v>
      </c>
      <c r="G55" s="22" t="s">
        <v>444</v>
      </c>
      <c r="H55" s="21" t="s">
        <v>445</v>
      </c>
      <c r="I55" s="36"/>
    </row>
    <row r="56" spans="1:10" s="37" customFormat="1" ht="15.75" customHeight="1">
      <c r="A56" s="32"/>
      <c r="B56" s="24" t="s">
        <v>270</v>
      </c>
      <c r="C56" s="225" t="s">
        <v>2619</v>
      </c>
      <c r="D56" s="22" t="s">
        <v>446</v>
      </c>
      <c r="E56" s="20" t="s">
        <v>3576</v>
      </c>
      <c r="F56" s="22" t="s">
        <v>447</v>
      </c>
      <c r="G56" s="22" t="s">
        <v>448</v>
      </c>
      <c r="H56" s="21" t="s">
        <v>449</v>
      </c>
      <c r="I56" s="36"/>
    </row>
    <row r="57" spans="1:10" s="37" customFormat="1" ht="15.75" customHeight="1">
      <c r="A57" s="32"/>
      <c r="B57" s="24" t="s">
        <v>270</v>
      </c>
      <c r="C57" s="225" t="s">
        <v>2620</v>
      </c>
      <c r="D57" s="22" t="s">
        <v>450</v>
      </c>
      <c r="E57" s="20" t="s">
        <v>3577</v>
      </c>
      <c r="F57" s="22" t="s">
        <v>451</v>
      </c>
      <c r="G57" s="22" t="s">
        <v>452</v>
      </c>
      <c r="H57" s="21" t="s">
        <v>453</v>
      </c>
      <c r="I57" s="36"/>
    </row>
    <row r="58" spans="1:10" s="37" customFormat="1" ht="15.75" customHeight="1">
      <c r="A58" s="32"/>
      <c r="B58" s="24" t="s">
        <v>270</v>
      </c>
      <c r="C58" s="225" t="s">
        <v>2621</v>
      </c>
      <c r="D58" s="22" t="s">
        <v>454</v>
      </c>
      <c r="E58" s="20" t="s">
        <v>3578</v>
      </c>
      <c r="F58" s="22" t="s">
        <v>455</v>
      </c>
      <c r="G58" s="22" t="s">
        <v>456</v>
      </c>
      <c r="H58" s="21" t="s">
        <v>2430</v>
      </c>
      <c r="I58" s="36"/>
    </row>
    <row r="59" spans="1:10" s="37" customFormat="1" ht="15.75" customHeight="1">
      <c r="A59" s="32"/>
      <c r="B59" s="24" t="s">
        <v>270</v>
      </c>
      <c r="C59" s="225" t="s">
        <v>2622</v>
      </c>
      <c r="D59" s="22" t="s">
        <v>457</v>
      </c>
      <c r="E59" s="20" t="s">
        <v>3579</v>
      </c>
      <c r="F59" s="22" t="s">
        <v>458</v>
      </c>
      <c r="G59" s="22" t="s">
        <v>459</v>
      </c>
      <c r="H59" s="21" t="s">
        <v>2431</v>
      </c>
      <c r="I59" s="36"/>
    </row>
    <row r="60" spans="1:10" s="37" customFormat="1" ht="15.75" customHeight="1">
      <c r="A60" s="32"/>
      <c r="B60" s="24" t="s">
        <v>270</v>
      </c>
      <c r="C60" s="225" t="s">
        <v>2623</v>
      </c>
      <c r="D60" s="22" t="s">
        <v>460</v>
      </c>
      <c r="E60" s="20" t="s">
        <v>3580</v>
      </c>
      <c r="F60" s="22" t="s">
        <v>461</v>
      </c>
      <c r="G60" s="22" t="s">
        <v>462</v>
      </c>
      <c r="H60" s="21" t="s">
        <v>463</v>
      </c>
      <c r="I60" s="36"/>
      <c r="J60" s="19"/>
    </row>
    <row r="61" spans="1:10" s="37" customFormat="1" ht="15.75" customHeight="1">
      <c r="A61" s="32"/>
      <c r="B61" s="24" t="s">
        <v>270</v>
      </c>
      <c r="C61" s="225" t="s">
        <v>2624</v>
      </c>
      <c r="D61" s="22" t="s">
        <v>464</v>
      </c>
      <c r="E61" s="20" t="s">
        <v>3581</v>
      </c>
      <c r="F61" s="22" t="s">
        <v>465</v>
      </c>
      <c r="G61" s="22" t="s">
        <v>466</v>
      </c>
      <c r="H61" s="21" t="s">
        <v>2432</v>
      </c>
      <c r="I61" s="36"/>
    </row>
    <row r="62" spans="1:10" s="37" customFormat="1" ht="15.75" customHeight="1">
      <c r="A62" s="32"/>
      <c r="B62" s="24" t="s">
        <v>270</v>
      </c>
      <c r="C62" s="225" t="s">
        <v>2625</v>
      </c>
      <c r="D62" s="22" t="s">
        <v>460</v>
      </c>
      <c r="E62" s="20" t="s">
        <v>3582</v>
      </c>
      <c r="F62" s="22" t="s">
        <v>467</v>
      </c>
      <c r="G62" s="22" t="s">
        <v>468</v>
      </c>
      <c r="H62" s="21" t="s">
        <v>2433</v>
      </c>
      <c r="I62" s="36"/>
    </row>
    <row r="63" spans="1:10" s="37" customFormat="1" ht="15.75" customHeight="1">
      <c r="A63" s="32"/>
      <c r="B63" s="24" t="s">
        <v>270</v>
      </c>
      <c r="C63" s="225" t="s">
        <v>2626</v>
      </c>
      <c r="D63" s="22" t="s">
        <v>469</v>
      </c>
      <c r="E63" s="20" t="s">
        <v>3583</v>
      </c>
      <c r="F63" s="22" t="s">
        <v>470</v>
      </c>
      <c r="G63" s="22" t="s">
        <v>471</v>
      </c>
      <c r="H63" s="21" t="s">
        <v>463</v>
      </c>
      <c r="I63" s="38"/>
    </row>
    <row r="64" spans="1:10" s="37" customFormat="1" ht="15.75" customHeight="1">
      <c r="A64" s="32"/>
      <c r="B64" s="24" t="s">
        <v>270</v>
      </c>
      <c r="C64" s="225" t="s">
        <v>2627</v>
      </c>
      <c r="D64" s="22" t="s">
        <v>472</v>
      </c>
      <c r="E64" s="20" t="s">
        <v>3584</v>
      </c>
      <c r="F64" s="22" t="s">
        <v>473</v>
      </c>
      <c r="G64" s="22" t="s">
        <v>474</v>
      </c>
      <c r="H64" s="21" t="s">
        <v>475</v>
      </c>
      <c r="I64" s="36"/>
    </row>
    <row r="65" spans="1:10" s="37" customFormat="1" ht="15.75" customHeight="1">
      <c r="A65" s="32"/>
      <c r="B65" s="24" t="s">
        <v>270</v>
      </c>
      <c r="C65" s="225" t="s">
        <v>2628</v>
      </c>
      <c r="D65" s="22" t="s">
        <v>476</v>
      </c>
      <c r="E65" s="20" t="s">
        <v>3585</v>
      </c>
      <c r="F65" s="22" t="s">
        <v>477</v>
      </c>
      <c r="G65" s="22" t="s">
        <v>478</v>
      </c>
      <c r="H65" s="21" t="s">
        <v>479</v>
      </c>
      <c r="I65" s="36"/>
    </row>
    <row r="66" spans="1:10" s="37" customFormat="1" ht="15.75" customHeight="1">
      <c r="A66" s="32"/>
      <c r="B66" s="24" t="s">
        <v>270</v>
      </c>
      <c r="C66" s="225" t="s">
        <v>2629</v>
      </c>
      <c r="D66" s="22" t="s">
        <v>476</v>
      </c>
      <c r="E66" s="20" t="s">
        <v>3586</v>
      </c>
      <c r="F66" s="22" t="s">
        <v>480</v>
      </c>
      <c r="G66" s="22" t="s">
        <v>481</v>
      </c>
      <c r="H66" s="21" t="s">
        <v>482</v>
      </c>
      <c r="I66" s="36"/>
    </row>
    <row r="67" spans="1:10" s="37" customFormat="1" ht="15.75" customHeight="1">
      <c r="A67" s="32"/>
      <c r="B67" s="24" t="s">
        <v>270</v>
      </c>
      <c r="C67" s="225" t="s">
        <v>2630</v>
      </c>
      <c r="D67" s="22" t="s">
        <v>483</v>
      </c>
      <c r="E67" s="20" t="s">
        <v>3587</v>
      </c>
      <c r="F67" s="22" t="s">
        <v>484</v>
      </c>
      <c r="G67" s="22" t="s">
        <v>485</v>
      </c>
      <c r="H67" s="21" t="s">
        <v>486</v>
      </c>
      <c r="I67" s="36"/>
    </row>
    <row r="68" spans="1:10" s="37" customFormat="1" ht="15.75" customHeight="1">
      <c r="A68" s="32"/>
      <c r="B68" s="24" t="s">
        <v>270</v>
      </c>
      <c r="C68" s="225" t="s">
        <v>2631</v>
      </c>
      <c r="D68" s="22" t="s">
        <v>487</v>
      </c>
      <c r="E68" s="20" t="s">
        <v>3588</v>
      </c>
      <c r="F68" s="22" t="s">
        <v>488</v>
      </c>
      <c r="G68" s="22" t="s">
        <v>489</v>
      </c>
      <c r="H68" s="21" t="s">
        <v>490</v>
      </c>
      <c r="I68" s="36"/>
    </row>
    <row r="69" spans="1:10" s="37" customFormat="1" ht="15.75" customHeight="1">
      <c r="A69" s="32"/>
      <c r="B69" s="24" t="s">
        <v>270</v>
      </c>
      <c r="C69" s="225" t="s">
        <v>2632</v>
      </c>
      <c r="D69" s="22" t="s">
        <v>491</v>
      </c>
      <c r="E69" s="20" t="s">
        <v>3589</v>
      </c>
      <c r="F69" s="22" t="s">
        <v>492</v>
      </c>
      <c r="G69" s="22" t="s">
        <v>493</v>
      </c>
      <c r="H69" s="21" t="s">
        <v>2434</v>
      </c>
      <c r="I69" s="36"/>
    </row>
    <row r="70" spans="1:10" s="37" customFormat="1" ht="15.75" customHeight="1">
      <c r="A70" s="32"/>
      <c r="B70" s="24" t="s">
        <v>270</v>
      </c>
      <c r="C70" s="225" t="s">
        <v>2633</v>
      </c>
      <c r="D70" s="22" t="s">
        <v>491</v>
      </c>
      <c r="E70" s="20" t="s">
        <v>3590</v>
      </c>
      <c r="F70" s="22" t="s">
        <v>494</v>
      </c>
      <c r="G70" s="22" t="s">
        <v>495</v>
      </c>
      <c r="H70" s="21" t="s">
        <v>2435</v>
      </c>
      <c r="I70" s="36"/>
    </row>
    <row r="71" spans="1:10" s="37" customFormat="1" ht="15.75" customHeight="1">
      <c r="A71" s="32"/>
      <c r="B71" s="24" t="s">
        <v>270</v>
      </c>
      <c r="C71" s="225" t="s">
        <v>2634</v>
      </c>
      <c r="D71" s="22" t="s">
        <v>496</v>
      </c>
      <c r="E71" s="20" t="s">
        <v>3591</v>
      </c>
      <c r="F71" s="22" t="s">
        <v>497</v>
      </c>
      <c r="G71" s="22" t="s">
        <v>498</v>
      </c>
      <c r="H71" s="21" t="s">
        <v>368</v>
      </c>
      <c r="I71" s="38"/>
      <c r="J71" s="19"/>
    </row>
    <row r="72" spans="1:10" s="37" customFormat="1" ht="15.75" customHeight="1">
      <c r="A72" s="32"/>
      <c r="B72" s="24" t="s">
        <v>270</v>
      </c>
      <c r="C72" s="225" t="s">
        <v>2635</v>
      </c>
      <c r="D72" s="22" t="s">
        <v>496</v>
      </c>
      <c r="E72" s="20" t="s">
        <v>3592</v>
      </c>
      <c r="F72" s="22" t="s">
        <v>499</v>
      </c>
      <c r="G72" s="22" t="s">
        <v>500</v>
      </c>
      <c r="H72" s="21" t="s">
        <v>368</v>
      </c>
      <c r="I72" s="38"/>
    </row>
    <row r="73" spans="1:10" s="37" customFormat="1" ht="15.75" customHeight="1">
      <c r="A73" s="32"/>
      <c r="B73" s="24" t="s">
        <v>270</v>
      </c>
      <c r="C73" s="225" t="s">
        <v>2636</v>
      </c>
      <c r="D73" s="22" t="s">
        <v>501</v>
      </c>
      <c r="E73" s="20" t="s">
        <v>3593</v>
      </c>
      <c r="F73" s="22" t="s">
        <v>502</v>
      </c>
      <c r="G73" s="22" t="s">
        <v>503</v>
      </c>
      <c r="H73" s="21" t="s">
        <v>2436</v>
      </c>
      <c r="I73" s="38"/>
    </row>
    <row r="74" spans="1:10" s="37" customFormat="1" ht="15.75" customHeight="1">
      <c r="A74" s="32"/>
      <c r="B74" s="24" t="s">
        <v>270</v>
      </c>
      <c r="C74" s="225" t="s">
        <v>2637</v>
      </c>
      <c r="D74" s="22" t="s">
        <v>501</v>
      </c>
      <c r="E74" s="20" t="s">
        <v>3594</v>
      </c>
      <c r="F74" s="22" t="s">
        <v>504</v>
      </c>
      <c r="G74" s="22" t="s">
        <v>505</v>
      </c>
      <c r="H74" s="21" t="s">
        <v>490</v>
      </c>
      <c r="I74" s="36"/>
    </row>
    <row r="75" spans="1:10" s="37" customFormat="1" ht="15.75" customHeight="1">
      <c r="A75" s="32"/>
      <c r="B75" s="24" t="s">
        <v>270</v>
      </c>
      <c r="C75" s="225" t="s">
        <v>2638</v>
      </c>
      <c r="D75" s="22" t="s">
        <v>506</v>
      </c>
      <c r="E75" s="20" t="s">
        <v>3595</v>
      </c>
      <c r="F75" s="22" t="s">
        <v>507</v>
      </c>
      <c r="G75" s="22" t="s">
        <v>508</v>
      </c>
      <c r="H75" s="21" t="s">
        <v>509</v>
      </c>
      <c r="I75" s="36"/>
    </row>
    <row r="76" spans="1:10" s="37" customFormat="1" ht="15.75" customHeight="1">
      <c r="A76" s="32"/>
      <c r="B76" s="24" t="s">
        <v>270</v>
      </c>
      <c r="C76" s="225" t="s">
        <v>2639</v>
      </c>
      <c r="D76" s="22" t="s">
        <v>510</v>
      </c>
      <c r="E76" s="20" t="s">
        <v>3596</v>
      </c>
      <c r="F76" s="22" t="s">
        <v>511</v>
      </c>
      <c r="G76" s="22" t="s">
        <v>512</v>
      </c>
      <c r="H76" s="21" t="s">
        <v>513</v>
      </c>
      <c r="I76" s="36"/>
    </row>
    <row r="77" spans="1:10" s="37" customFormat="1" ht="15.75" customHeight="1">
      <c r="A77" s="32"/>
      <c r="B77" s="24" t="s">
        <v>270</v>
      </c>
      <c r="C77" s="225" t="s">
        <v>2640</v>
      </c>
      <c r="D77" s="22" t="s">
        <v>514</v>
      </c>
      <c r="E77" s="20" t="s">
        <v>3597</v>
      </c>
      <c r="F77" s="22" t="s">
        <v>515</v>
      </c>
      <c r="G77" s="22" t="s">
        <v>516</v>
      </c>
      <c r="H77" s="21" t="s">
        <v>517</v>
      </c>
      <c r="I77" s="36"/>
    </row>
    <row r="78" spans="1:10" s="37" customFormat="1" ht="15.75" customHeight="1">
      <c r="A78" s="32"/>
      <c r="B78" s="24" t="s">
        <v>270</v>
      </c>
      <c r="C78" s="225" t="s">
        <v>2641</v>
      </c>
      <c r="D78" s="22" t="s">
        <v>518</v>
      </c>
      <c r="E78" s="20" t="s">
        <v>3598</v>
      </c>
      <c r="F78" s="22" t="s">
        <v>519</v>
      </c>
      <c r="G78" s="22" t="s">
        <v>520</v>
      </c>
      <c r="H78" s="21" t="s">
        <v>521</v>
      </c>
      <c r="I78" s="36"/>
    </row>
    <row r="79" spans="1:10" s="37" customFormat="1" ht="15.75" customHeight="1">
      <c r="A79" s="32"/>
      <c r="B79" s="24" t="s">
        <v>270</v>
      </c>
      <c r="C79" s="225" t="s">
        <v>2642</v>
      </c>
      <c r="D79" s="22" t="s">
        <v>522</v>
      </c>
      <c r="E79" s="20" t="s">
        <v>3599</v>
      </c>
      <c r="F79" s="22" t="s">
        <v>523</v>
      </c>
      <c r="G79" s="22" t="s">
        <v>524</v>
      </c>
      <c r="H79" s="21" t="s">
        <v>525</v>
      </c>
      <c r="I79" s="36"/>
    </row>
    <row r="80" spans="1:10" s="37" customFormat="1" ht="15.75" customHeight="1">
      <c r="A80" s="32"/>
      <c r="B80" s="24" t="s">
        <v>270</v>
      </c>
      <c r="C80" s="225" t="s">
        <v>2643</v>
      </c>
      <c r="D80" s="22" t="s">
        <v>526</v>
      </c>
      <c r="E80" s="20" t="s">
        <v>3600</v>
      </c>
      <c r="F80" s="22" t="s">
        <v>527</v>
      </c>
      <c r="G80" s="22" t="s">
        <v>528</v>
      </c>
      <c r="H80" s="21" t="s">
        <v>529</v>
      </c>
      <c r="I80" s="36"/>
    </row>
    <row r="81" spans="1:9" s="37" customFormat="1" ht="15.75" customHeight="1">
      <c r="A81" s="32"/>
      <c r="B81" s="24" t="s">
        <v>270</v>
      </c>
      <c r="C81" s="225" t="s">
        <v>2644</v>
      </c>
      <c r="D81" s="22" t="s">
        <v>271</v>
      </c>
      <c r="E81" s="20" t="s">
        <v>3601</v>
      </c>
      <c r="F81" s="22" t="s">
        <v>530</v>
      </c>
      <c r="G81" s="22" t="s">
        <v>531</v>
      </c>
      <c r="H81" s="21" t="s">
        <v>274</v>
      </c>
      <c r="I81" s="36"/>
    </row>
    <row r="82" spans="1:9" s="37" customFormat="1" ht="15.75" customHeight="1">
      <c r="A82" s="32"/>
      <c r="B82" s="24" t="s">
        <v>270</v>
      </c>
      <c r="C82" s="225" t="s">
        <v>2645</v>
      </c>
      <c r="D82" s="22" t="s">
        <v>275</v>
      </c>
      <c r="E82" s="20" t="s">
        <v>3602</v>
      </c>
      <c r="F82" s="22" t="s">
        <v>532</v>
      </c>
      <c r="G82" s="22" t="s">
        <v>533</v>
      </c>
      <c r="H82" s="21" t="s">
        <v>282</v>
      </c>
      <c r="I82" s="36"/>
    </row>
    <row r="83" spans="1:9" s="37" customFormat="1" ht="15.75" customHeight="1">
      <c r="A83" s="32"/>
      <c r="B83" s="24" t="s">
        <v>270</v>
      </c>
      <c r="C83" s="225" t="s">
        <v>2646</v>
      </c>
      <c r="D83" s="22" t="s">
        <v>297</v>
      </c>
      <c r="E83" s="20" t="s">
        <v>3603</v>
      </c>
      <c r="F83" s="22" t="s">
        <v>534</v>
      </c>
      <c r="G83" s="22" t="s">
        <v>535</v>
      </c>
      <c r="H83" s="21" t="s">
        <v>2437</v>
      </c>
      <c r="I83" s="36"/>
    </row>
    <row r="84" spans="1:9" s="37" customFormat="1" ht="15.75" customHeight="1">
      <c r="A84" s="32"/>
      <c r="B84" s="24" t="s">
        <v>270</v>
      </c>
      <c r="C84" s="225" t="s">
        <v>2647</v>
      </c>
      <c r="D84" s="22" t="s">
        <v>536</v>
      </c>
      <c r="E84" s="20" t="s">
        <v>3604</v>
      </c>
      <c r="F84" s="22" t="s">
        <v>537</v>
      </c>
      <c r="G84" s="22" t="s">
        <v>538</v>
      </c>
      <c r="H84" s="21" t="s">
        <v>2419</v>
      </c>
      <c r="I84" s="36"/>
    </row>
    <row r="85" spans="1:9" s="37" customFormat="1" ht="15.75" customHeight="1">
      <c r="A85" s="32"/>
      <c r="B85" s="24" t="s">
        <v>270</v>
      </c>
      <c r="C85" s="225" t="s">
        <v>2648</v>
      </c>
      <c r="D85" s="22" t="s">
        <v>303</v>
      </c>
      <c r="E85" s="20" t="s">
        <v>3605</v>
      </c>
      <c r="F85" s="22" t="s">
        <v>539</v>
      </c>
      <c r="G85" s="22" t="s">
        <v>540</v>
      </c>
      <c r="H85" s="21" t="s">
        <v>2420</v>
      </c>
      <c r="I85" s="36"/>
    </row>
    <row r="86" spans="1:9" s="37" customFormat="1" ht="15.75" customHeight="1">
      <c r="A86" s="32"/>
      <c r="B86" s="24" t="s">
        <v>270</v>
      </c>
      <c r="C86" s="225" t="s">
        <v>2649</v>
      </c>
      <c r="D86" s="22" t="s">
        <v>303</v>
      </c>
      <c r="E86" s="20" t="s">
        <v>3606</v>
      </c>
      <c r="F86" s="22" t="s">
        <v>541</v>
      </c>
      <c r="G86" s="22" t="s">
        <v>542</v>
      </c>
      <c r="H86" s="21" t="s">
        <v>2438</v>
      </c>
      <c r="I86" s="36"/>
    </row>
    <row r="87" spans="1:9" s="37" customFormat="1" ht="15.75" customHeight="1">
      <c r="A87" s="32"/>
      <c r="B87" s="24" t="s">
        <v>270</v>
      </c>
      <c r="C87" s="225" t="s">
        <v>2650</v>
      </c>
      <c r="D87" s="22" t="s">
        <v>311</v>
      </c>
      <c r="E87" s="20" t="s">
        <v>3607</v>
      </c>
      <c r="F87" s="22" t="s">
        <v>543</v>
      </c>
      <c r="G87" s="22" t="s">
        <v>544</v>
      </c>
      <c r="H87" s="21" t="s">
        <v>314</v>
      </c>
      <c r="I87" s="36"/>
    </row>
    <row r="88" spans="1:9" s="37" customFormat="1" ht="15.75" customHeight="1">
      <c r="A88" s="32"/>
      <c r="B88" s="24" t="s">
        <v>270</v>
      </c>
      <c r="C88" s="225" t="s">
        <v>2651</v>
      </c>
      <c r="D88" s="22" t="s">
        <v>545</v>
      </c>
      <c r="E88" s="20" t="s">
        <v>3608</v>
      </c>
      <c r="F88" s="22" t="s">
        <v>546</v>
      </c>
      <c r="G88" s="22" t="s">
        <v>547</v>
      </c>
      <c r="H88" s="21" t="s">
        <v>318</v>
      </c>
      <c r="I88" s="36"/>
    </row>
    <row r="89" spans="1:9" s="37" customFormat="1" ht="15.75" customHeight="1">
      <c r="A89" s="32"/>
      <c r="B89" s="24" t="s">
        <v>270</v>
      </c>
      <c r="C89" s="225" t="s">
        <v>2652</v>
      </c>
      <c r="D89" s="22" t="s">
        <v>548</v>
      </c>
      <c r="E89" s="20" t="s">
        <v>3609</v>
      </c>
      <c r="F89" s="22" t="s">
        <v>549</v>
      </c>
      <c r="G89" s="22" t="s">
        <v>550</v>
      </c>
      <c r="H89" s="21" t="s">
        <v>318</v>
      </c>
      <c r="I89" s="36"/>
    </row>
    <row r="90" spans="1:9" s="37" customFormat="1" ht="15.75" customHeight="1">
      <c r="A90" s="32"/>
      <c r="B90" s="24" t="s">
        <v>270</v>
      </c>
      <c r="C90" s="225" t="s">
        <v>2653</v>
      </c>
      <c r="D90" s="22" t="s">
        <v>551</v>
      </c>
      <c r="E90" s="20" t="s">
        <v>3610</v>
      </c>
      <c r="F90" s="22" t="s">
        <v>552</v>
      </c>
      <c r="G90" s="22" t="s">
        <v>553</v>
      </c>
      <c r="H90" s="21" t="s">
        <v>331</v>
      </c>
      <c r="I90" s="36"/>
    </row>
    <row r="91" spans="1:9" s="37" customFormat="1" ht="15.75" customHeight="1">
      <c r="A91" s="32"/>
      <c r="B91" s="24" t="s">
        <v>270</v>
      </c>
      <c r="C91" s="225" t="s">
        <v>2654</v>
      </c>
      <c r="D91" s="22" t="s">
        <v>554</v>
      </c>
      <c r="E91" s="20" t="s">
        <v>3611</v>
      </c>
      <c r="F91" s="22" t="s">
        <v>555</v>
      </c>
      <c r="G91" s="22" t="s">
        <v>556</v>
      </c>
      <c r="H91" s="21" t="s">
        <v>331</v>
      </c>
      <c r="I91" s="36"/>
    </row>
    <row r="92" spans="1:9" s="37" customFormat="1" ht="15.75" customHeight="1">
      <c r="A92" s="32"/>
      <c r="B92" s="24" t="s">
        <v>270</v>
      </c>
      <c r="C92" s="225" t="s">
        <v>2655</v>
      </c>
      <c r="D92" s="22" t="s">
        <v>345</v>
      </c>
      <c r="E92" s="20" t="s">
        <v>3612</v>
      </c>
      <c r="F92" s="22" t="s">
        <v>557</v>
      </c>
      <c r="G92" s="22" t="s">
        <v>558</v>
      </c>
      <c r="H92" s="21" t="s">
        <v>314</v>
      </c>
      <c r="I92" s="36"/>
    </row>
    <row r="93" spans="1:9" s="37" customFormat="1" ht="15.75" customHeight="1">
      <c r="A93" s="32"/>
      <c r="B93" s="24" t="s">
        <v>270</v>
      </c>
      <c r="C93" s="225" t="s">
        <v>2656</v>
      </c>
      <c r="D93" s="22" t="s">
        <v>348</v>
      </c>
      <c r="E93" s="20" t="s">
        <v>3613</v>
      </c>
      <c r="F93" s="22" t="s">
        <v>559</v>
      </c>
      <c r="G93" s="22" t="s">
        <v>560</v>
      </c>
      <c r="H93" s="21" t="s">
        <v>2439</v>
      </c>
      <c r="I93" s="36"/>
    </row>
    <row r="94" spans="1:9" s="37" customFormat="1" ht="15.75" customHeight="1">
      <c r="A94" s="32"/>
      <c r="B94" s="24" t="s">
        <v>270</v>
      </c>
      <c r="C94" s="225" t="s">
        <v>2657</v>
      </c>
      <c r="D94" s="22" t="s">
        <v>356</v>
      </c>
      <c r="E94" s="20" t="s">
        <v>3614</v>
      </c>
      <c r="F94" s="22" t="s">
        <v>561</v>
      </c>
      <c r="G94" s="22" t="s">
        <v>562</v>
      </c>
      <c r="H94" s="21" t="s">
        <v>331</v>
      </c>
      <c r="I94" s="36"/>
    </row>
    <row r="95" spans="1:9" s="37" customFormat="1" ht="15.75" customHeight="1">
      <c r="A95" s="32"/>
      <c r="B95" s="24" t="s">
        <v>270</v>
      </c>
      <c r="C95" s="225" t="s">
        <v>2658</v>
      </c>
      <c r="D95" s="22" t="s">
        <v>362</v>
      </c>
      <c r="E95" s="20" t="s">
        <v>3615</v>
      </c>
      <c r="F95" s="22" t="s">
        <v>563</v>
      </c>
      <c r="G95" s="22" t="s">
        <v>564</v>
      </c>
      <c r="H95" s="21" t="s">
        <v>2440</v>
      </c>
      <c r="I95" s="36"/>
    </row>
    <row r="96" spans="1:9" s="37" customFormat="1" ht="15.75" customHeight="1">
      <c r="A96" s="32"/>
      <c r="B96" s="24" t="s">
        <v>270</v>
      </c>
      <c r="C96" s="225" t="s">
        <v>2659</v>
      </c>
      <c r="D96" s="22" t="s">
        <v>565</v>
      </c>
      <c r="E96" s="20" t="s">
        <v>3616</v>
      </c>
      <c r="F96" s="22" t="s">
        <v>566</v>
      </c>
      <c r="G96" s="22" t="s">
        <v>567</v>
      </c>
      <c r="H96" s="21" t="s">
        <v>331</v>
      </c>
      <c r="I96" s="36"/>
    </row>
    <row r="97" spans="1:9" s="37" customFormat="1" ht="15.75" customHeight="1">
      <c r="A97" s="32"/>
      <c r="B97" s="24" t="s">
        <v>270</v>
      </c>
      <c r="C97" s="225" t="s">
        <v>2660</v>
      </c>
      <c r="D97" s="22" t="s">
        <v>375</v>
      </c>
      <c r="E97" s="20" t="s">
        <v>3617</v>
      </c>
      <c r="F97" s="22" t="s">
        <v>568</v>
      </c>
      <c r="G97" s="22" t="s">
        <v>569</v>
      </c>
      <c r="H97" s="21" t="s">
        <v>335</v>
      </c>
      <c r="I97" s="36"/>
    </row>
    <row r="98" spans="1:9" s="37" customFormat="1" ht="15.75" customHeight="1">
      <c r="A98" s="32"/>
      <c r="B98" s="24" t="s">
        <v>270</v>
      </c>
      <c r="C98" s="225" t="s">
        <v>2661</v>
      </c>
      <c r="D98" s="22" t="s">
        <v>387</v>
      </c>
      <c r="E98" s="20" t="s">
        <v>3618</v>
      </c>
      <c r="F98" s="22" t="s">
        <v>570</v>
      </c>
      <c r="G98" s="22" t="s">
        <v>571</v>
      </c>
      <c r="H98" s="21" t="s">
        <v>2441</v>
      </c>
      <c r="I98" s="38"/>
    </row>
    <row r="99" spans="1:9" s="37" customFormat="1" ht="15.75" customHeight="1">
      <c r="A99" s="32"/>
      <c r="B99" s="24" t="s">
        <v>270</v>
      </c>
      <c r="C99" s="225" t="s">
        <v>2662</v>
      </c>
      <c r="D99" s="22" t="s">
        <v>390</v>
      </c>
      <c r="E99" s="20" t="s">
        <v>3619</v>
      </c>
      <c r="F99" s="22" t="s">
        <v>572</v>
      </c>
      <c r="G99" s="22" t="s">
        <v>573</v>
      </c>
      <c r="H99" s="21" t="s">
        <v>384</v>
      </c>
      <c r="I99" s="36"/>
    </row>
    <row r="100" spans="1:9" s="37" customFormat="1" ht="15.75" customHeight="1">
      <c r="A100" s="32"/>
      <c r="B100" s="24" t="s">
        <v>270</v>
      </c>
      <c r="C100" s="225" t="s">
        <v>2663</v>
      </c>
      <c r="D100" s="22" t="s">
        <v>381</v>
      </c>
      <c r="E100" s="20" t="s">
        <v>3620</v>
      </c>
      <c r="F100" s="22" t="s">
        <v>574</v>
      </c>
      <c r="G100" s="22" t="s">
        <v>575</v>
      </c>
      <c r="H100" s="21" t="s">
        <v>2442</v>
      </c>
      <c r="I100" s="38"/>
    </row>
    <row r="101" spans="1:9" s="37" customFormat="1" ht="15.75" customHeight="1">
      <c r="A101" s="32"/>
      <c r="B101" s="24" t="s">
        <v>270</v>
      </c>
      <c r="C101" s="225" t="s">
        <v>2664</v>
      </c>
      <c r="D101" s="22" t="s">
        <v>576</v>
      </c>
      <c r="E101" s="20" t="s">
        <v>3621</v>
      </c>
      <c r="F101" s="22" t="s">
        <v>577</v>
      </c>
      <c r="G101" s="22" t="s">
        <v>578</v>
      </c>
      <c r="H101" s="21" t="s">
        <v>384</v>
      </c>
      <c r="I101" s="36"/>
    </row>
    <row r="102" spans="1:9" s="37" customFormat="1" ht="15.75" customHeight="1">
      <c r="A102" s="32"/>
      <c r="B102" s="24" t="s">
        <v>270</v>
      </c>
      <c r="C102" s="225" t="s">
        <v>2665</v>
      </c>
      <c r="D102" s="22" t="s">
        <v>412</v>
      </c>
      <c r="E102" s="20" t="s">
        <v>3622</v>
      </c>
      <c r="F102" s="22" t="s">
        <v>579</v>
      </c>
      <c r="G102" s="22" t="s">
        <v>580</v>
      </c>
      <c r="H102" s="21" t="s">
        <v>314</v>
      </c>
      <c r="I102" s="36"/>
    </row>
    <row r="103" spans="1:9" s="37" customFormat="1" ht="15.75" customHeight="1">
      <c r="A103" s="32"/>
      <c r="B103" s="24" t="s">
        <v>270</v>
      </c>
      <c r="C103" s="225" t="s">
        <v>2666</v>
      </c>
      <c r="D103" s="22" t="s">
        <v>409</v>
      </c>
      <c r="E103" s="20" t="s">
        <v>3623</v>
      </c>
      <c r="F103" s="22" t="s">
        <v>581</v>
      </c>
      <c r="G103" s="22" t="s">
        <v>582</v>
      </c>
      <c r="H103" s="21" t="s">
        <v>314</v>
      </c>
      <c r="I103" s="36"/>
    </row>
    <row r="104" spans="1:9" s="37" customFormat="1" ht="15.75" customHeight="1">
      <c r="A104" s="32"/>
      <c r="B104" s="24" t="s">
        <v>270</v>
      </c>
      <c r="C104" s="225" t="s">
        <v>2667</v>
      </c>
      <c r="D104" s="22" t="s">
        <v>418</v>
      </c>
      <c r="E104" s="20" t="s">
        <v>3624</v>
      </c>
      <c r="F104" s="22" t="s">
        <v>583</v>
      </c>
      <c r="G104" s="22" t="s">
        <v>584</v>
      </c>
      <c r="H104" s="21" t="s">
        <v>405</v>
      </c>
      <c r="I104" s="36"/>
    </row>
    <row r="105" spans="1:9" s="37" customFormat="1" ht="15.75" customHeight="1">
      <c r="A105" s="32"/>
      <c r="B105" s="24" t="s">
        <v>270</v>
      </c>
      <c r="C105" s="225" t="s">
        <v>2668</v>
      </c>
      <c r="D105" s="22" t="s">
        <v>426</v>
      </c>
      <c r="E105" s="20" t="s">
        <v>3625</v>
      </c>
      <c r="F105" s="22" t="s">
        <v>585</v>
      </c>
      <c r="G105" s="22" t="s">
        <v>586</v>
      </c>
      <c r="H105" s="21" t="s">
        <v>429</v>
      </c>
      <c r="I105" s="36"/>
    </row>
    <row r="106" spans="1:9" s="37" customFormat="1" ht="15.75" customHeight="1">
      <c r="A106" s="32"/>
      <c r="B106" s="24" t="s">
        <v>270</v>
      </c>
      <c r="C106" s="225" t="s">
        <v>2669</v>
      </c>
      <c r="D106" s="22" t="s">
        <v>430</v>
      </c>
      <c r="E106" s="20" t="s">
        <v>3626</v>
      </c>
      <c r="F106" s="22" t="s">
        <v>587</v>
      </c>
      <c r="G106" s="22" t="s">
        <v>588</v>
      </c>
      <c r="H106" s="21" t="s">
        <v>433</v>
      </c>
      <c r="I106" s="36"/>
    </row>
    <row r="107" spans="1:9" s="37" customFormat="1" ht="15.75" customHeight="1">
      <c r="A107" s="32"/>
      <c r="B107" s="24" t="s">
        <v>270</v>
      </c>
      <c r="C107" s="225" t="s">
        <v>2670</v>
      </c>
      <c r="D107" s="22" t="s">
        <v>589</v>
      </c>
      <c r="E107" s="20" t="s">
        <v>3627</v>
      </c>
      <c r="F107" s="22" t="s">
        <v>590</v>
      </c>
      <c r="G107" s="22" t="s">
        <v>591</v>
      </c>
      <c r="H107" s="21" t="s">
        <v>441</v>
      </c>
      <c r="I107" s="36"/>
    </row>
    <row r="108" spans="1:9" s="37" customFormat="1" ht="15.75" customHeight="1">
      <c r="A108" s="32"/>
      <c r="B108" s="24" t="s">
        <v>270</v>
      </c>
      <c r="C108" s="225" t="s">
        <v>2671</v>
      </c>
      <c r="D108" s="22" t="s">
        <v>442</v>
      </c>
      <c r="E108" s="20" t="s">
        <v>3628</v>
      </c>
      <c r="F108" s="22" t="s">
        <v>592</v>
      </c>
      <c r="G108" s="22" t="s">
        <v>593</v>
      </c>
      <c r="H108" s="21" t="s">
        <v>445</v>
      </c>
      <c r="I108" s="36"/>
    </row>
    <row r="109" spans="1:9" s="37" customFormat="1" ht="15.75" customHeight="1">
      <c r="A109" s="32"/>
      <c r="B109" s="24" t="s">
        <v>270</v>
      </c>
      <c r="C109" s="225" t="s">
        <v>2672</v>
      </c>
      <c r="D109" s="22" t="s">
        <v>460</v>
      </c>
      <c r="E109" s="20" t="s">
        <v>3629</v>
      </c>
      <c r="F109" s="22" t="s">
        <v>594</v>
      </c>
      <c r="G109" s="22" t="s">
        <v>595</v>
      </c>
      <c r="H109" s="21" t="s">
        <v>2443</v>
      </c>
      <c r="I109" s="36"/>
    </row>
    <row r="110" spans="1:9" s="37" customFormat="1" ht="15.75" customHeight="1">
      <c r="A110" s="32"/>
      <c r="B110" s="24" t="s">
        <v>270</v>
      </c>
      <c r="C110" s="225" t="s">
        <v>2673</v>
      </c>
      <c r="D110" s="22" t="s">
        <v>464</v>
      </c>
      <c r="E110" s="20" t="s">
        <v>3630</v>
      </c>
      <c r="F110" s="22" t="s">
        <v>596</v>
      </c>
      <c r="G110" s="22" t="s">
        <v>597</v>
      </c>
      <c r="H110" s="21" t="s">
        <v>2432</v>
      </c>
      <c r="I110" s="36"/>
    </row>
    <row r="111" spans="1:9" s="37" customFormat="1" ht="15.75" customHeight="1">
      <c r="A111" s="32"/>
      <c r="B111" s="24" t="s">
        <v>270</v>
      </c>
      <c r="C111" s="225" t="s">
        <v>2674</v>
      </c>
      <c r="D111" s="22" t="s">
        <v>469</v>
      </c>
      <c r="E111" s="20" t="s">
        <v>3631</v>
      </c>
      <c r="F111" s="22" t="s">
        <v>598</v>
      </c>
      <c r="G111" s="22" t="s">
        <v>599</v>
      </c>
      <c r="H111" s="21" t="s">
        <v>463</v>
      </c>
      <c r="I111" s="38"/>
    </row>
    <row r="112" spans="1:9" s="37" customFormat="1" ht="15.75" customHeight="1">
      <c r="A112" s="32"/>
      <c r="B112" s="24" t="s">
        <v>270</v>
      </c>
      <c r="C112" s="225" t="s">
        <v>2675</v>
      </c>
      <c r="D112" s="22" t="s">
        <v>476</v>
      </c>
      <c r="E112" s="20" t="s">
        <v>3632</v>
      </c>
      <c r="F112" s="22" t="s">
        <v>600</v>
      </c>
      <c r="G112" s="22" t="s">
        <v>601</v>
      </c>
      <c r="H112" s="21" t="s">
        <v>479</v>
      </c>
      <c r="I112" s="36"/>
    </row>
    <row r="113" spans="1:10" s="37" customFormat="1" ht="15.75" customHeight="1">
      <c r="A113" s="32"/>
      <c r="B113" s="24" t="s">
        <v>270</v>
      </c>
      <c r="C113" s="225" t="s">
        <v>2676</v>
      </c>
      <c r="D113" s="22" t="s">
        <v>483</v>
      </c>
      <c r="E113" s="20" t="s">
        <v>3587</v>
      </c>
      <c r="F113" s="22" t="s">
        <v>484</v>
      </c>
      <c r="G113" s="22" t="s">
        <v>485</v>
      </c>
      <c r="H113" s="21" t="s">
        <v>486</v>
      </c>
      <c r="I113" s="36"/>
    </row>
    <row r="114" spans="1:10" s="37" customFormat="1" ht="15.75" customHeight="1">
      <c r="A114" s="32"/>
      <c r="B114" s="24" t="s">
        <v>270</v>
      </c>
      <c r="C114" s="225" t="s">
        <v>2677</v>
      </c>
      <c r="D114" s="22" t="s">
        <v>602</v>
      </c>
      <c r="E114" s="20" t="s">
        <v>3633</v>
      </c>
      <c r="F114" s="22" t="s">
        <v>603</v>
      </c>
      <c r="G114" s="22" t="s">
        <v>604</v>
      </c>
      <c r="H114" s="21" t="s">
        <v>490</v>
      </c>
      <c r="I114" s="36"/>
    </row>
    <row r="115" spans="1:10" s="37" customFormat="1" ht="15.75" customHeight="1">
      <c r="A115" s="32"/>
      <c r="B115" s="24" t="s">
        <v>270</v>
      </c>
      <c r="C115" s="225" t="s">
        <v>2678</v>
      </c>
      <c r="D115" s="22" t="s">
        <v>501</v>
      </c>
      <c r="E115" s="20" t="s">
        <v>3634</v>
      </c>
      <c r="F115" s="22" t="s">
        <v>605</v>
      </c>
      <c r="G115" s="22" t="s">
        <v>606</v>
      </c>
      <c r="H115" s="21" t="s">
        <v>490</v>
      </c>
      <c r="I115" s="36"/>
    </row>
    <row r="116" spans="1:10" s="37" customFormat="1" ht="15.75" customHeight="1">
      <c r="A116" s="32"/>
      <c r="B116" s="24" t="s">
        <v>270</v>
      </c>
      <c r="C116" s="225" t="s">
        <v>2679</v>
      </c>
      <c r="D116" s="22" t="s">
        <v>496</v>
      </c>
      <c r="E116" s="20" t="s">
        <v>3635</v>
      </c>
      <c r="F116" s="22" t="s">
        <v>607</v>
      </c>
      <c r="G116" s="22" t="s">
        <v>608</v>
      </c>
      <c r="H116" s="21" t="s">
        <v>368</v>
      </c>
      <c r="I116" s="38"/>
      <c r="J116" s="19"/>
    </row>
    <row r="117" spans="1:10" s="37" customFormat="1" ht="15.75" customHeight="1">
      <c r="A117" s="32"/>
      <c r="B117" s="24" t="s">
        <v>270</v>
      </c>
      <c r="C117" s="225" t="s">
        <v>2680</v>
      </c>
      <c r="D117" s="22" t="s">
        <v>491</v>
      </c>
      <c r="E117" s="20" t="s">
        <v>3636</v>
      </c>
      <c r="F117" s="22" t="s">
        <v>609</v>
      </c>
      <c r="G117" s="22" t="s">
        <v>610</v>
      </c>
      <c r="H117" s="21" t="s">
        <v>2444</v>
      </c>
      <c r="I117" s="36"/>
    </row>
    <row r="118" spans="1:10" s="37" customFormat="1" ht="15.75" customHeight="1">
      <c r="A118" s="32"/>
      <c r="B118" s="24" t="s">
        <v>270</v>
      </c>
      <c r="C118" s="225" t="s">
        <v>2681</v>
      </c>
      <c r="D118" s="22" t="s">
        <v>514</v>
      </c>
      <c r="E118" s="20" t="s">
        <v>3637</v>
      </c>
      <c r="F118" s="22" t="s">
        <v>611</v>
      </c>
      <c r="G118" s="22" t="s">
        <v>612</v>
      </c>
      <c r="H118" s="21" t="s">
        <v>517</v>
      </c>
      <c r="I118" s="36"/>
    </row>
    <row r="119" spans="1:10" s="37" customFormat="1" ht="15.75" customHeight="1">
      <c r="A119" s="32"/>
      <c r="B119" s="24" t="s">
        <v>270</v>
      </c>
      <c r="C119" s="225" t="s">
        <v>2682</v>
      </c>
      <c r="D119" s="22" t="s">
        <v>613</v>
      </c>
      <c r="E119" s="20" t="s">
        <v>3638</v>
      </c>
      <c r="F119" s="22" t="s">
        <v>614</v>
      </c>
      <c r="G119" s="22" t="s">
        <v>615</v>
      </c>
      <c r="H119" s="21" t="s">
        <v>318</v>
      </c>
      <c r="I119" s="36"/>
    </row>
    <row r="120" spans="1:10" s="37" customFormat="1" ht="15.75" customHeight="1">
      <c r="A120" s="32"/>
      <c r="B120" s="24" t="s">
        <v>3516</v>
      </c>
      <c r="C120" s="225" t="s">
        <v>2683</v>
      </c>
      <c r="D120" s="22" t="s">
        <v>743</v>
      </c>
      <c r="E120" s="20" t="s">
        <v>3639</v>
      </c>
      <c r="F120" s="22" t="s">
        <v>744</v>
      </c>
      <c r="G120" s="22" t="s">
        <v>744</v>
      </c>
      <c r="H120" s="21" t="s">
        <v>745</v>
      </c>
      <c r="I120" s="36"/>
    </row>
    <row r="121" spans="1:10" s="37" customFormat="1" ht="15.75" customHeight="1">
      <c r="A121" s="32"/>
      <c r="B121" s="24" t="s">
        <v>3516</v>
      </c>
      <c r="C121" s="225" t="s">
        <v>2684</v>
      </c>
      <c r="D121" s="22" t="s">
        <v>746</v>
      </c>
      <c r="E121" s="20" t="s">
        <v>3640</v>
      </c>
      <c r="F121" s="22" t="s">
        <v>747</v>
      </c>
      <c r="G121" s="22" t="s">
        <v>747</v>
      </c>
      <c r="H121" s="21" t="s">
        <v>748</v>
      </c>
      <c r="I121" s="36"/>
    </row>
    <row r="122" spans="1:10" s="37" customFormat="1" ht="15.75" customHeight="1">
      <c r="A122" s="32"/>
      <c r="B122" s="24" t="s">
        <v>3516</v>
      </c>
      <c r="C122" s="225" t="s">
        <v>2685</v>
      </c>
      <c r="D122" s="22" t="s">
        <v>749</v>
      </c>
      <c r="E122" s="20" t="s">
        <v>3641</v>
      </c>
      <c r="F122" s="22" t="s">
        <v>750</v>
      </c>
      <c r="G122" s="22" t="s">
        <v>750</v>
      </c>
      <c r="H122" s="21" t="s">
        <v>751</v>
      </c>
      <c r="I122" s="36"/>
    </row>
    <row r="123" spans="1:10" s="37" customFormat="1" ht="15.75" customHeight="1">
      <c r="A123" s="32"/>
      <c r="B123" s="24" t="s">
        <v>3516</v>
      </c>
      <c r="C123" s="225" t="s">
        <v>2686</v>
      </c>
      <c r="D123" s="22" t="s">
        <v>749</v>
      </c>
      <c r="E123" s="20" t="s">
        <v>3642</v>
      </c>
      <c r="F123" s="22" t="s">
        <v>752</v>
      </c>
      <c r="G123" s="22" t="s">
        <v>752</v>
      </c>
      <c r="H123" s="21" t="s">
        <v>751</v>
      </c>
      <c r="I123" s="36"/>
    </row>
    <row r="124" spans="1:10" s="37" customFormat="1" ht="15.75" customHeight="1">
      <c r="A124" s="32"/>
      <c r="B124" s="24" t="s">
        <v>3516</v>
      </c>
      <c r="C124" s="225" t="s">
        <v>2687</v>
      </c>
      <c r="D124" s="22" t="s">
        <v>743</v>
      </c>
      <c r="E124" s="20" t="s">
        <v>3643</v>
      </c>
      <c r="F124" s="22" t="s">
        <v>744</v>
      </c>
      <c r="G124" s="22" t="s">
        <v>744</v>
      </c>
      <c r="H124" s="21" t="s">
        <v>745</v>
      </c>
      <c r="I124" s="36"/>
    </row>
    <row r="125" spans="1:10" s="37" customFormat="1" ht="15.75" customHeight="1">
      <c r="A125" s="32"/>
      <c r="B125" s="24" t="s">
        <v>3516</v>
      </c>
      <c r="C125" s="225" t="s">
        <v>2688</v>
      </c>
      <c r="D125" s="22" t="s">
        <v>746</v>
      </c>
      <c r="E125" s="20" t="s">
        <v>3644</v>
      </c>
      <c r="F125" s="22" t="s">
        <v>747</v>
      </c>
      <c r="G125" s="22" t="s">
        <v>747</v>
      </c>
      <c r="H125" s="21" t="s">
        <v>748</v>
      </c>
      <c r="I125" s="36"/>
    </row>
    <row r="126" spans="1:10" s="37" customFormat="1" ht="15.75" customHeight="1">
      <c r="A126" s="32"/>
      <c r="B126" s="24" t="s">
        <v>3516</v>
      </c>
      <c r="C126" s="225" t="s">
        <v>2689</v>
      </c>
      <c r="D126" s="22" t="s">
        <v>749</v>
      </c>
      <c r="E126" s="20" t="s">
        <v>3645</v>
      </c>
      <c r="F126" s="22" t="s">
        <v>750</v>
      </c>
      <c r="G126" s="22" t="s">
        <v>750</v>
      </c>
      <c r="H126" s="21" t="s">
        <v>751</v>
      </c>
      <c r="I126" s="36"/>
    </row>
    <row r="127" spans="1:10" s="37" customFormat="1" ht="15.75" customHeight="1">
      <c r="A127" s="32"/>
      <c r="B127" s="24" t="s">
        <v>3516</v>
      </c>
      <c r="C127" s="225" t="s">
        <v>2690</v>
      </c>
      <c r="D127" s="22" t="s">
        <v>749</v>
      </c>
      <c r="E127" s="20" t="s">
        <v>3646</v>
      </c>
      <c r="F127" s="22" t="s">
        <v>752</v>
      </c>
      <c r="G127" s="22" t="s">
        <v>752</v>
      </c>
      <c r="H127" s="21" t="s">
        <v>751</v>
      </c>
      <c r="I127" s="36"/>
    </row>
    <row r="128" spans="1:10" s="37" customFormat="1" ht="15.75" customHeight="1">
      <c r="A128" s="32"/>
      <c r="B128" s="24" t="s">
        <v>3516</v>
      </c>
      <c r="C128" s="225" t="s">
        <v>2691</v>
      </c>
      <c r="D128" s="22" t="s">
        <v>753</v>
      </c>
      <c r="E128" s="20" t="s">
        <v>3647</v>
      </c>
      <c r="F128" s="22" t="s">
        <v>754</v>
      </c>
      <c r="G128" s="22" t="s">
        <v>755</v>
      </c>
      <c r="H128" s="21" t="s">
        <v>756</v>
      </c>
      <c r="I128" s="36"/>
    </row>
    <row r="129" spans="1:9" s="37" customFormat="1" ht="15.75" customHeight="1">
      <c r="A129" s="32"/>
      <c r="B129" s="24" t="s">
        <v>3516</v>
      </c>
      <c r="C129" s="225" t="s">
        <v>2692</v>
      </c>
      <c r="D129" s="22" t="s">
        <v>757</v>
      </c>
      <c r="E129" s="20" t="s">
        <v>3648</v>
      </c>
      <c r="F129" s="22" t="s">
        <v>758</v>
      </c>
      <c r="G129" s="22" t="s">
        <v>759</v>
      </c>
      <c r="H129" s="21" t="s">
        <v>760</v>
      </c>
      <c r="I129" s="36"/>
    </row>
    <row r="130" spans="1:9" s="37" customFormat="1" ht="15.75" customHeight="1">
      <c r="A130" s="32"/>
      <c r="B130" s="24" t="s">
        <v>3516</v>
      </c>
      <c r="C130" s="225" t="s">
        <v>2693</v>
      </c>
      <c r="D130" s="22" t="s">
        <v>761</v>
      </c>
      <c r="E130" s="20" t="s">
        <v>3649</v>
      </c>
      <c r="F130" s="22" t="s">
        <v>762</v>
      </c>
      <c r="G130" s="22" t="s">
        <v>763</v>
      </c>
      <c r="H130" s="21" t="s">
        <v>764</v>
      </c>
      <c r="I130" s="36"/>
    </row>
    <row r="131" spans="1:9" s="37" customFormat="1" ht="15.75" customHeight="1">
      <c r="A131" s="32"/>
      <c r="B131" s="24" t="s">
        <v>3516</v>
      </c>
      <c r="C131" s="225" t="s">
        <v>2694</v>
      </c>
      <c r="D131" s="22" t="s">
        <v>765</v>
      </c>
      <c r="E131" s="20" t="s">
        <v>3650</v>
      </c>
      <c r="F131" s="22" t="s">
        <v>766</v>
      </c>
      <c r="G131" s="22" t="s">
        <v>767</v>
      </c>
      <c r="H131" s="21" t="s">
        <v>768</v>
      </c>
      <c r="I131" s="36"/>
    </row>
    <row r="132" spans="1:9" s="37" customFormat="1" ht="15.75" customHeight="1">
      <c r="A132" s="32"/>
      <c r="B132" s="24" t="s">
        <v>3516</v>
      </c>
      <c r="C132" s="225" t="s">
        <v>2695</v>
      </c>
      <c r="D132" s="22" t="s">
        <v>769</v>
      </c>
      <c r="E132" s="20" t="s">
        <v>3651</v>
      </c>
      <c r="F132" s="22" t="s">
        <v>770</v>
      </c>
      <c r="G132" s="22" t="s">
        <v>770</v>
      </c>
      <c r="H132" s="21" t="s">
        <v>771</v>
      </c>
      <c r="I132" s="36"/>
    </row>
    <row r="133" spans="1:9" s="37" customFormat="1" ht="15.75" customHeight="1">
      <c r="A133" s="32"/>
      <c r="B133" s="24" t="s">
        <v>3516</v>
      </c>
      <c r="C133" s="225" t="s">
        <v>2696</v>
      </c>
      <c r="D133" s="22" t="s">
        <v>772</v>
      </c>
      <c r="E133" s="20" t="s">
        <v>3652</v>
      </c>
      <c r="F133" s="22" t="s">
        <v>773</v>
      </c>
      <c r="G133" s="22" t="s">
        <v>774</v>
      </c>
      <c r="H133" s="21" t="s">
        <v>775</v>
      </c>
      <c r="I133" s="36"/>
    </row>
    <row r="134" spans="1:9" s="37" customFormat="1" ht="15.75" customHeight="1">
      <c r="A134" s="32"/>
      <c r="B134" s="24" t="s">
        <v>3516</v>
      </c>
      <c r="C134" s="225" t="s">
        <v>2697</v>
      </c>
      <c r="D134" s="22" t="s">
        <v>776</v>
      </c>
      <c r="E134" s="20" t="s">
        <v>3653</v>
      </c>
      <c r="F134" s="22" t="s">
        <v>777</v>
      </c>
      <c r="G134" s="22" t="s">
        <v>778</v>
      </c>
      <c r="H134" s="21" t="s">
        <v>779</v>
      </c>
      <c r="I134" s="36"/>
    </row>
    <row r="135" spans="1:9" s="37" customFormat="1" ht="15.75" customHeight="1">
      <c r="A135" s="32"/>
      <c r="B135" s="24" t="s">
        <v>3516</v>
      </c>
      <c r="C135" s="225" t="s">
        <v>2698</v>
      </c>
      <c r="D135" s="22" t="s">
        <v>753</v>
      </c>
      <c r="E135" s="20" t="s">
        <v>3647</v>
      </c>
      <c r="F135" s="22" t="s">
        <v>754</v>
      </c>
      <c r="G135" s="22" t="s">
        <v>755</v>
      </c>
      <c r="H135" s="21" t="s">
        <v>756</v>
      </c>
      <c r="I135" s="36"/>
    </row>
    <row r="136" spans="1:9" s="37" customFormat="1" ht="15.75" customHeight="1">
      <c r="A136" s="32"/>
      <c r="B136" s="24" t="s">
        <v>3516</v>
      </c>
      <c r="C136" s="225" t="s">
        <v>2699</v>
      </c>
      <c r="D136" s="22" t="s">
        <v>757</v>
      </c>
      <c r="E136" s="20" t="s">
        <v>3648</v>
      </c>
      <c r="F136" s="22" t="s">
        <v>758</v>
      </c>
      <c r="G136" s="22" t="s">
        <v>759</v>
      </c>
      <c r="H136" s="21" t="s">
        <v>780</v>
      </c>
      <c r="I136" s="36"/>
    </row>
    <row r="137" spans="1:9" s="37" customFormat="1" ht="15.75" customHeight="1">
      <c r="A137" s="32"/>
      <c r="B137" s="24" t="s">
        <v>3516</v>
      </c>
      <c r="C137" s="225" t="s">
        <v>2700</v>
      </c>
      <c r="D137" s="22" t="s">
        <v>761</v>
      </c>
      <c r="E137" s="20" t="s">
        <v>3649</v>
      </c>
      <c r="F137" s="22" t="s">
        <v>762</v>
      </c>
      <c r="G137" s="22" t="s">
        <v>763</v>
      </c>
      <c r="H137" s="21" t="s">
        <v>764</v>
      </c>
      <c r="I137" s="36"/>
    </row>
    <row r="138" spans="1:9" s="37" customFormat="1" ht="15.75" customHeight="1">
      <c r="A138" s="32"/>
      <c r="B138" s="24" t="s">
        <v>3516</v>
      </c>
      <c r="C138" s="225" t="s">
        <v>2701</v>
      </c>
      <c r="D138" s="22" t="s">
        <v>765</v>
      </c>
      <c r="E138" s="20" t="s">
        <v>3650</v>
      </c>
      <c r="F138" s="22" t="s">
        <v>766</v>
      </c>
      <c r="G138" s="22" t="s">
        <v>767</v>
      </c>
      <c r="H138" s="21" t="s">
        <v>768</v>
      </c>
      <c r="I138" s="36"/>
    </row>
    <row r="139" spans="1:9" s="37" customFormat="1" ht="15.75" customHeight="1">
      <c r="A139" s="32"/>
      <c r="B139" s="24" t="s">
        <v>3516</v>
      </c>
      <c r="C139" s="225" t="s">
        <v>2702</v>
      </c>
      <c r="D139" s="22" t="s">
        <v>769</v>
      </c>
      <c r="E139" s="20" t="s">
        <v>3651</v>
      </c>
      <c r="F139" s="22" t="s">
        <v>770</v>
      </c>
      <c r="G139" s="22" t="s">
        <v>770</v>
      </c>
      <c r="H139" s="21" t="s">
        <v>771</v>
      </c>
      <c r="I139" s="36"/>
    </row>
    <row r="140" spans="1:9" s="37" customFormat="1" ht="15.75" customHeight="1">
      <c r="A140" s="32"/>
      <c r="B140" s="24" t="s">
        <v>3516</v>
      </c>
      <c r="C140" s="225" t="s">
        <v>2703</v>
      </c>
      <c r="D140" s="22" t="s">
        <v>772</v>
      </c>
      <c r="E140" s="20" t="s">
        <v>3652</v>
      </c>
      <c r="F140" s="22" t="s">
        <v>773</v>
      </c>
      <c r="G140" s="22" t="s">
        <v>774</v>
      </c>
      <c r="H140" s="21" t="s">
        <v>775</v>
      </c>
      <c r="I140" s="36"/>
    </row>
    <row r="141" spans="1:9" s="37" customFormat="1" ht="15.75" customHeight="1">
      <c r="A141" s="32"/>
      <c r="B141" s="24" t="s">
        <v>3516</v>
      </c>
      <c r="C141" s="225" t="s">
        <v>2704</v>
      </c>
      <c r="D141" s="22" t="s">
        <v>776</v>
      </c>
      <c r="E141" s="20" t="s">
        <v>3653</v>
      </c>
      <c r="F141" s="22" t="s">
        <v>777</v>
      </c>
      <c r="G141" s="22" t="s">
        <v>778</v>
      </c>
      <c r="H141" s="21" t="s">
        <v>779</v>
      </c>
      <c r="I141" s="36"/>
    </row>
    <row r="142" spans="1:9" ht="15.75" customHeight="1">
      <c r="B142" s="25" t="s">
        <v>4675</v>
      </c>
      <c r="C142" s="226" t="s">
        <v>2705</v>
      </c>
      <c r="D142" s="22" t="s">
        <v>66</v>
      </c>
      <c r="E142" s="20" t="s">
        <v>4685</v>
      </c>
      <c r="F142" s="22" t="s">
        <v>67</v>
      </c>
      <c r="G142" s="22" t="s">
        <v>68</v>
      </c>
      <c r="H142" s="26" t="s">
        <v>69</v>
      </c>
    </row>
    <row r="143" spans="1:9" ht="15.75" customHeight="1">
      <c r="B143" s="25" t="s">
        <v>4675</v>
      </c>
      <c r="C143" s="226" t="s">
        <v>2706</v>
      </c>
      <c r="D143" s="22" t="s">
        <v>70</v>
      </c>
      <c r="E143" s="20" t="s">
        <v>4686</v>
      </c>
      <c r="F143" s="22" t="s">
        <v>71</v>
      </c>
      <c r="G143" s="22" t="s">
        <v>72</v>
      </c>
      <c r="H143" s="26" t="s">
        <v>73</v>
      </c>
    </row>
    <row r="144" spans="1:9" ht="15.75" customHeight="1">
      <c r="B144" s="25" t="s">
        <v>4675</v>
      </c>
      <c r="C144" s="226" t="s">
        <v>2707</v>
      </c>
      <c r="D144" s="22" t="s">
        <v>74</v>
      </c>
      <c r="E144" s="20" t="s">
        <v>4687</v>
      </c>
      <c r="F144" s="22" t="s">
        <v>75</v>
      </c>
      <c r="G144" s="22" t="s">
        <v>76</v>
      </c>
      <c r="H144" s="26" t="s">
        <v>73</v>
      </c>
    </row>
    <row r="145" spans="1:16" ht="15.75" customHeight="1">
      <c r="B145" s="25" t="s">
        <v>4675</v>
      </c>
      <c r="C145" s="226" t="s">
        <v>2708</v>
      </c>
      <c r="D145" s="22" t="s">
        <v>77</v>
      </c>
      <c r="E145" s="20" t="s">
        <v>4688</v>
      </c>
      <c r="F145" s="22" t="s">
        <v>78</v>
      </c>
      <c r="G145" s="22" t="s">
        <v>79</v>
      </c>
      <c r="H145" s="26" t="s">
        <v>80</v>
      </c>
    </row>
    <row r="146" spans="1:16" ht="15.75" customHeight="1">
      <c r="B146" s="25" t="s">
        <v>4675</v>
      </c>
      <c r="C146" s="227" t="s">
        <v>2709</v>
      </c>
      <c r="D146" s="22" t="s">
        <v>81</v>
      </c>
      <c r="E146" s="20" t="s">
        <v>4689</v>
      </c>
      <c r="F146" s="22" t="s">
        <v>82</v>
      </c>
      <c r="G146" s="22" t="s">
        <v>83</v>
      </c>
      <c r="H146" s="26" t="s">
        <v>84</v>
      </c>
    </row>
    <row r="147" spans="1:16" s="34" customFormat="1" ht="15.75" customHeight="1">
      <c r="A147" s="32"/>
      <c r="B147" s="25" t="s">
        <v>4675</v>
      </c>
      <c r="C147" s="227" t="s">
        <v>2710</v>
      </c>
      <c r="D147" s="22" t="s">
        <v>85</v>
      </c>
      <c r="E147" s="20" t="s">
        <v>4690</v>
      </c>
      <c r="F147" s="22" t="s">
        <v>86</v>
      </c>
      <c r="G147" s="22" t="s">
        <v>87</v>
      </c>
      <c r="H147" s="26" t="s">
        <v>88</v>
      </c>
      <c r="J147" s="35"/>
      <c r="K147" s="35"/>
      <c r="L147" s="35"/>
      <c r="M147" s="35"/>
      <c r="N147" s="35"/>
      <c r="O147" s="35"/>
      <c r="P147" s="35"/>
    </row>
    <row r="148" spans="1:16" s="34" customFormat="1" ht="15.75" customHeight="1">
      <c r="A148" s="32"/>
      <c r="B148" s="25" t="s">
        <v>4675</v>
      </c>
      <c r="C148" s="227" t="s">
        <v>2711</v>
      </c>
      <c r="D148" s="22" t="s">
        <v>89</v>
      </c>
      <c r="E148" s="20" t="s">
        <v>4691</v>
      </c>
      <c r="F148" s="22" t="s">
        <v>90</v>
      </c>
      <c r="G148" s="22" t="s">
        <v>91</v>
      </c>
      <c r="H148" s="26" t="s">
        <v>92</v>
      </c>
      <c r="J148" s="35"/>
      <c r="K148" s="35"/>
      <c r="L148" s="35"/>
      <c r="M148" s="35"/>
      <c r="N148" s="35"/>
      <c r="O148" s="35"/>
      <c r="P148" s="35"/>
    </row>
    <row r="149" spans="1:16" s="34" customFormat="1" ht="15.75" customHeight="1">
      <c r="A149" s="32"/>
      <c r="B149" s="25" t="s">
        <v>4675</v>
      </c>
      <c r="C149" s="227" t="s">
        <v>2712</v>
      </c>
      <c r="D149" s="22" t="s">
        <v>93</v>
      </c>
      <c r="E149" s="20" t="s">
        <v>4692</v>
      </c>
      <c r="F149" s="22" t="s">
        <v>94</v>
      </c>
      <c r="G149" s="22" t="s">
        <v>95</v>
      </c>
      <c r="H149" s="26" t="s">
        <v>96</v>
      </c>
      <c r="J149" s="35"/>
      <c r="K149" s="35"/>
      <c r="L149" s="35"/>
      <c r="M149" s="35"/>
      <c r="N149" s="35"/>
      <c r="O149" s="35"/>
      <c r="P149" s="35"/>
    </row>
    <row r="150" spans="1:16" s="34" customFormat="1" ht="15.75" customHeight="1">
      <c r="A150" s="32"/>
      <c r="B150" s="25" t="s">
        <v>4675</v>
      </c>
      <c r="C150" s="227" t="s">
        <v>2713</v>
      </c>
      <c r="D150" s="22" t="s">
        <v>97</v>
      </c>
      <c r="E150" s="20" t="s">
        <v>4693</v>
      </c>
      <c r="F150" s="22" t="s">
        <v>98</v>
      </c>
      <c r="G150" s="22" t="s">
        <v>99</v>
      </c>
      <c r="H150" s="26" t="s">
        <v>100</v>
      </c>
      <c r="J150" s="35"/>
      <c r="K150" s="35"/>
      <c r="L150" s="35"/>
      <c r="M150" s="35"/>
      <c r="N150" s="35"/>
      <c r="O150" s="35"/>
      <c r="P150" s="35"/>
    </row>
    <row r="151" spans="1:16" s="34" customFormat="1" ht="15.75" customHeight="1">
      <c r="A151" s="32"/>
      <c r="B151" s="25" t="s">
        <v>4675</v>
      </c>
      <c r="C151" s="227" t="s">
        <v>2714</v>
      </c>
      <c r="D151" s="22" t="s">
        <v>101</v>
      </c>
      <c r="E151" s="20" t="s">
        <v>4694</v>
      </c>
      <c r="F151" s="22" t="s">
        <v>102</v>
      </c>
      <c r="G151" s="22" t="s">
        <v>103</v>
      </c>
      <c r="H151" s="26" t="s">
        <v>104</v>
      </c>
      <c r="J151" s="35"/>
      <c r="K151" s="35"/>
      <c r="L151" s="35"/>
      <c r="M151" s="35"/>
      <c r="N151" s="35"/>
      <c r="O151" s="35"/>
      <c r="P151" s="35"/>
    </row>
    <row r="152" spans="1:16" s="34" customFormat="1" ht="15.75" customHeight="1">
      <c r="A152" s="32"/>
      <c r="B152" s="25" t="s">
        <v>4675</v>
      </c>
      <c r="C152" s="227" t="s">
        <v>2715</v>
      </c>
      <c r="D152" s="22" t="s">
        <v>105</v>
      </c>
      <c r="E152" s="20" t="s">
        <v>4695</v>
      </c>
      <c r="F152" s="22" t="s">
        <v>106</v>
      </c>
      <c r="G152" s="22" t="s">
        <v>107</v>
      </c>
      <c r="H152" s="26" t="s">
        <v>108</v>
      </c>
      <c r="J152" s="35"/>
      <c r="K152" s="35"/>
      <c r="L152" s="35"/>
      <c r="M152" s="35"/>
      <c r="N152" s="35"/>
      <c r="O152" s="35"/>
      <c r="P152" s="35"/>
    </row>
    <row r="153" spans="1:16" s="34" customFormat="1" ht="15.75" customHeight="1">
      <c r="A153" s="32"/>
      <c r="B153" s="25" t="s">
        <v>4675</v>
      </c>
      <c r="C153" s="227" t="s">
        <v>2716</v>
      </c>
      <c r="D153" s="22" t="s">
        <v>109</v>
      </c>
      <c r="E153" s="20" t="s">
        <v>4696</v>
      </c>
      <c r="F153" s="22" t="s">
        <v>110</v>
      </c>
      <c r="G153" s="22" t="s">
        <v>111</v>
      </c>
      <c r="H153" s="26" t="s">
        <v>2408</v>
      </c>
      <c r="J153" s="35"/>
      <c r="K153" s="35"/>
      <c r="L153" s="35"/>
      <c r="M153" s="35"/>
      <c r="N153" s="35"/>
      <c r="O153" s="35"/>
      <c r="P153" s="35"/>
    </row>
    <row r="154" spans="1:16" s="34" customFormat="1" ht="15.75" customHeight="1">
      <c r="A154" s="32"/>
      <c r="B154" s="25" t="s">
        <v>4675</v>
      </c>
      <c r="C154" s="227" t="s">
        <v>2717</v>
      </c>
      <c r="D154" s="22" t="s">
        <v>66</v>
      </c>
      <c r="E154" s="20" t="s">
        <v>4697</v>
      </c>
      <c r="F154" s="22" t="s">
        <v>112</v>
      </c>
      <c r="G154" s="22" t="s">
        <v>113</v>
      </c>
      <c r="H154" s="26" t="s">
        <v>69</v>
      </c>
      <c r="J154" s="35"/>
      <c r="K154" s="35"/>
      <c r="L154" s="35"/>
      <c r="M154" s="35"/>
      <c r="N154" s="35"/>
      <c r="O154" s="35"/>
      <c r="P154" s="35"/>
    </row>
    <row r="155" spans="1:16" s="34" customFormat="1" ht="15.75" customHeight="1">
      <c r="A155" s="32"/>
      <c r="B155" s="25" t="s">
        <v>4675</v>
      </c>
      <c r="C155" s="227" t="s">
        <v>2718</v>
      </c>
      <c r="D155" s="22" t="s">
        <v>114</v>
      </c>
      <c r="E155" s="20" t="s">
        <v>4698</v>
      </c>
      <c r="F155" s="22" t="s">
        <v>115</v>
      </c>
      <c r="G155" s="22" t="s">
        <v>116</v>
      </c>
      <c r="H155" s="26" t="s">
        <v>80</v>
      </c>
      <c r="J155" s="35"/>
      <c r="K155" s="35"/>
      <c r="L155" s="35"/>
      <c r="M155" s="35"/>
      <c r="N155" s="35"/>
      <c r="O155" s="35"/>
      <c r="P155" s="35"/>
    </row>
    <row r="156" spans="1:16" s="34" customFormat="1" ht="15.75" customHeight="1">
      <c r="A156" s="32"/>
      <c r="B156" s="25" t="s">
        <v>4675</v>
      </c>
      <c r="C156" s="227" t="s">
        <v>2719</v>
      </c>
      <c r="D156" s="22" t="s">
        <v>117</v>
      </c>
      <c r="E156" s="20" t="s">
        <v>4699</v>
      </c>
      <c r="F156" s="22" t="s">
        <v>118</v>
      </c>
      <c r="G156" s="22" t="s">
        <v>119</v>
      </c>
      <c r="H156" s="26" t="s">
        <v>120</v>
      </c>
      <c r="J156" s="35"/>
      <c r="K156" s="35"/>
      <c r="L156" s="35"/>
      <c r="M156" s="35"/>
      <c r="N156" s="35"/>
      <c r="O156" s="35"/>
      <c r="P156" s="35"/>
    </row>
    <row r="157" spans="1:16" s="34" customFormat="1" ht="15.75" customHeight="1">
      <c r="A157" s="32"/>
      <c r="B157" s="25" t="s">
        <v>4675</v>
      </c>
      <c r="C157" s="227" t="s">
        <v>2720</v>
      </c>
      <c r="D157" s="22" t="s">
        <v>93</v>
      </c>
      <c r="E157" s="20" t="s">
        <v>4700</v>
      </c>
      <c r="F157" s="22" t="s">
        <v>121</v>
      </c>
      <c r="G157" s="22" t="s">
        <v>122</v>
      </c>
      <c r="H157" s="26" t="s">
        <v>123</v>
      </c>
      <c r="J157" s="35"/>
      <c r="K157" s="35"/>
      <c r="L157" s="35"/>
      <c r="M157" s="35"/>
      <c r="N157" s="35"/>
      <c r="O157" s="35"/>
      <c r="P157" s="35"/>
    </row>
    <row r="158" spans="1:16" s="34" customFormat="1" ht="15.75" customHeight="1">
      <c r="A158" s="32"/>
      <c r="B158" s="25" t="s">
        <v>4675</v>
      </c>
      <c r="C158" s="227" t="s">
        <v>2721</v>
      </c>
      <c r="D158" s="22" t="s">
        <v>105</v>
      </c>
      <c r="E158" s="20" t="s">
        <v>4701</v>
      </c>
      <c r="F158" s="22" t="s">
        <v>124</v>
      </c>
      <c r="G158" s="22" t="s">
        <v>125</v>
      </c>
      <c r="H158" s="26" t="s">
        <v>108</v>
      </c>
      <c r="J158" s="35"/>
      <c r="K158" s="35"/>
      <c r="L158" s="35"/>
      <c r="M158" s="35"/>
      <c r="N158" s="35"/>
      <c r="O158" s="35"/>
      <c r="P158" s="35"/>
    </row>
    <row r="159" spans="1:16" ht="15.75" customHeight="1">
      <c r="B159" s="25" t="s">
        <v>4676</v>
      </c>
      <c r="C159" s="227" t="s">
        <v>2722</v>
      </c>
      <c r="D159" s="22" t="s">
        <v>43</v>
      </c>
      <c r="E159" s="20" t="s">
        <v>4702</v>
      </c>
      <c r="F159" s="22" t="s">
        <v>44</v>
      </c>
      <c r="G159" s="22" t="s">
        <v>45</v>
      </c>
      <c r="H159" s="26" t="s">
        <v>46</v>
      </c>
    </row>
    <row r="160" spans="1:16" ht="15.75" customHeight="1">
      <c r="B160" s="25" t="s">
        <v>4676</v>
      </c>
      <c r="C160" s="226" t="s">
        <v>2723</v>
      </c>
      <c r="D160" s="22" t="s">
        <v>47</v>
      </c>
      <c r="E160" s="20" t="s">
        <v>4703</v>
      </c>
      <c r="F160" s="22" t="s">
        <v>48</v>
      </c>
      <c r="G160" s="22" t="s">
        <v>49</v>
      </c>
      <c r="H160" s="26" t="s">
        <v>50</v>
      </c>
    </row>
    <row r="161" spans="2:8" ht="15.75" customHeight="1">
      <c r="B161" s="25" t="s">
        <v>4676</v>
      </c>
      <c r="C161" s="226" t="s">
        <v>2724</v>
      </c>
      <c r="D161" s="22" t="s">
        <v>51</v>
      </c>
      <c r="E161" s="20" t="s">
        <v>4704</v>
      </c>
      <c r="F161" s="22" t="s">
        <v>52</v>
      </c>
      <c r="G161" s="22" t="s">
        <v>53</v>
      </c>
      <c r="H161" s="26" t="s">
        <v>2407</v>
      </c>
    </row>
    <row r="162" spans="2:8" ht="15.75" customHeight="1">
      <c r="B162" s="25" t="s">
        <v>4676</v>
      </c>
      <c r="C162" s="226" t="s">
        <v>2725</v>
      </c>
      <c r="D162" s="22" t="s">
        <v>54</v>
      </c>
      <c r="E162" s="20" t="s">
        <v>4705</v>
      </c>
      <c r="F162" s="22" t="s">
        <v>55</v>
      </c>
      <c r="G162" s="22" t="s">
        <v>56</v>
      </c>
      <c r="H162" s="26" t="s">
        <v>46</v>
      </c>
    </row>
    <row r="163" spans="2:8" ht="15.75" customHeight="1">
      <c r="B163" s="25" t="s">
        <v>4676</v>
      </c>
      <c r="C163" s="227" t="s">
        <v>2726</v>
      </c>
      <c r="D163" s="22" t="s">
        <v>57</v>
      </c>
      <c r="E163" s="20" t="s">
        <v>4706</v>
      </c>
      <c r="F163" s="22" t="s">
        <v>58</v>
      </c>
      <c r="G163" s="22" t="s">
        <v>59</v>
      </c>
      <c r="H163" s="26" t="s">
        <v>46</v>
      </c>
    </row>
    <row r="164" spans="2:8" ht="15.75" customHeight="1">
      <c r="B164" s="25" t="s">
        <v>4676</v>
      </c>
      <c r="C164" s="227" t="s">
        <v>2727</v>
      </c>
      <c r="D164" s="22" t="s">
        <v>47</v>
      </c>
      <c r="E164" s="20" t="s">
        <v>4707</v>
      </c>
      <c r="F164" s="22" t="s">
        <v>60</v>
      </c>
      <c r="G164" s="22" t="s">
        <v>60</v>
      </c>
      <c r="H164" s="26" t="s">
        <v>50</v>
      </c>
    </row>
    <row r="165" spans="2:8" ht="15.75" customHeight="1">
      <c r="B165" s="25" t="s">
        <v>4676</v>
      </c>
      <c r="C165" s="227" t="s">
        <v>2728</v>
      </c>
      <c r="D165" s="22" t="s">
        <v>61</v>
      </c>
      <c r="E165" s="20" t="s">
        <v>4708</v>
      </c>
      <c r="F165" s="22" t="s">
        <v>62</v>
      </c>
      <c r="G165" s="22" t="s">
        <v>62</v>
      </c>
      <c r="H165" s="26" t="s">
        <v>2407</v>
      </c>
    </row>
    <row r="166" spans="2:8" ht="15.75" customHeight="1">
      <c r="B166" s="25" t="s">
        <v>4676</v>
      </c>
      <c r="C166" s="227" t="s">
        <v>2729</v>
      </c>
      <c r="D166" s="22" t="s">
        <v>63</v>
      </c>
      <c r="E166" s="20" t="s">
        <v>4709</v>
      </c>
      <c r="F166" s="22" t="s">
        <v>64</v>
      </c>
      <c r="G166" s="22" t="s">
        <v>65</v>
      </c>
      <c r="H166" s="26" t="s">
        <v>46</v>
      </c>
    </row>
    <row r="167" spans="2:8" ht="15.75" customHeight="1">
      <c r="B167" s="25" t="s">
        <v>4677</v>
      </c>
      <c r="C167" s="227" t="s">
        <v>2730</v>
      </c>
      <c r="D167" s="22" t="s">
        <v>188</v>
      </c>
      <c r="E167" s="20" t="s">
        <v>4710</v>
      </c>
      <c r="F167" s="22" t="s">
        <v>189</v>
      </c>
      <c r="G167" s="22" t="s">
        <v>190</v>
      </c>
      <c r="H167" s="26" t="s">
        <v>191</v>
      </c>
    </row>
    <row r="168" spans="2:8" ht="15.75" customHeight="1">
      <c r="B168" s="25" t="s">
        <v>4677</v>
      </c>
      <c r="C168" s="227" t="s">
        <v>2731</v>
      </c>
      <c r="D168" s="22" t="s">
        <v>192</v>
      </c>
      <c r="E168" s="20" t="s">
        <v>4711</v>
      </c>
      <c r="F168" s="22" t="s">
        <v>193</v>
      </c>
      <c r="G168" s="22" t="s">
        <v>194</v>
      </c>
      <c r="H168" s="26" t="s">
        <v>195</v>
      </c>
    </row>
    <row r="169" spans="2:8" ht="15.75" customHeight="1">
      <c r="B169" s="25" t="s">
        <v>4677</v>
      </c>
      <c r="C169" s="227" t="s">
        <v>2732</v>
      </c>
      <c r="D169" s="22" t="s">
        <v>196</v>
      </c>
      <c r="E169" s="20" t="s">
        <v>4712</v>
      </c>
      <c r="F169" s="22" t="s">
        <v>197</v>
      </c>
      <c r="G169" s="22" t="s">
        <v>198</v>
      </c>
      <c r="H169" s="26" t="s">
        <v>2411</v>
      </c>
    </row>
    <row r="170" spans="2:8" ht="15.75" customHeight="1">
      <c r="B170" s="25" t="s">
        <v>4677</v>
      </c>
      <c r="C170" s="227" t="s">
        <v>2733</v>
      </c>
      <c r="D170" s="22" t="s">
        <v>199</v>
      </c>
      <c r="E170" s="20" t="s">
        <v>4713</v>
      </c>
      <c r="F170" s="22" t="s">
        <v>200</v>
      </c>
      <c r="G170" s="22" t="s">
        <v>201</v>
      </c>
      <c r="H170" s="26" t="s">
        <v>202</v>
      </c>
    </row>
    <row r="171" spans="2:8" ht="15.75" customHeight="1">
      <c r="B171" s="25" t="s">
        <v>4677</v>
      </c>
      <c r="C171" s="227" t="s">
        <v>2734</v>
      </c>
      <c r="D171" s="22" t="s">
        <v>199</v>
      </c>
      <c r="E171" s="20" t="s">
        <v>4714</v>
      </c>
      <c r="F171" s="22" t="s">
        <v>203</v>
      </c>
      <c r="G171" s="22" t="s">
        <v>204</v>
      </c>
      <c r="H171" s="26" t="s">
        <v>205</v>
      </c>
    </row>
    <row r="172" spans="2:8" ht="15.75" customHeight="1">
      <c r="B172" s="25" t="s">
        <v>4677</v>
      </c>
      <c r="C172" s="227" t="s">
        <v>2735</v>
      </c>
      <c r="D172" s="22" t="s">
        <v>206</v>
      </c>
      <c r="E172" s="20" t="s">
        <v>4715</v>
      </c>
      <c r="F172" s="22" t="s">
        <v>207</v>
      </c>
      <c r="G172" s="22" t="s">
        <v>208</v>
      </c>
      <c r="H172" s="26" t="s">
        <v>209</v>
      </c>
    </row>
    <row r="173" spans="2:8" ht="15.75" customHeight="1">
      <c r="B173" s="25" t="s">
        <v>4677</v>
      </c>
      <c r="C173" s="227" t="s">
        <v>2736</v>
      </c>
      <c r="D173" s="22" t="s">
        <v>192</v>
      </c>
      <c r="E173" s="20" t="s">
        <v>4716</v>
      </c>
      <c r="F173" s="22" t="s">
        <v>210</v>
      </c>
      <c r="G173" s="22" t="s">
        <v>211</v>
      </c>
      <c r="H173" s="26" t="s">
        <v>212</v>
      </c>
    </row>
    <row r="174" spans="2:8" ht="15.75" customHeight="1">
      <c r="B174" s="25" t="s">
        <v>4677</v>
      </c>
      <c r="C174" s="227" t="s">
        <v>2737</v>
      </c>
      <c r="D174" s="22" t="s">
        <v>213</v>
      </c>
      <c r="E174" s="20" t="s">
        <v>4717</v>
      </c>
      <c r="F174" s="22" t="s">
        <v>214</v>
      </c>
      <c r="G174" s="22" t="s">
        <v>215</v>
      </c>
      <c r="H174" s="26" t="s">
        <v>216</v>
      </c>
    </row>
    <row r="175" spans="2:8" ht="15.75" customHeight="1">
      <c r="B175" s="25" t="s">
        <v>4677</v>
      </c>
      <c r="C175" s="227" t="s">
        <v>2738</v>
      </c>
      <c r="D175" s="22" t="s">
        <v>217</v>
      </c>
      <c r="E175" s="20" t="s">
        <v>4718</v>
      </c>
      <c r="F175" s="22" t="s">
        <v>218</v>
      </c>
      <c r="G175" s="22" t="s">
        <v>219</v>
      </c>
      <c r="H175" s="26" t="s">
        <v>220</v>
      </c>
    </row>
    <row r="176" spans="2:8" ht="15.75" customHeight="1">
      <c r="B176" s="25" t="s">
        <v>4677</v>
      </c>
      <c r="C176" s="227" t="s">
        <v>2739</v>
      </c>
      <c r="D176" s="22" t="s">
        <v>221</v>
      </c>
      <c r="E176" s="20" t="s">
        <v>4719</v>
      </c>
      <c r="F176" s="22" t="s">
        <v>222</v>
      </c>
      <c r="G176" s="22" t="s">
        <v>223</v>
      </c>
      <c r="H176" s="26" t="s">
        <v>224</v>
      </c>
    </row>
    <row r="177" spans="1:16" ht="15.75" customHeight="1">
      <c r="B177" s="25" t="s">
        <v>4677</v>
      </c>
      <c r="C177" s="227" t="s">
        <v>2740</v>
      </c>
      <c r="D177" s="22" t="s">
        <v>225</v>
      </c>
      <c r="E177" s="20" t="s">
        <v>4720</v>
      </c>
      <c r="F177" s="22" t="s">
        <v>226</v>
      </c>
      <c r="G177" s="22" t="s">
        <v>227</v>
      </c>
      <c r="H177" s="26" t="s">
        <v>228</v>
      </c>
    </row>
    <row r="178" spans="1:16" ht="15.75" customHeight="1">
      <c r="B178" s="25" t="s">
        <v>4677</v>
      </c>
      <c r="C178" s="227" t="s">
        <v>2741</v>
      </c>
      <c r="D178" s="22" t="s">
        <v>229</v>
      </c>
      <c r="E178" s="20" t="s">
        <v>4721</v>
      </c>
      <c r="F178" s="22" t="s">
        <v>230</v>
      </c>
      <c r="G178" s="22" t="s">
        <v>231</v>
      </c>
      <c r="H178" s="26" t="s">
        <v>2413</v>
      </c>
    </row>
    <row r="179" spans="1:16" ht="15.75" customHeight="1">
      <c r="B179" s="25" t="s">
        <v>4677</v>
      </c>
      <c r="C179" s="227" t="s">
        <v>2742</v>
      </c>
      <c r="D179" s="22" t="s">
        <v>232</v>
      </c>
      <c r="E179" s="20" t="s">
        <v>4722</v>
      </c>
      <c r="F179" s="22" t="s">
        <v>233</v>
      </c>
      <c r="G179" s="22" t="s">
        <v>234</v>
      </c>
      <c r="H179" s="26" t="s">
        <v>2414</v>
      </c>
    </row>
    <row r="180" spans="1:16" ht="15.75" customHeight="1">
      <c r="B180" s="25" t="s">
        <v>4677</v>
      </c>
      <c r="C180" s="227" t="s">
        <v>2743</v>
      </c>
      <c r="D180" s="22" t="s">
        <v>213</v>
      </c>
      <c r="E180" s="20" t="s">
        <v>4723</v>
      </c>
      <c r="F180" s="22" t="s">
        <v>235</v>
      </c>
      <c r="G180" s="22" t="s">
        <v>236</v>
      </c>
      <c r="H180" s="26" t="s">
        <v>237</v>
      </c>
    </row>
    <row r="181" spans="1:16" ht="15.75" customHeight="1">
      <c r="B181" s="25" t="s">
        <v>4677</v>
      </c>
      <c r="C181" s="227" t="s">
        <v>2744</v>
      </c>
      <c r="D181" s="22" t="s">
        <v>238</v>
      </c>
      <c r="E181" s="20" t="s">
        <v>4724</v>
      </c>
      <c r="F181" s="22" t="s">
        <v>239</v>
      </c>
      <c r="G181" s="22" t="s">
        <v>240</v>
      </c>
      <c r="H181" s="26" t="s">
        <v>2415</v>
      </c>
    </row>
    <row r="182" spans="1:16" ht="15.75" customHeight="1">
      <c r="B182" s="25" t="s">
        <v>4677</v>
      </c>
      <c r="C182" s="227" t="s">
        <v>2745</v>
      </c>
      <c r="D182" s="22" t="s">
        <v>241</v>
      </c>
      <c r="E182" s="20" t="s">
        <v>4725</v>
      </c>
      <c r="F182" s="22" t="s">
        <v>242</v>
      </c>
      <c r="G182" s="22" t="s">
        <v>243</v>
      </c>
      <c r="H182" s="26" t="s">
        <v>2416</v>
      </c>
    </row>
    <row r="183" spans="1:16" ht="15.75" customHeight="1">
      <c r="B183" s="25" t="s">
        <v>4677</v>
      </c>
      <c r="C183" s="227" t="s">
        <v>2746</v>
      </c>
      <c r="D183" s="22" t="s">
        <v>245</v>
      </c>
      <c r="E183" s="20" t="s">
        <v>4726</v>
      </c>
      <c r="F183" s="22" t="s">
        <v>246</v>
      </c>
      <c r="G183" s="22" t="s">
        <v>247</v>
      </c>
      <c r="H183" s="26" t="s">
        <v>244</v>
      </c>
    </row>
    <row r="184" spans="1:16" ht="15.75" customHeight="1">
      <c r="B184" s="25" t="s">
        <v>4677</v>
      </c>
      <c r="C184" s="227" t="s">
        <v>2747</v>
      </c>
      <c r="D184" s="22" t="s">
        <v>245</v>
      </c>
      <c r="E184" s="20" t="s">
        <v>4727</v>
      </c>
      <c r="F184" s="22" t="s">
        <v>248</v>
      </c>
      <c r="G184" s="22" t="s">
        <v>249</v>
      </c>
      <c r="H184" s="26" t="s">
        <v>250</v>
      </c>
    </row>
    <row r="185" spans="1:16" ht="15.75" customHeight="1">
      <c r="B185" s="25" t="s">
        <v>4677</v>
      </c>
      <c r="C185" s="227" t="s">
        <v>2748</v>
      </c>
      <c r="D185" s="22" t="s">
        <v>251</v>
      </c>
      <c r="E185" s="20" t="s">
        <v>4728</v>
      </c>
      <c r="F185" s="22" t="s">
        <v>252</v>
      </c>
      <c r="G185" s="22" t="s">
        <v>253</v>
      </c>
      <c r="H185" s="26" t="s">
        <v>254</v>
      </c>
    </row>
    <row r="186" spans="1:16" ht="15.75" customHeight="1">
      <c r="B186" s="25" t="s">
        <v>4677</v>
      </c>
      <c r="C186" s="227" t="s">
        <v>2749</v>
      </c>
      <c r="D186" s="22" t="s">
        <v>251</v>
      </c>
      <c r="E186" s="20" t="s">
        <v>4729</v>
      </c>
      <c r="F186" s="22" t="s">
        <v>255</v>
      </c>
      <c r="G186" s="22" t="s">
        <v>256</v>
      </c>
      <c r="H186" s="26" t="s">
        <v>257</v>
      </c>
    </row>
    <row r="187" spans="1:16" ht="15.75" customHeight="1">
      <c r="B187" s="25" t="s">
        <v>4677</v>
      </c>
      <c r="C187" s="227" t="s">
        <v>2750</v>
      </c>
      <c r="D187" s="22" t="s">
        <v>188</v>
      </c>
      <c r="E187" s="20" t="s">
        <v>4730</v>
      </c>
      <c r="F187" s="22" t="s">
        <v>258</v>
      </c>
      <c r="G187" s="22" t="s">
        <v>259</v>
      </c>
      <c r="H187" s="26" t="s">
        <v>195</v>
      </c>
    </row>
    <row r="188" spans="1:16" ht="15.75" customHeight="1">
      <c r="B188" s="25" t="s">
        <v>4677</v>
      </c>
      <c r="C188" s="227" t="s">
        <v>2751</v>
      </c>
      <c r="D188" s="22" t="s">
        <v>199</v>
      </c>
      <c r="E188" s="20" t="s">
        <v>4731</v>
      </c>
      <c r="F188" s="22" t="s">
        <v>260</v>
      </c>
      <c r="G188" s="22" t="s">
        <v>261</v>
      </c>
      <c r="H188" s="26" t="s">
        <v>202</v>
      </c>
    </row>
    <row r="189" spans="1:16" ht="15.75" customHeight="1">
      <c r="B189" s="25" t="s">
        <v>4677</v>
      </c>
      <c r="C189" s="227" t="s">
        <v>2752</v>
      </c>
      <c r="D189" s="22" t="s">
        <v>206</v>
      </c>
      <c r="E189" s="20" t="s">
        <v>4732</v>
      </c>
      <c r="F189" s="22" t="s">
        <v>262</v>
      </c>
      <c r="G189" s="22" t="s">
        <v>263</v>
      </c>
      <c r="H189" s="26" t="s">
        <v>209</v>
      </c>
    </row>
    <row r="190" spans="1:16" ht="15.75" customHeight="1">
      <c r="B190" s="25" t="s">
        <v>4677</v>
      </c>
      <c r="C190" s="227" t="s">
        <v>2753</v>
      </c>
      <c r="D190" s="22" t="s">
        <v>217</v>
      </c>
      <c r="E190" s="20" t="s">
        <v>4733</v>
      </c>
      <c r="F190" s="22" t="s">
        <v>264</v>
      </c>
      <c r="G190" s="22" t="s">
        <v>265</v>
      </c>
      <c r="H190" s="26" t="s">
        <v>220</v>
      </c>
    </row>
    <row r="191" spans="1:16" ht="15.75" customHeight="1">
      <c r="B191" s="25" t="s">
        <v>4677</v>
      </c>
      <c r="C191" s="227" t="s">
        <v>2754</v>
      </c>
      <c r="D191" s="22" t="s">
        <v>266</v>
      </c>
      <c r="E191" s="20" t="s">
        <v>4734</v>
      </c>
      <c r="F191" s="22" t="s">
        <v>267</v>
      </c>
      <c r="G191" s="22" t="s">
        <v>268</v>
      </c>
      <c r="H191" s="26" t="s">
        <v>2415</v>
      </c>
    </row>
    <row r="192" spans="1:16" s="34" customFormat="1" ht="15.75" customHeight="1">
      <c r="A192" s="32"/>
      <c r="B192" s="25" t="s">
        <v>4678</v>
      </c>
      <c r="C192" s="227" t="s">
        <v>2755</v>
      </c>
      <c r="D192" s="22" t="s">
        <v>126</v>
      </c>
      <c r="E192" s="20" t="s">
        <v>4735</v>
      </c>
      <c r="F192" s="22" t="s">
        <v>127</v>
      </c>
      <c r="G192" s="22" t="s">
        <v>128</v>
      </c>
      <c r="H192" s="26" t="s">
        <v>129</v>
      </c>
      <c r="J192" s="35"/>
      <c r="K192" s="35"/>
      <c r="L192" s="35"/>
      <c r="M192" s="35"/>
      <c r="N192" s="35"/>
      <c r="O192" s="35"/>
      <c r="P192" s="35"/>
    </row>
    <row r="193" spans="1:16" s="34" customFormat="1" ht="15.75" customHeight="1">
      <c r="A193" s="32"/>
      <c r="B193" s="25" t="s">
        <v>4678</v>
      </c>
      <c r="C193" s="227" t="s">
        <v>2756</v>
      </c>
      <c r="D193" s="22" t="s">
        <v>130</v>
      </c>
      <c r="E193" s="20" t="s">
        <v>4736</v>
      </c>
      <c r="F193" s="22" t="s">
        <v>131</v>
      </c>
      <c r="G193" s="22" t="s">
        <v>132</v>
      </c>
      <c r="H193" s="26" t="s">
        <v>129</v>
      </c>
      <c r="J193" s="35"/>
      <c r="K193" s="35"/>
      <c r="L193" s="35"/>
      <c r="M193" s="35"/>
      <c r="N193" s="35"/>
      <c r="O193" s="35"/>
      <c r="P193" s="35"/>
    </row>
    <row r="194" spans="1:16" s="34" customFormat="1" ht="15.75" customHeight="1">
      <c r="A194" s="32"/>
      <c r="B194" s="25" t="s">
        <v>4678</v>
      </c>
      <c r="C194" s="227" t="s">
        <v>2757</v>
      </c>
      <c r="D194" s="22" t="s">
        <v>133</v>
      </c>
      <c r="E194" s="20" t="s">
        <v>4737</v>
      </c>
      <c r="F194" s="22" t="s">
        <v>134</v>
      </c>
      <c r="G194" s="22" t="s">
        <v>135</v>
      </c>
      <c r="H194" s="26" t="s">
        <v>136</v>
      </c>
      <c r="J194" s="35"/>
      <c r="K194" s="35"/>
      <c r="L194" s="35"/>
      <c r="M194" s="35"/>
      <c r="N194" s="35"/>
      <c r="O194" s="35"/>
      <c r="P194" s="35"/>
    </row>
    <row r="195" spans="1:16" s="34" customFormat="1" ht="15.75" customHeight="1">
      <c r="A195" s="32"/>
      <c r="B195" s="25" t="s">
        <v>4678</v>
      </c>
      <c r="C195" s="227" t="s">
        <v>2758</v>
      </c>
      <c r="D195" s="22" t="s">
        <v>126</v>
      </c>
      <c r="E195" s="20" t="s">
        <v>4738</v>
      </c>
      <c r="F195" s="22" t="s">
        <v>137</v>
      </c>
      <c r="G195" s="22" t="s">
        <v>138</v>
      </c>
      <c r="H195" s="26" t="s">
        <v>129</v>
      </c>
      <c r="J195" s="35"/>
      <c r="K195" s="35"/>
      <c r="L195" s="35"/>
      <c r="M195" s="35"/>
      <c r="N195" s="35"/>
      <c r="O195" s="35"/>
      <c r="P195" s="35"/>
    </row>
    <row r="196" spans="1:16" ht="15.75" customHeight="1">
      <c r="B196" s="25" t="s">
        <v>4678</v>
      </c>
      <c r="C196" s="227" t="s">
        <v>2760</v>
      </c>
      <c r="D196" s="22" t="s">
        <v>139</v>
      </c>
      <c r="E196" s="20" t="s">
        <v>4739</v>
      </c>
      <c r="F196" s="22" t="s">
        <v>140</v>
      </c>
      <c r="G196" s="22" t="s">
        <v>141</v>
      </c>
      <c r="H196" s="26" t="s">
        <v>142</v>
      </c>
    </row>
    <row r="197" spans="1:16" ht="15.75" customHeight="1">
      <c r="B197" s="25" t="s">
        <v>4678</v>
      </c>
      <c r="C197" s="227" t="s">
        <v>2761</v>
      </c>
      <c r="D197" s="22" t="s">
        <v>143</v>
      </c>
      <c r="E197" s="20" t="s">
        <v>4740</v>
      </c>
      <c r="F197" s="22" t="s">
        <v>144</v>
      </c>
      <c r="G197" s="22" t="s">
        <v>145</v>
      </c>
      <c r="H197" s="26" t="s">
        <v>146</v>
      </c>
    </row>
    <row r="198" spans="1:16" ht="15.75" customHeight="1">
      <c r="B198" s="25" t="s">
        <v>4678</v>
      </c>
      <c r="C198" s="227" t="s">
        <v>2762</v>
      </c>
      <c r="D198" s="22" t="s">
        <v>147</v>
      </c>
      <c r="E198" s="20" t="s">
        <v>4741</v>
      </c>
      <c r="F198" s="22" t="s">
        <v>148</v>
      </c>
      <c r="G198" s="22" t="s">
        <v>149</v>
      </c>
      <c r="H198" s="26" t="s">
        <v>150</v>
      </c>
    </row>
    <row r="199" spans="1:16" ht="15.75" customHeight="1">
      <c r="B199" s="25" t="s">
        <v>4678</v>
      </c>
      <c r="C199" s="227" t="s">
        <v>2763</v>
      </c>
      <c r="D199" s="22" t="s">
        <v>151</v>
      </c>
      <c r="E199" s="20" t="s">
        <v>4742</v>
      </c>
      <c r="F199" s="22" t="s">
        <v>152</v>
      </c>
      <c r="G199" s="22" t="s">
        <v>153</v>
      </c>
      <c r="H199" s="26" t="s">
        <v>2409</v>
      </c>
    </row>
    <row r="200" spans="1:16" ht="15.75" customHeight="1">
      <c r="B200" s="25" t="s">
        <v>4678</v>
      </c>
      <c r="C200" s="227" t="s">
        <v>2765</v>
      </c>
      <c r="D200" s="22" t="s">
        <v>154</v>
      </c>
      <c r="E200" s="20" t="s">
        <v>4743</v>
      </c>
      <c r="F200" s="22" t="s">
        <v>156</v>
      </c>
      <c r="G200" s="22" t="s">
        <v>156</v>
      </c>
      <c r="H200" s="26" t="s">
        <v>157</v>
      </c>
    </row>
    <row r="201" spans="1:16" ht="15.75" customHeight="1">
      <c r="B201" s="25" t="s">
        <v>4678</v>
      </c>
      <c r="C201" s="227" t="s">
        <v>2766</v>
      </c>
      <c r="D201" s="22" t="s">
        <v>158</v>
      </c>
      <c r="E201" s="20" t="s">
        <v>4744</v>
      </c>
      <c r="F201" s="22" t="s">
        <v>159</v>
      </c>
      <c r="G201" s="22" t="s">
        <v>160</v>
      </c>
      <c r="H201" s="26" t="s">
        <v>161</v>
      </c>
    </row>
    <row r="202" spans="1:16" ht="15.75" customHeight="1">
      <c r="B202" s="25" t="s">
        <v>4678</v>
      </c>
      <c r="C202" s="227" t="s">
        <v>2767</v>
      </c>
      <c r="D202" s="22" t="s">
        <v>162</v>
      </c>
      <c r="E202" s="20" t="s">
        <v>4745</v>
      </c>
      <c r="F202" s="22" t="s">
        <v>163</v>
      </c>
      <c r="G202" s="22" t="s">
        <v>164</v>
      </c>
      <c r="H202" s="26" t="s">
        <v>165</v>
      </c>
    </row>
    <row r="203" spans="1:16" ht="15.75" customHeight="1">
      <c r="B203" s="25" t="s">
        <v>4678</v>
      </c>
      <c r="C203" s="227" t="s">
        <v>2768</v>
      </c>
      <c r="D203" s="22" t="s">
        <v>166</v>
      </c>
      <c r="E203" s="20" t="s">
        <v>4746</v>
      </c>
      <c r="F203" s="22" t="s">
        <v>167</v>
      </c>
      <c r="G203" s="22" t="s">
        <v>168</v>
      </c>
      <c r="H203" s="26" t="s">
        <v>161</v>
      </c>
    </row>
    <row r="204" spans="1:16" ht="15.75" customHeight="1">
      <c r="B204" s="25" t="s">
        <v>4678</v>
      </c>
      <c r="C204" s="227" t="s">
        <v>2769</v>
      </c>
      <c r="D204" s="22" t="s">
        <v>169</v>
      </c>
      <c r="E204" s="20" t="s">
        <v>4747</v>
      </c>
      <c r="F204" s="22" t="s">
        <v>170</v>
      </c>
      <c r="G204" s="22" t="s">
        <v>171</v>
      </c>
      <c r="H204" s="26" t="s">
        <v>161</v>
      </c>
    </row>
    <row r="205" spans="1:16" ht="15.75" customHeight="1">
      <c r="B205" s="25" t="s">
        <v>4678</v>
      </c>
      <c r="C205" s="227" t="s">
        <v>2770</v>
      </c>
      <c r="D205" s="22" t="s">
        <v>172</v>
      </c>
      <c r="E205" s="20" t="s">
        <v>4748</v>
      </c>
      <c r="F205" s="22" t="s">
        <v>173</v>
      </c>
      <c r="G205" s="22" t="s">
        <v>174</v>
      </c>
      <c r="H205" s="26" t="s">
        <v>175</v>
      </c>
    </row>
    <row r="206" spans="1:16" ht="15.75" customHeight="1">
      <c r="B206" s="25" t="s">
        <v>4678</v>
      </c>
      <c r="C206" s="227" t="s">
        <v>2771</v>
      </c>
      <c r="D206" s="22" t="s">
        <v>126</v>
      </c>
      <c r="E206" s="20" t="s">
        <v>4749</v>
      </c>
      <c r="F206" s="22" t="s">
        <v>176</v>
      </c>
      <c r="G206" s="22" t="s">
        <v>177</v>
      </c>
      <c r="H206" s="26" t="s">
        <v>129</v>
      </c>
    </row>
    <row r="207" spans="1:16" ht="15.75" customHeight="1">
      <c r="B207" s="25" t="s">
        <v>4678</v>
      </c>
      <c r="C207" s="227" t="s">
        <v>2772</v>
      </c>
      <c r="D207" s="22" t="s">
        <v>139</v>
      </c>
      <c r="E207" s="20" t="s">
        <v>4750</v>
      </c>
      <c r="F207" s="22" t="s">
        <v>178</v>
      </c>
      <c r="G207" s="22" t="s">
        <v>179</v>
      </c>
      <c r="H207" s="26" t="s">
        <v>142</v>
      </c>
    </row>
    <row r="208" spans="1:16" ht="15.75" customHeight="1">
      <c r="B208" s="25" t="s">
        <v>4678</v>
      </c>
      <c r="C208" s="227" t="s">
        <v>2773</v>
      </c>
      <c r="D208" s="22" t="s">
        <v>151</v>
      </c>
      <c r="E208" s="20" t="s">
        <v>4751</v>
      </c>
      <c r="F208" s="22" t="s">
        <v>180</v>
      </c>
      <c r="G208" s="22" t="s">
        <v>181</v>
      </c>
      <c r="H208" s="26" t="s">
        <v>2412</v>
      </c>
    </row>
    <row r="209" spans="1:13" ht="15.75" customHeight="1">
      <c r="B209" s="25" t="s">
        <v>4678</v>
      </c>
      <c r="C209" s="227" t="s">
        <v>2774</v>
      </c>
      <c r="D209" s="22" t="s">
        <v>154</v>
      </c>
      <c r="E209" s="20" t="s">
        <v>4752</v>
      </c>
      <c r="F209" s="22" t="s">
        <v>182</v>
      </c>
      <c r="G209" s="22" t="s">
        <v>182</v>
      </c>
      <c r="H209" s="26" t="s">
        <v>155</v>
      </c>
    </row>
    <row r="210" spans="1:13" ht="15.75" customHeight="1">
      <c r="B210" s="25" t="s">
        <v>4678</v>
      </c>
      <c r="C210" s="227" t="s">
        <v>4757</v>
      </c>
      <c r="D210" s="22" t="s">
        <v>183</v>
      </c>
      <c r="E210" s="20" t="s">
        <v>4756</v>
      </c>
      <c r="F210" s="22" t="s">
        <v>184</v>
      </c>
      <c r="G210" s="22" t="s">
        <v>185</v>
      </c>
      <c r="H210" s="26" t="s">
        <v>2410</v>
      </c>
    </row>
    <row r="211" spans="1:13" ht="15.75" customHeight="1">
      <c r="B211" s="25" t="s">
        <v>4678</v>
      </c>
      <c r="C211" s="227" t="s">
        <v>2775</v>
      </c>
      <c r="D211" s="22" t="s">
        <v>169</v>
      </c>
      <c r="E211" s="20" t="s">
        <v>4753</v>
      </c>
      <c r="F211" s="22" t="s">
        <v>186</v>
      </c>
      <c r="G211" s="22" t="s">
        <v>187</v>
      </c>
      <c r="H211" s="26" t="s">
        <v>161</v>
      </c>
    </row>
    <row r="212" spans="1:13" s="37" customFormat="1" ht="15.75" customHeight="1">
      <c r="A212" s="32"/>
      <c r="B212" s="24" t="s">
        <v>696</v>
      </c>
      <c r="C212" s="225" t="s">
        <v>2776</v>
      </c>
      <c r="D212" s="22" t="s">
        <v>697</v>
      </c>
      <c r="E212" s="20" t="s">
        <v>3654</v>
      </c>
      <c r="F212" s="22" t="s">
        <v>698</v>
      </c>
      <c r="G212" s="22" t="s">
        <v>699</v>
      </c>
      <c r="H212" s="21" t="s">
        <v>700</v>
      </c>
      <c r="I212" s="36"/>
      <c r="J212" s="39"/>
      <c r="K212" s="39"/>
      <c r="L212" s="39"/>
      <c r="M212" s="39"/>
    </row>
    <row r="213" spans="1:13" s="37" customFormat="1" ht="15.75" customHeight="1">
      <c r="A213" s="32"/>
      <c r="B213" s="24" t="s">
        <v>696</v>
      </c>
      <c r="C213" s="225" t="s">
        <v>2777</v>
      </c>
      <c r="D213" s="22" t="s">
        <v>701</v>
      </c>
      <c r="E213" s="20" t="s">
        <v>3655</v>
      </c>
      <c r="F213" s="22" t="s">
        <v>702</v>
      </c>
      <c r="G213" s="22" t="s">
        <v>703</v>
      </c>
      <c r="H213" s="21" t="s">
        <v>704</v>
      </c>
      <c r="I213" s="36"/>
      <c r="J213" s="39"/>
      <c r="K213" s="39"/>
      <c r="L213" s="39"/>
      <c r="M213" s="39"/>
    </row>
    <row r="214" spans="1:13" s="37" customFormat="1" ht="15.75" customHeight="1">
      <c r="A214" s="32"/>
      <c r="B214" s="24" t="s">
        <v>696</v>
      </c>
      <c r="C214" s="225" t="s">
        <v>2778</v>
      </c>
      <c r="D214" s="22" t="s">
        <v>705</v>
      </c>
      <c r="E214" s="20" t="s">
        <v>3656</v>
      </c>
      <c r="F214" s="22" t="s">
        <v>706</v>
      </c>
      <c r="G214" s="22" t="s">
        <v>707</v>
      </c>
      <c r="H214" s="21" t="s">
        <v>708</v>
      </c>
      <c r="I214" s="36"/>
      <c r="J214" s="39"/>
      <c r="K214" s="39"/>
      <c r="L214" s="39"/>
      <c r="M214" s="39"/>
    </row>
    <row r="215" spans="1:13" s="37" customFormat="1" ht="15.75" customHeight="1">
      <c r="A215" s="32"/>
      <c r="B215" s="24" t="s">
        <v>696</v>
      </c>
      <c r="C215" s="225" t="s">
        <v>2779</v>
      </c>
      <c r="D215" s="22" t="s">
        <v>709</v>
      </c>
      <c r="E215" s="20" t="s">
        <v>3657</v>
      </c>
      <c r="F215" s="22" t="s">
        <v>710</v>
      </c>
      <c r="G215" s="22" t="s">
        <v>711</v>
      </c>
      <c r="H215" s="21" t="s">
        <v>712</v>
      </c>
      <c r="I215" s="36"/>
      <c r="J215" s="39"/>
      <c r="K215" s="39"/>
      <c r="L215" s="39"/>
      <c r="M215" s="39"/>
    </row>
    <row r="216" spans="1:13" s="37" customFormat="1" ht="15.75" customHeight="1">
      <c r="A216" s="32"/>
      <c r="B216" s="24" t="s">
        <v>696</v>
      </c>
      <c r="C216" s="225" t="s">
        <v>2780</v>
      </c>
      <c r="D216" s="22" t="s">
        <v>713</v>
      </c>
      <c r="E216" s="20" t="s">
        <v>4646</v>
      </c>
      <c r="F216" s="22" t="s">
        <v>714</v>
      </c>
      <c r="G216" s="22" t="s">
        <v>715</v>
      </c>
      <c r="H216" s="21" t="s">
        <v>716</v>
      </c>
      <c r="I216" s="36"/>
      <c r="J216" s="39"/>
      <c r="K216" s="39"/>
      <c r="L216" s="39"/>
      <c r="M216" s="39"/>
    </row>
    <row r="217" spans="1:13" s="37" customFormat="1" ht="15.75" customHeight="1">
      <c r="A217" s="32"/>
      <c r="B217" s="24" t="s">
        <v>696</v>
      </c>
      <c r="C217" s="225" t="s">
        <v>2781</v>
      </c>
      <c r="D217" s="22" t="s">
        <v>717</v>
      </c>
      <c r="E217" s="20" t="s">
        <v>3658</v>
      </c>
      <c r="F217" s="22" t="s">
        <v>718</v>
      </c>
      <c r="G217" s="22" t="s">
        <v>719</v>
      </c>
      <c r="H217" s="21" t="s">
        <v>720</v>
      </c>
      <c r="I217" s="36"/>
    </row>
    <row r="218" spans="1:13" s="37" customFormat="1" ht="15.75" customHeight="1">
      <c r="A218" s="32"/>
      <c r="B218" s="24" t="s">
        <v>696</v>
      </c>
      <c r="C218" s="225" t="s">
        <v>2782</v>
      </c>
      <c r="D218" s="22" t="s">
        <v>721</v>
      </c>
      <c r="E218" s="20" t="s">
        <v>3659</v>
      </c>
      <c r="F218" s="22" t="s">
        <v>722</v>
      </c>
      <c r="G218" s="22" t="s">
        <v>723</v>
      </c>
      <c r="H218" s="21" t="s">
        <v>724</v>
      </c>
      <c r="I218" s="36"/>
    </row>
    <row r="219" spans="1:13" s="37" customFormat="1" ht="15.75" customHeight="1">
      <c r="A219" s="32"/>
      <c r="B219" s="24" t="s">
        <v>696</v>
      </c>
      <c r="C219" s="225" t="s">
        <v>2783</v>
      </c>
      <c r="D219" s="22" t="s">
        <v>725</v>
      </c>
      <c r="E219" s="20" t="s">
        <v>3660</v>
      </c>
      <c r="F219" s="22" t="s">
        <v>726</v>
      </c>
      <c r="G219" s="22" t="s">
        <v>727</v>
      </c>
      <c r="H219" s="21" t="s">
        <v>728</v>
      </c>
      <c r="I219" s="36"/>
    </row>
    <row r="220" spans="1:13" s="37" customFormat="1" ht="15.75" customHeight="1">
      <c r="A220" s="32"/>
      <c r="B220" s="24" t="s">
        <v>696</v>
      </c>
      <c r="C220" s="225" t="s">
        <v>2784</v>
      </c>
      <c r="D220" s="22" t="s">
        <v>729</v>
      </c>
      <c r="E220" s="20" t="s">
        <v>3661</v>
      </c>
      <c r="F220" s="22" t="s">
        <v>730</v>
      </c>
      <c r="G220" s="22" t="s">
        <v>731</v>
      </c>
      <c r="H220" s="21" t="s">
        <v>732</v>
      </c>
      <c r="I220" s="36"/>
    </row>
    <row r="221" spans="1:13" s="37" customFormat="1" ht="15.75" customHeight="1">
      <c r="A221" s="32"/>
      <c r="B221" s="24" t="s">
        <v>696</v>
      </c>
      <c r="C221" s="225" t="s">
        <v>2785</v>
      </c>
      <c r="D221" s="22" t="s">
        <v>713</v>
      </c>
      <c r="E221" s="20" t="s">
        <v>3662</v>
      </c>
      <c r="F221" s="22" t="s">
        <v>733</v>
      </c>
      <c r="G221" s="22" t="s">
        <v>734</v>
      </c>
      <c r="H221" s="21" t="s">
        <v>700</v>
      </c>
      <c r="I221" s="36"/>
    </row>
    <row r="222" spans="1:13" s="37" customFormat="1" ht="15.75" customHeight="1">
      <c r="A222" s="32"/>
      <c r="B222" s="24" t="s">
        <v>696</v>
      </c>
      <c r="C222" s="225" t="s">
        <v>2786</v>
      </c>
      <c r="D222" s="22" t="s">
        <v>735</v>
      </c>
      <c r="E222" s="20" t="s">
        <v>3663</v>
      </c>
      <c r="F222" s="22" t="s">
        <v>736</v>
      </c>
      <c r="G222" s="22" t="s">
        <v>737</v>
      </c>
      <c r="H222" s="21" t="s">
        <v>700</v>
      </c>
      <c r="I222" s="36"/>
    </row>
    <row r="223" spans="1:13" s="37" customFormat="1" ht="15.75" customHeight="1">
      <c r="A223" s="32"/>
      <c r="B223" s="24" t="s">
        <v>696</v>
      </c>
      <c r="C223" s="225" t="s">
        <v>2787</v>
      </c>
      <c r="D223" s="22" t="s">
        <v>705</v>
      </c>
      <c r="E223" s="20" t="s">
        <v>3664</v>
      </c>
      <c r="F223" s="22" t="s">
        <v>738</v>
      </c>
      <c r="G223" s="22" t="s">
        <v>738</v>
      </c>
      <c r="H223" s="21" t="s">
        <v>708</v>
      </c>
      <c r="I223" s="36"/>
    </row>
    <row r="224" spans="1:13" s="37" customFormat="1" ht="15.75" customHeight="1">
      <c r="A224" s="32"/>
      <c r="B224" s="24" t="s">
        <v>696</v>
      </c>
      <c r="C224" s="225" t="s">
        <v>2788</v>
      </c>
      <c r="D224" s="22" t="s">
        <v>713</v>
      </c>
      <c r="E224" s="20" t="s">
        <v>4647</v>
      </c>
      <c r="F224" s="22" t="s">
        <v>739</v>
      </c>
      <c r="G224" s="22" t="s">
        <v>740</v>
      </c>
      <c r="H224" s="21" t="s">
        <v>716</v>
      </c>
      <c r="I224" s="36"/>
    </row>
    <row r="225" spans="1:9" s="37" customFormat="1" ht="15.75" customHeight="1">
      <c r="A225" s="32"/>
      <c r="B225" s="24" t="s">
        <v>696</v>
      </c>
      <c r="C225" s="225" t="s">
        <v>2789</v>
      </c>
      <c r="D225" s="22" t="s">
        <v>725</v>
      </c>
      <c r="E225" s="20" t="s">
        <v>3665</v>
      </c>
      <c r="F225" s="22" t="s">
        <v>741</v>
      </c>
      <c r="G225" s="22" t="s">
        <v>742</v>
      </c>
      <c r="H225" s="21" t="s">
        <v>728</v>
      </c>
      <c r="I225" s="36"/>
    </row>
    <row r="226" spans="1:9" s="37" customFormat="1" ht="15.75" customHeight="1">
      <c r="A226" s="32"/>
      <c r="B226" s="24" t="s">
        <v>616</v>
      </c>
      <c r="C226" s="225" t="s">
        <v>2790</v>
      </c>
      <c r="D226" s="22" t="s">
        <v>617</v>
      </c>
      <c r="E226" s="20" t="s">
        <v>3666</v>
      </c>
      <c r="F226" s="22" t="s">
        <v>618</v>
      </c>
      <c r="G226" s="22" t="s">
        <v>619</v>
      </c>
      <c r="H226" s="21" t="s">
        <v>620</v>
      </c>
      <c r="I226" s="36"/>
    </row>
    <row r="227" spans="1:9" s="37" customFormat="1" ht="15.75" customHeight="1">
      <c r="A227" s="32"/>
      <c r="B227" s="24" t="s">
        <v>616</v>
      </c>
      <c r="C227" s="225" t="s">
        <v>2791</v>
      </c>
      <c r="D227" s="22" t="s">
        <v>621</v>
      </c>
      <c r="E227" s="20" t="s">
        <v>3667</v>
      </c>
      <c r="F227" s="22" t="s">
        <v>622</v>
      </c>
      <c r="G227" s="22" t="s">
        <v>623</v>
      </c>
      <c r="H227" s="21" t="s">
        <v>2445</v>
      </c>
      <c r="I227" s="36"/>
    </row>
    <row r="228" spans="1:9" s="37" customFormat="1" ht="15.75" customHeight="1">
      <c r="A228" s="32"/>
      <c r="B228" s="24" t="s">
        <v>616</v>
      </c>
      <c r="C228" s="225" t="s">
        <v>2792</v>
      </c>
      <c r="D228" s="22" t="s">
        <v>624</v>
      </c>
      <c r="E228" s="20" t="s">
        <v>3668</v>
      </c>
      <c r="F228" s="22" t="s">
        <v>625</v>
      </c>
      <c r="G228" s="22" t="s">
        <v>626</v>
      </c>
      <c r="H228" s="21" t="s">
        <v>627</v>
      </c>
      <c r="I228" s="36"/>
    </row>
    <row r="229" spans="1:9" s="37" customFormat="1" ht="15.75" customHeight="1">
      <c r="A229" s="32"/>
      <c r="B229" s="24" t="s">
        <v>616</v>
      </c>
      <c r="C229" s="225" t="s">
        <v>2793</v>
      </c>
      <c r="D229" s="22" t="s">
        <v>628</v>
      </c>
      <c r="E229" s="20" t="s">
        <v>3669</v>
      </c>
      <c r="F229" s="22" t="s">
        <v>629</v>
      </c>
      <c r="G229" s="22" t="s">
        <v>630</v>
      </c>
      <c r="H229" s="21" t="s">
        <v>631</v>
      </c>
      <c r="I229" s="36"/>
    </row>
    <row r="230" spans="1:9" s="37" customFormat="1" ht="15.75" customHeight="1">
      <c r="A230" s="32"/>
      <c r="B230" s="24" t="s">
        <v>616</v>
      </c>
      <c r="C230" s="225" t="s">
        <v>2794</v>
      </c>
      <c r="D230" s="22" t="s">
        <v>632</v>
      </c>
      <c r="E230" s="20" t="s">
        <v>3670</v>
      </c>
      <c r="F230" s="22" t="s">
        <v>633</v>
      </c>
      <c r="G230" s="22" t="s">
        <v>634</v>
      </c>
      <c r="H230" s="21" t="s">
        <v>2446</v>
      </c>
      <c r="I230" s="36"/>
    </row>
    <row r="231" spans="1:9" s="37" customFormat="1" ht="15.75" customHeight="1">
      <c r="A231" s="32"/>
      <c r="B231" s="24" t="s">
        <v>616</v>
      </c>
      <c r="C231" s="225" t="s">
        <v>2795</v>
      </c>
      <c r="D231" s="22" t="s">
        <v>635</v>
      </c>
      <c r="E231" s="20" t="s">
        <v>3671</v>
      </c>
      <c r="F231" s="22" t="s">
        <v>636</v>
      </c>
      <c r="G231" s="22" t="s">
        <v>637</v>
      </c>
      <c r="H231" s="21" t="s">
        <v>638</v>
      </c>
      <c r="I231" s="36"/>
    </row>
    <row r="232" spans="1:9" s="37" customFormat="1" ht="15.75" customHeight="1">
      <c r="A232" s="32"/>
      <c r="B232" s="24" t="s">
        <v>616</v>
      </c>
      <c r="C232" s="225" t="s">
        <v>2796</v>
      </c>
      <c r="D232" s="22" t="s">
        <v>639</v>
      </c>
      <c r="E232" s="20" t="s">
        <v>3672</v>
      </c>
      <c r="F232" s="22" t="s">
        <v>640</v>
      </c>
      <c r="G232" s="22" t="s">
        <v>641</v>
      </c>
      <c r="H232" s="21" t="s">
        <v>642</v>
      </c>
      <c r="I232" s="36"/>
    </row>
    <row r="233" spans="1:9" s="37" customFormat="1" ht="15.75" customHeight="1">
      <c r="A233" s="32"/>
      <c r="B233" s="24" t="s">
        <v>616</v>
      </c>
      <c r="C233" s="225" t="s">
        <v>2797</v>
      </c>
      <c r="D233" s="22" t="s">
        <v>643</v>
      </c>
      <c r="E233" s="20" t="s">
        <v>3673</v>
      </c>
      <c r="F233" s="22" t="s">
        <v>644</v>
      </c>
      <c r="G233" s="22" t="s">
        <v>645</v>
      </c>
      <c r="H233" s="21" t="s">
        <v>2447</v>
      </c>
      <c r="I233" s="36"/>
    </row>
    <row r="234" spans="1:9" s="37" customFormat="1" ht="15.75" customHeight="1">
      <c r="A234" s="32"/>
      <c r="B234" s="24" t="s">
        <v>616</v>
      </c>
      <c r="C234" s="225" t="s">
        <v>2798</v>
      </c>
      <c r="D234" s="22" t="s">
        <v>646</v>
      </c>
      <c r="E234" s="20" t="s">
        <v>3674</v>
      </c>
      <c r="F234" s="22" t="s">
        <v>647</v>
      </c>
      <c r="G234" s="22" t="s">
        <v>648</v>
      </c>
      <c r="H234" s="21" t="s">
        <v>649</v>
      </c>
      <c r="I234" s="36"/>
    </row>
    <row r="235" spans="1:9" s="37" customFormat="1" ht="15.75" customHeight="1">
      <c r="A235" s="32"/>
      <c r="B235" s="24" t="s">
        <v>616</v>
      </c>
      <c r="C235" s="225" t="s">
        <v>2799</v>
      </c>
      <c r="D235" s="22" t="s">
        <v>650</v>
      </c>
      <c r="E235" s="20" t="s">
        <v>3675</v>
      </c>
      <c r="F235" s="22" t="s">
        <v>651</v>
      </c>
      <c r="G235" s="22" t="s">
        <v>652</v>
      </c>
      <c r="H235" s="21" t="s">
        <v>649</v>
      </c>
      <c r="I235" s="36"/>
    </row>
    <row r="236" spans="1:9" s="37" customFormat="1" ht="15.75" customHeight="1">
      <c r="A236" s="32"/>
      <c r="B236" s="24" t="s">
        <v>616</v>
      </c>
      <c r="C236" s="225" t="s">
        <v>2800</v>
      </c>
      <c r="D236" s="22" t="s">
        <v>653</v>
      </c>
      <c r="E236" s="20" t="s">
        <v>3676</v>
      </c>
      <c r="F236" s="22" t="s">
        <v>654</v>
      </c>
      <c r="G236" s="22" t="s">
        <v>655</v>
      </c>
      <c r="H236" s="21" t="s">
        <v>656</v>
      </c>
      <c r="I236" s="36"/>
    </row>
    <row r="237" spans="1:9" s="37" customFormat="1" ht="15.75" customHeight="1">
      <c r="A237" s="32"/>
      <c r="B237" s="24" t="s">
        <v>616</v>
      </c>
      <c r="C237" s="225" t="s">
        <v>2801</v>
      </c>
      <c r="D237" s="22" t="s">
        <v>653</v>
      </c>
      <c r="E237" s="20" t="s">
        <v>3677</v>
      </c>
      <c r="F237" s="22" t="s">
        <v>657</v>
      </c>
      <c r="G237" s="22" t="s">
        <v>658</v>
      </c>
      <c r="H237" s="21" t="s">
        <v>659</v>
      </c>
      <c r="I237" s="36"/>
    </row>
    <row r="238" spans="1:9" s="37" customFormat="1" ht="15.75" customHeight="1">
      <c r="A238" s="32"/>
      <c r="B238" s="24" t="s">
        <v>616</v>
      </c>
      <c r="C238" s="225" t="s">
        <v>2802</v>
      </c>
      <c r="D238" s="22" t="s">
        <v>660</v>
      </c>
      <c r="E238" s="20" t="s">
        <v>3678</v>
      </c>
      <c r="F238" s="22" t="s">
        <v>661</v>
      </c>
      <c r="G238" s="22" t="s">
        <v>662</v>
      </c>
      <c r="H238" s="21" t="s">
        <v>656</v>
      </c>
      <c r="I238" s="36"/>
    </row>
    <row r="239" spans="1:9" s="37" customFormat="1" ht="15.75" customHeight="1">
      <c r="A239" s="32"/>
      <c r="B239" s="24" t="s">
        <v>616</v>
      </c>
      <c r="C239" s="225" t="s">
        <v>2803</v>
      </c>
      <c r="D239" s="22" t="s">
        <v>663</v>
      </c>
      <c r="E239" s="20" t="s">
        <v>3679</v>
      </c>
      <c r="F239" s="22" t="s">
        <v>664</v>
      </c>
      <c r="G239" s="22" t="s">
        <v>665</v>
      </c>
      <c r="H239" s="21" t="s">
        <v>666</v>
      </c>
      <c r="I239" s="36"/>
    </row>
    <row r="240" spans="1:9" s="37" customFormat="1" ht="15.75" customHeight="1">
      <c r="A240" s="32"/>
      <c r="B240" s="24" t="s">
        <v>616</v>
      </c>
      <c r="C240" s="225" t="s">
        <v>2804</v>
      </c>
      <c r="D240" s="22" t="s">
        <v>663</v>
      </c>
      <c r="E240" s="20" t="s">
        <v>3680</v>
      </c>
      <c r="F240" s="22" t="s">
        <v>667</v>
      </c>
      <c r="G240" s="22" t="s">
        <v>668</v>
      </c>
      <c r="H240" s="21" t="s">
        <v>669</v>
      </c>
      <c r="I240" s="36"/>
    </row>
    <row r="241" spans="1:13" s="37" customFormat="1" ht="15.75" customHeight="1">
      <c r="A241" s="32"/>
      <c r="B241" s="24" t="s">
        <v>616</v>
      </c>
      <c r="C241" s="225" t="s">
        <v>2805</v>
      </c>
      <c r="D241" s="22" t="s">
        <v>670</v>
      </c>
      <c r="E241" s="20" t="s">
        <v>3681</v>
      </c>
      <c r="F241" s="22" t="s">
        <v>671</v>
      </c>
      <c r="G241" s="22" t="s">
        <v>672</v>
      </c>
      <c r="H241" s="21" t="s">
        <v>666</v>
      </c>
      <c r="I241" s="36"/>
    </row>
    <row r="242" spans="1:13" s="37" customFormat="1" ht="15.75" customHeight="1">
      <c r="A242" s="32"/>
      <c r="B242" s="24" t="s">
        <v>616</v>
      </c>
      <c r="C242" s="225" t="s">
        <v>2806</v>
      </c>
      <c r="D242" s="22" t="s">
        <v>673</v>
      </c>
      <c r="E242" s="20" t="s">
        <v>3682</v>
      </c>
      <c r="F242" s="22" t="s">
        <v>674</v>
      </c>
      <c r="G242" s="22" t="s">
        <v>675</v>
      </c>
      <c r="H242" s="21" t="s">
        <v>2448</v>
      </c>
      <c r="I242" s="36"/>
    </row>
    <row r="243" spans="1:13" s="37" customFormat="1" ht="15.75" customHeight="1">
      <c r="A243" s="32"/>
      <c r="B243" s="24" t="s">
        <v>616</v>
      </c>
      <c r="C243" s="225" t="s">
        <v>2807</v>
      </c>
      <c r="D243" s="22" t="s">
        <v>676</v>
      </c>
      <c r="E243" s="20" t="s">
        <v>3683</v>
      </c>
      <c r="F243" s="22" t="s">
        <v>677</v>
      </c>
      <c r="G243" s="22" t="s">
        <v>678</v>
      </c>
      <c r="H243" s="21" t="s">
        <v>2449</v>
      </c>
      <c r="I243" s="36"/>
    </row>
    <row r="244" spans="1:13" s="37" customFormat="1" ht="15.75" customHeight="1">
      <c r="A244" s="32"/>
      <c r="B244" s="24" t="s">
        <v>616</v>
      </c>
      <c r="C244" s="225" t="s">
        <v>2808</v>
      </c>
      <c r="D244" s="22" t="s">
        <v>679</v>
      </c>
      <c r="E244" s="20" t="s">
        <v>3684</v>
      </c>
      <c r="F244" s="22" t="s">
        <v>680</v>
      </c>
      <c r="G244" s="22" t="s">
        <v>681</v>
      </c>
      <c r="H244" s="21" t="s">
        <v>2450</v>
      </c>
      <c r="I244" s="36"/>
      <c r="J244" s="39"/>
      <c r="K244" s="39"/>
      <c r="L244" s="39"/>
      <c r="M244" s="39"/>
    </row>
    <row r="245" spans="1:13" s="37" customFormat="1" ht="15.75" customHeight="1">
      <c r="A245" s="32"/>
      <c r="B245" s="24" t="s">
        <v>616</v>
      </c>
      <c r="C245" s="225" t="s">
        <v>2809</v>
      </c>
      <c r="D245" s="22" t="s">
        <v>617</v>
      </c>
      <c r="E245" s="20" t="s">
        <v>3685</v>
      </c>
      <c r="F245" s="22" t="s">
        <v>682</v>
      </c>
      <c r="G245" s="22" t="s">
        <v>683</v>
      </c>
      <c r="H245" s="21" t="s">
        <v>620</v>
      </c>
      <c r="I245" s="36"/>
      <c r="J245" s="39"/>
      <c r="K245" s="39"/>
      <c r="L245" s="39"/>
      <c r="M245" s="39"/>
    </row>
    <row r="246" spans="1:13" s="37" customFormat="1" ht="15.75" customHeight="1">
      <c r="A246" s="32"/>
      <c r="B246" s="24" t="s">
        <v>616</v>
      </c>
      <c r="C246" s="225" t="s">
        <v>2810</v>
      </c>
      <c r="D246" s="22" t="s">
        <v>628</v>
      </c>
      <c r="E246" s="20" t="s">
        <v>3686</v>
      </c>
      <c r="F246" s="22" t="s">
        <v>684</v>
      </c>
      <c r="G246" s="22" t="s">
        <v>685</v>
      </c>
      <c r="H246" s="21" t="s">
        <v>631</v>
      </c>
      <c r="I246" s="36"/>
      <c r="J246" s="39"/>
      <c r="K246" s="39"/>
      <c r="L246" s="39"/>
      <c r="M246" s="39"/>
    </row>
    <row r="247" spans="1:13" s="37" customFormat="1" ht="15.75" customHeight="1">
      <c r="A247" s="32"/>
      <c r="B247" s="24" t="s">
        <v>616</v>
      </c>
      <c r="C247" s="225" t="s">
        <v>2811</v>
      </c>
      <c r="D247" s="22" t="s">
        <v>635</v>
      </c>
      <c r="E247" s="20" t="s">
        <v>3687</v>
      </c>
      <c r="F247" s="22" t="s">
        <v>686</v>
      </c>
      <c r="G247" s="22" t="s">
        <v>687</v>
      </c>
      <c r="H247" s="21" t="s">
        <v>638</v>
      </c>
      <c r="I247" s="36"/>
      <c r="J247" s="39"/>
      <c r="K247" s="39"/>
      <c r="L247" s="39"/>
      <c r="M247" s="39"/>
    </row>
    <row r="248" spans="1:13" s="37" customFormat="1" ht="15.75" customHeight="1">
      <c r="A248" s="32"/>
      <c r="B248" s="24" t="s">
        <v>616</v>
      </c>
      <c r="C248" s="225" t="s">
        <v>2812</v>
      </c>
      <c r="D248" s="22" t="s">
        <v>646</v>
      </c>
      <c r="E248" s="20" t="s">
        <v>3688</v>
      </c>
      <c r="F248" s="22" t="s">
        <v>688</v>
      </c>
      <c r="G248" s="22" t="s">
        <v>689</v>
      </c>
      <c r="H248" s="21" t="s">
        <v>649</v>
      </c>
      <c r="I248" s="36"/>
      <c r="J248" s="39"/>
      <c r="K248" s="39"/>
      <c r="L248" s="39"/>
      <c r="M248" s="39"/>
    </row>
    <row r="249" spans="1:13" s="37" customFormat="1" ht="15.75" customHeight="1">
      <c r="A249" s="32"/>
      <c r="B249" s="24" t="s">
        <v>616</v>
      </c>
      <c r="C249" s="225" t="s">
        <v>2813</v>
      </c>
      <c r="D249" s="22" t="s">
        <v>643</v>
      </c>
      <c r="E249" s="20" t="s">
        <v>3689</v>
      </c>
      <c r="F249" s="22" t="s">
        <v>690</v>
      </c>
      <c r="G249" s="22" t="s">
        <v>691</v>
      </c>
      <c r="H249" s="21" t="s">
        <v>2451</v>
      </c>
      <c r="I249" s="36"/>
      <c r="J249" s="39"/>
      <c r="K249" s="39"/>
      <c r="L249" s="39"/>
      <c r="M249" s="39"/>
    </row>
    <row r="250" spans="1:13" s="37" customFormat="1" ht="15.75" customHeight="1">
      <c r="A250" s="32"/>
      <c r="B250" s="24" t="s">
        <v>616</v>
      </c>
      <c r="C250" s="225" t="s">
        <v>2814</v>
      </c>
      <c r="D250" s="22" t="s">
        <v>653</v>
      </c>
      <c r="E250" s="20" t="s">
        <v>3690</v>
      </c>
      <c r="F250" s="22" t="s">
        <v>692</v>
      </c>
      <c r="G250" s="22" t="s">
        <v>693</v>
      </c>
      <c r="H250" s="21" t="s">
        <v>656</v>
      </c>
      <c r="I250" s="36"/>
      <c r="J250" s="39"/>
      <c r="K250" s="39"/>
      <c r="L250" s="39"/>
      <c r="M250" s="39"/>
    </row>
    <row r="251" spans="1:13" s="37" customFormat="1" ht="15.75" customHeight="1">
      <c r="A251" s="32"/>
      <c r="B251" s="24" t="s">
        <v>616</v>
      </c>
      <c r="C251" s="225" t="s">
        <v>2815</v>
      </c>
      <c r="D251" s="22" t="s">
        <v>673</v>
      </c>
      <c r="E251" s="20" t="s">
        <v>3691</v>
      </c>
      <c r="F251" s="22" t="s">
        <v>694</v>
      </c>
      <c r="G251" s="22" t="s">
        <v>695</v>
      </c>
      <c r="H251" s="21" t="s">
        <v>2449</v>
      </c>
      <c r="I251" s="36"/>
      <c r="J251" s="39"/>
      <c r="K251" s="39"/>
      <c r="L251" s="39"/>
      <c r="M251" s="39"/>
    </row>
    <row r="252" spans="1:13" s="37" customFormat="1" ht="15.75" customHeight="1">
      <c r="A252" s="32"/>
      <c r="B252" s="24" t="s">
        <v>890</v>
      </c>
      <c r="C252" s="225" t="s">
        <v>2816</v>
      </c>
      <c r="D252" s="22" t="s">
        <v>891</v>
      </c>
      <c r="E252" s="20" t="s">
        <v>3692</v>
      </c>
      <c r="F252" s="22" t="s">
        <v>892</v>
      </c>
      <c r="G252" s="22" t="s">
        <v>893</v>
      </c>
      <c r="H252" s="21" t="s">
        <v>894</v>
      </c>
      <c r="I252" s="36"/>
    </row>
    <row r="253" spans="1:13" s="37" customFormat="1" ht="15.75" customHeight="1">
      <c r="A253" s="32"/>
      <c r="B253" s="24" t="s">
        <v>890</v>
      </c>
      <c r="C253" s="225" t="s">
        <v>2817</v>
      </c>
      <c r="D253" s="22" t="s">
        <v>895</v>
      </c>
      <c r="E253" s="20" t="s">
        <v>3693</v>
      </c>
      <c r="F253" s="22" t="s">
        <v>896</v>
      </c>
      <c r="G253" s="22" t="s">
        <v>897</v>
      </c>
      <c r="H253" s="21" t="s">
        <v>894</v>
      </c>
      <c r="I253" s="36"/>
    </row>
    <row r="254" spans="1:13" s="37" customFormat="1" ht="15.75" customHeight="1">
      <c r="A254" s="32"/>
      <c r="B254" s="24" t="s">
        <v>890</v>
      </c>
      <c r="C254" s="225" t="s">
        <v>2818</v>
      </c>
      <c r="D254" s="22" t="s">
        <v>898</v>
      </c>
      <c r="E254" s="20" t="s">
        <v>3694</v>
      </c>
      <c r="F254" s="22" t="s">
        <v>899</v>
      </c>
      <c r="G254" s="22" t="s">
        <v>900</v>
      </c>
      <c r="H254" s="21" t="s">
        <v>2454</v>
      </c>
      <c r="I254" s="36"/>
    </row>
    <row r="255" spans="1:13" s="37" customFormat="1" ht="15.75" customHeight="1">
      <c r="A255" s="32"/>
      <c r="B255" s="24" t="s">
        <v>890</v>
      </c>
      <c r="C255" s="225" t="s">
        <v>2819</v>
      </c>
      <c r="D255" s="22" t="s">
        <v>901</v>
      </c>
      <c r="E255" s="20" t="s">
        <v>3695</v>
      </c>
      <c r="F255" s="22" t="s">
        <v>902</v>
      </c>
      <c r="G255" s="22" t="s">
        <v>903</v>
      </c>
      <c r="H255" s="21" t="s">
        <v>904</v>
      </c>
      <c r="I255" s="36"/>
    </row>
    <row r="256" spans="1:13" s="37" customFormat="1" ht="15.75" customHeight="1">
      <c r="A256" s="32"/>
      <c r="B256" s="24" t="s">
        <v>890</v>
      </c>
      <c r="C256" s="225" t="s">
        <v>2820</v>
      </c>
      <c r="D256" s="22" t="s">
        <v>905</v>
      </c>
      <c r="E256" s="20" t="s">
        <v>3696</v>
      </c>
      <c r="F256" s="22" t="s">
        <v>906</v>
      </c>
      <c r="G256" s="22" t="s">
        <v>907</v>
      </c>
      <c r="H256" s="21" t="s">
        <v>2455</v>
      </c>
      <c r="I256" s="36"/>
    </row>
    <row r="257" spans="1:9" s="37" customFormat="1" ht="15.75" customHeight="1">
      <c r="A257" s="32"/>
      <c r="B257" s="24" t="s">
        <v>890</v>
      </c>
      <c r="C257" s="225" t="s">
        <v>2821</v>
      </c>
      <c r="D257" s="22" t="s">
        <v>908</v>
      </c>
      <c r="E257" s="20" t="s">
        <v>3697</v>
      </c>
      <c r="F257" s="22" t="s">
        <v>909</v>
      </c>
      <c r="G257" s="22" t="s">
        <v>910</v>
      </c>
      <c r="H257" s="21" t="s">
        <v>911</v>
      </c>
      <c r="I257" s="36"/>
    </row>
    <row r="258" spans="1:9" s="37" customFormat="1" ht="15.75" customHeight="1">
      <c r="A258" s="32"/>
      <c r="B258" s="24" t="s">
        <v>890</v>
      </c>
      <c r="C258" s="225" t="s">
        <v>2822</v>
      </c>
      <c r="D258" s="22" t="s">
        <v>912</v>
      </c>
      <c r="E258" s="20" t="s">
        <v>3698</v>
      </c>
      <c r="F258" s="22" t="s">
        <v>913</v>
      </c>
      <c r="G258" s="22" t="s">
        <v>914</v>
      </c>
      <c r="H258" s="21" t="s">
        <v>915</v>
      </c>
      <c r="I258" s="36"/>
    </row>
    <row r="259" spans="1:9" s="37" customFormat="1" ht="15.75" customHeight="1">
      <c r="A259" s="32"/>
      <c r="B259" s="24" t="s">
        <v>890</v>
      </c>
      <c r="C259" s="225" t="s">
        <v>2823</v>
      </c>
      <c r="D259" s="22" t="s">
        <v>916</v>
      </c>
      <c r="E259" s="20" t="s">
        <v>3699</v>
      </c>
      <c r="F259" s="22" t="s">
        <v>917</v>
      </c>
      <c r="G259" s="22" t="s">
        <v>918</v>
      </c>
      <c r="H259" s="21" t="s">
        <v>919</v>
      </c>
      <c r="I259" s="36"/>
    </row>
    <row r="260" spans="1:9" s="37" customFormat="1" ht="15.75" customHeight="1">
      <c r="A260" s="32"/>
      <c r="B260" s="24" t="s">
        <v>890</v>
      </c>
      <c r="C260" s="225" t="s">
        <v>2824</v>
      </c>
      <c r="D260" s="22" t="s">
        <v>920</v>
      </c>
      <c r="E260" s="20" t="s">
        <v>3700</v>
      </c>
      <c r="F260" s="22" t="s">
        <v>921</v>
      </c>
      <c r="G260" s="22" t="s">
        <v>922</v>
      </c>
      <c r="H260" s="21" t="s">
        <v>923</v>
      </c>
      <c r="I260" s="36"/>
    </row>
    <row r="261" spans="1:9" s="37" customFormat="1" ht="15.75" customHeight="1">
      <c r="A261" s="32"/>
      <c r="B261" s="24" t="s">
        <v>890</v>
      </c>
      <c r="C261" s="225" t="s">
        <v>2825</v>
      </c>
      <c r="D261" s="22" t="s">
        <v>924</v>
      </c>
      <c r="E261" s="20" t="s">
        <v>3701</v>
      </c>
      <c r="F261" s="22" t="s">
        <v>925</v>
      </c>
      <c r="G261" s="22" t="s">
        <v>926</v>
      </c>
      <c r="H261" s="21" t="s">
        <v>927</v>
      </c>
      <c r="I261" s="36"/>
    </row>
    <row r="262" spans="1:9" s="37" customFormat="1" ht="15.75" customHeight="1">
      <c r="A262" s="32"/>
      <c r="B262" s="24" t="s">
        <v>890</v>
      </c>
      <c r="C262" s="225" t="s">
        <v>2826</v>
      </c>
      <c r="D262" s="22" t="s">
        <v>928</v>
      </c>
      <c r="E262" s="20" t="s">
        <v>3702</v>
      </c>
      <c r="F262" s="22" t="s">
        <v>929</v>
      </c>
      <c r="G262" s="22" t="s">
        <v>930</v>
      </c>
      <c r="H262" s="21" t="s">
        <v>931</v>
      </c>
      <c r="I262" s="36"/>
    </row>
    <row r="263" spans="1:9" s="37" customFormat="1" ht="15.75" customHeight="1">
      <c r="A263" s="32"/>
      <c r="B263" s="24" t="s">
        <v>890</v>
      </c>
      <c r="C263" s="225" t="s">
        <v>2827</v>
      </c>
      <c r="D263" s="22" t="s">
        <v>932</v>
      </c>
      <c r="E263" s="20" t="s">
        <v>3703</v>
      </c>
      <c r="F263" s="22" t="s">
        <v>933</v>
      </c>
      <c r="G263" s="22" t="s">
        <v>934</v>
      </c>
      <c r="H263" s="21" t="s">
        <v>2456</v>
      </c>
      <c r="I263" s="36"/>
    </row>
    <row r="264" spans="1:9" s="37" customFormat="1" ht="15.75" customHeight="1">
      <c r="A264" s="32"/>
      <c r="B264" s="24" t="s">
        <v>890</v>
      </c>
      <c r="C264" s="225" t="s">
        <v>2828</v>
      </c>
      <c r="D264" s="22" t="s">
        <v>935</v>
      </c>
      <c r="E264" s="20" t="s">
        <v>3704</v>
      </c>
      <c r="F264" s="22" t="s">
        <v>936</v>
      </c>
      <c r="G264" s="22" t="s">
        <v>937</v>
      </c>
      <c r="H264" s="21" t="s">
        <v>938</v>
      </c>
      <c r="I264" s="36"/>
    </row>
    <row r="265" spans="1:9" s="37" customFormat="1" ht="15.75" customHeight="1">
      <c r="A265" s="32"/>
      <c r="B265" s="24" t="s">
        <v>890</v>
      </c>
      <c r="C265" s="225" t="s">
        <v>2829</v>
      </c>
      <c r="D265" s="22" t="s">
        <v>939</v>
      </c>
      <c r="E265" s="20" t="s">
        <v>3705</v>
      </c>
      <c r="F265" s="22" t="s">
        <v>940</v>
      </c>
      <c r="G265" s="22" t="s">
        <v>941</v>
      </c>
      <c r="H265" s="21" t="s">
        <v>894</v>
      </c>
      <c r="I265" s="36"/>
    </row>
    <row r="266" spans="1:9" s="37" customFormat="1" ht="15.75" customHeight="1">
      <c r="A266" s="32"/>
      <c r="B266" s="24" t="s">
        <v>890</v>
      </c>
      <c r="C266" s="225" t="s">
        <v>2830</v>
      </c>
      <c r="D266" s="22" t="s">
        <v>942</v>
      </c>
      <c r="E266" s="20" t="s">
        <v>3706</v>
      </c>
      <c r="F266" s="22" t="s">
        <v>943</v>
      </c>
      <c r="G266" s="22" t="s">
        <v>944</v>
      </c>
      <c r="H266" s="21" t="s">
        <v>945</v>
      </c>
      <c r="I266" s="36"/>
    </row>
    <row r="267" spans="1:9" s="37" customFormat="1" ht="15.75" customHeight="1">
      <c r="A267" s="32"/>
      <c r="B267" s="24" t="s">
        <v>890</v>
      </c>
      <c r="C267" s="225" t="s">
        <v>2831</v>
      </c>
      <c r="D267" s="22" t="s">
        <v>946</v>
      </c>
      <c r="E267" s="20" t="s">
        <v>3707</v>
      </c>
      <c r="F267" s="22" t="s">
        <v>947</v>
      </c>
      <c r="G267" s="22" t="s">
        <v>948</v>
      </c>
      <c r="H267" s="21" t="s">
        <v>949</v>
      </c>
      <c r="I267" s="38"/>
    </row>
    <row r="268" spans="1:9" s="37" customFormat="1" ht="15.75" customHeight="1">
      <c r="A268" s="32"/>
      <c r="B268" s="24" t="s">
        <v>890</v>
      </c>
      <c r="C268" s="225" t="s">
        <v>2832</v>
      </c>
      <c r="D268" s="22" t="s">
        <v>952</v>
      </c>
      <c r="E268" s="20" t="s">
        <v>3708</v>
      </c>
      <c r="F268" s="22" t="s">
        <v>953</v>
      </c>
      <c r="G268" s="22" t="s">
        <v>954</v>
      </c>
      <c r="H268" s="21" t="s">
        <v>955</v>
      </c>
      <c r="I268" s="36"/>
    </row>
    <row r="269" spans="1:9" s="37" customFormat="1" ht="15.75" customHeight="1">
      <c r="A269" s="32"/>
      <c r="B269" s="24" t="s">
        <v>890</v>
      </c>
      <c r="C269" s="225" t="s">
        <v>2833</v>
      </c>
      <c r="D269" s="22" t="s">
        <v>956</v>
      </c>
      <c r="E269" s="20" t="s">
        <v>3709</v>
      </c>
      <c r="F269" s="22" t="s">
        <v>957</v>
      </c>
      <c r="G269" s="22" t="s">
        <v>958</v>
      </c>
      <c r="H269" s="21" t="s">
        <v>959</v>
      </c>
      <c r="I269" s="36"/>
    </row>
    <row r="270" spans="1:9" s="37" customFormat="1" ht="15.75" customHeight="1">
      <c r="A270" s="32"/>
      <c r="B270" s="24" t="s">
        <v>890</v>
      </c>
      <c r="C270" s="225" t="s">
        <v>2834</v>
      </c>
      <c r="D270" s="22" t="s">
        <v>956</v>
      </c>
      <c r="E270" s="20" t="s">
        <v>3710</v>
      </c>
      <c r="F270" s="22" t="s">
        <v>960</v>
      </c>
      <c r="G270" s="22" t="s">
        <v>961</v>
      </c>
      <c r="H270" s="21" t="s">
        <v>962</v>
      </c>
      <c r="I270" s="36"/>
    </row>
    <row r="271" spans="1:9" s="37" customFormat="1" ht="15.75" customHeight="1">
      <c r="A271" s="32"/>
      <c r="B271" s="24" t="s">
        <v>890</v>
      </c>
      <c r="C271" s="225" t="s">
        <v>2835</v>
      </c>
      <c r="D271" s="22" t="s">
        <v>963</v>
      </c>
      <c r="E271" s="20" t="s">
        <v>3711</v>
      </c>
      <c r="F271" s="22" t="s">
        <v>964</v>
      </c>
      <c r="G271" s="22" t="s">
        <v>965</v>
      </c>
      <c r="H271" s="21" t="s">
        <v>966</v>
      </c>
      <c r="I271" s="36"/>
    </row>
    <row r="272" spans="1:9" s="37" customFormat="1" ht="15.75" customHeight="1">
      <c r="A272" s="32"/>
      <c r="B272" s="24" t="s">
        <v>890</v>
      </c>
      <c r="C272" s="225" t="s">
        <v>2836</v>
      </c>
      <c r="D272" s="22" t="s">
        <v>967</v>
      </c>
      <c r="E272" s="20" t="s">
        <v>3712</v>
      </c>
      <c r="F272" s="22" t="s">
        <v>968</v>
      </c>
      <c r="G272" s="22" t="s">
        <v>969</v>
      </c>
      <c r="H272" s="21" t="s">
        <v>970</v>
      </c>
      <c r="I272" s="36"/>
    </row>
    <row r="273" spans="1:9" s="37" customFormat="1" ht="15.75" customHeight="1">
      <c r="A273" s="32"/>
      <c r="B273" s="24" t="s">
        <v>890</v>
      </c>
      <c r="C273" s="225" t="s">
        <v>2837</v>
      </c>
      <c r="D273" s="22" t="s">
        <v>963</v>
      </c>
      <c r="E273" s="20" t="s">
        <v>3713</v>
      </c>
      <c r="F273" s="22" t="s">
        <v>971</v>
      </c>
      <c r="G273" s="22" t="s">
        <v>972</v>
      </c>
      <c r="H273" s="21" t="s">
        <v>2457</v>
      </c>
      <c r="I273" s="36"/>
    </row>
    <row r="274" spans="1:9" s="37" customFormat="1" ht="15.75" customHeight="1">
      <c r="A274" s="32"/>
      <c r="B274" s="24" t="s">
        <v>890</v>
      </c>
      <c r="C274" s="225" t="s">
        <v>2838</v>
      </c>
      <c r="D274" s="22" t="s">
        <v>963</v>
      </c>
      <c r="E274" s="20" t="s">
        <v>3714</v>
      </c>
      <c r="F274" s="22" t="s">
        <v>973</v>
      </c>
      <c r="G274" s="22" t="s">
        <v>974</v>
      </c>
      <c r="H274" s="21" t="s">
        <v>975</v>
      </c>
      <c r="I274" s="36"/>
    </row>
    <row r="275" spans="1:9" s="37" customFormat="1" ht="15.75" customHeight="1">
      <c r="A275" s="32"/>
      <c r="B275" s="24" t="s">
        <v>890</v>
      </c>
      <c r="C275" s="225" t="s">
        <v>2839</v>
      </c>
      <c r="D275" s="22" t="s">
        <v>976</v>
      </c>
      <c r="E275" s="20" t="s">
        <v>3715</v>
      </c>
      <c r="F275" s="22" t="s">
        <v>977</v>
      </c>
      <c r="G275" s="22" t="s">
        <v>978</v>
      </c>
      <c r="H275" s="21" t="s">
        <v>2458</v>
      </c>
      <c r="I275" s="36"/>
    </row>
    <row r="276" spans="1:9" s="37" customFormat="1" ht="15.75" customHeight="1">
      <c r="A276" s="32"/>
      <c r="B276" s="24" t="s">
        <v>890</v>
      </c>
      <c r="C276" s="225" t="s">
        <v>2840</v>
      </c>
      <c r="D276" s="22" t="s">
        <v>979</v>
      </c>
      <c r="E276" s="20" t="s">
        <v>3716</v>
      </c>
      <c r="F276" s="22" t="s">
        <v>980</v>
      </c>
      <c r="G276" s="22" t="s">
        <v>981</v>
      </c>
      <c r="H276" s="21" t="s">
        <v>982</v>
      </c>
      <c r="I276" s="36"/>
    </row>
    <row r="277" spans="1:9" s="37" customFormat="1" ht="15.75" customHeight="1">
      <c r="A277" s="32"/>
      <c r="B277" s="24" t="s">
        <v>890</v>
      </c>
      <c r="C277" s="225" t="s">
        <v>2841</v>
      </c>
      <c r="D277" s="22" t="s">
        <v>983</v>
      </c>
      <c r="E277" s="20" t="s">
        <v>3717</v>
      </c>
      <c r="F277" s="22" t="s">
        <v>984</v>
      </c>
      <c r="G277" s="22" t="s">
        <v>985</v>
      </c>
      <c r="H277" s="21" t="s">
        <v>986</v>
      </c>
      <c r="I277" s="36"/>
    </row>
    <row r="278" spans="1:9" s="37" customFormat="1" ht="15.75" customHeight="1">
      <c r="A278" s="32"/>
      <c r="B278" s="24" t="s">
        <v>890</v>
      </c>
      <c r="C278" s="225" t="s">
        <v>2842</v>
      </c>
      <c r="D278" s="22" t="s">
        <v>987</v>
      </c>
      <c r="E278" s="20" t="s">
        <v>3718</v>
      </c>
      <c r="F278" s="22" t="s">
        <v>988</v>
      </c>
      <c r="G278" s="22" t="s">
        <v>989</v>
      </c>
      <c r="H278" s="21" t="s">
        <v>986</v>
      </c>
      <c r="I278" s="36"/>
    </row>
    <row r="279" spans="1:9" s="37" customFormat="1" ht="15.75" customHeight="1">
      <c r="A279" s="32"/>
      <c r="B279" s="24" t="s">
        <v>890</v>
      </c>
      <c r="C279" s="225" t="s">
        <v>2843</v>
      </c>
      <c r="D279" s="22" t="s">
        <v>990</v>
      </c>
      <c r="E279" s="20" t="s">
        <v>3719</v>
      </c>
      <c r="F279" s="22" t="s">
        <v>991</v>
      </c>
      <c r="G279" s="22" t="s">
        <v>992</v>
      </c>
      <c r="H279" s="21" t="s">
        <v>993</v>
      </c>
      <c r="I279" s="36"/>
    </row>
    <row r="280" spans="1:9" s="37" customFormat="1" ht="15.75" customHeight="1">
      <c r="A280" s="32"/>
      <c r="B280" s="24" t="s">
        <v>890</v>
      </c>
      <c r="C280" s="225" t="s">
        <v>2844</v>
      </c>
      <c r="D280" s="22" t="s">
        <v>994</v>
      </c>
      <c r="E280" s="20" t="s">
        <v>3720</v>
      </c>
      <c r="F280" s="22" t="s">
        <v>995</v>
      </c>
      <c r="G280" s="22" t="s">
        <v>996</v>
      </c>
      <c r="H280" s="21" t="s">
        <v>2459</v>
      </c>
      <c r="I280" s="36"/>
    </row>
    <row r="281" spans="1:9" s="37" customFormat="1" ht="15.75" customHeight="1">
      <c r="A281" s="32"/>
      <c r="B281" s="24" t="s">
        <v>890</v>
      </c>
      <c r="C281" s="225" t="s">
        <v>2845</v>
      </c>
      <c r="D281" s="22" t="s">
        <v>997</v>
      </c>
      <c r="E281" s="20" t="s">
        <v>3721</v>
      </c>
      <c r="F281" s="22" t="s">
        <v>998</v>
      </c>
      <c r="G281" s="22" t="s">
        <v>999</v>
      </c>
      <c r="H281" s="21" t="s">
        <v>1000</v>
      </c>
      <c r="I281" s="36"/>
    </row>
    <row r="282" spans="1:9" s="37" customFormat="1" ht="15.75" customHeight="1">
      <c r="A282" s="32"/>
      <c r="B282" s="24" t="s">
        <v>890</v>
      </c>
      <c r="C282" s="225" t="s">
        <v>2846</v>
      </c>
      <c r="D282" s="22" t="s">
        <v>1001</v>
      </c>
      <c r="E282" s="20" t="s">
        <v>3722</v>
      </c>
      <c r="F282" s="22" t="s">
        <v>1002</v>
      </c>
      <c r="G282" s="22" t="s">
        <v>1003</v>
      </c>
      <c r="H282" s="21" t="s">
        <v>2460</v>
      </c>
      <c r="I282" s="36"/>
    </row>
    <row r="283" spans="1:9" s="37" customFormat="1" ht="15.75" customHeight="1">
      <c r="A283" s="32"/>
      <c r="B283" s="24" t="s">
        <v>890</v>
      </c>
      <c r="C283" s="225" t="s">
        <v>2847</v>
      </c>
      <c r="D283" s="22" t="s">
        <v>1004</v>
      </c>
      <c r="E283" s="20" t="s">
        <v>3723</v>
      </c>
      <c r="F283" s="22" t="s">
        <v>1005</v>
      </c>
      <c r="G283" s="22" t="s">
        <v>1006</v>
      </c>
      <c r="H283" s="21" t="s">
        <v>1007</v>
      </c>
      <c r="I283" s="36"/>
    </row>
    <row r="284" spans="1:9" s="37" customFormat="1" ht="15.75" customHeight="1">
      <c r="A284" s="32"/>
      <c r="B284" s="24" t="s">
        <v>890</v>
      </c>
      <c r="C284" s="225" t="s">
        <v>2848</v>
      </c>
      <c r="D284" s="22" t="s">
        <v>1008</v>
      </c>
      <c r="E284" s="20" t="s">
        <v>3724</v>
      </c>
      <c r="F284" s="22" t="s">
        <v>1009</v>
      </c>
      <c r="G284" s="22" t="s">
        <v>1010</v>
      </c>
      <c r="H284" s="21" t="s">
        <v>1011</v>
      </c>
      <c r="I284" s="36"/>
    </row>
    <row r="285" spans="1:9" s="37" customFormat="1" ht="15.75" customHeight="1">
      <c r="A285" s="32"/>
      <c r="B285" s="24" t="s">
        <v>890</v>
      </c>
      <c r="C285" s="225" t="s">
        <v>2849</v>
      </c>
      <c r="D285" s="22" t="s">
        <v>1012</v>
      </c>
      <c r="E285" s="20" t="s">
        <v>3725</v>
      </c>
      <c r="F285" s="22" t="s">
        <v>1013</v>
      </c>
      <c r="G285" s="22" t="s">
        <v>1013</v>
      </c>
      <c r="H285" s="21" t="s">
        <v>2461</v>
      </c>
      <c r="I285" s="36"/>
    </row>
    <row r="286" spans="1:9" s="37" customFormat="1" ht="15.75" customHeight="1">
      <c r="A286" s="32"/>
      <c r="B286" s="24" t="s">
        <v>890</v>
      </c>
      <c r="C286" s="225" t="s">
        <v>2850</v>
      </c>
      <c r="D286" s="22" t="s">
        <v>1014</v>
      </c>
      <c r="E286" s="20" t="s">
        <v>3726</v>
      </c>
      <c r="F286" s="22" t="s">
        <v>1015</v>
      </c>
      <c r="G286" s="22" t="s">
        <v>1016</v>
      </c>
      <c r="H286" s="21" t="s">
        <v>1017</v>
      </c>
      <c r="I286" s="36"/>
    </row>
    <row r="287" spans="1:9" s="37" customFormat="1" ht="15.75" customHeight="1">
      <c r="A287" s="32"/>
      <c r="B287" s="24" t="s">
        <v>890</v>
      </c>
      <c r="C287" s="225" t="s">
        <v>2851</v>
      </c>
      <c r="D287" s="22" t="s">
        <v>1018</v>
      </c>
      <c r="E287" s="20" t="s">
        <v>3727</v>
      </c>
      <c r="F287" s="22" t="s">
        <v>1019</v>
      </c>
      <c r="G287" s="22" t="s">
        <v>1020</v>
      </c>
      <c r="H287" s="21" t="s">
        <v>2462</v>
      </c>
      <c r="I287" s="36"/>
    </row>
    <row r="288" spans="1:9" s="37" customFormat="1" ht="15.75" customHeight="1">
      <c r="A288" s="32"/>
      <c r="B288" s="24" t="s">
        <v>890</v>
      </c>
      <c r="C288" s="225" t="s">
        <v>2852</v>
      </c>
      <c r="D288" s="22" t="s">
        <v>1021</v>
      </c>
      <c r="E288" s="20" t="s">
        <v>3728</v>
      </c>
      <c r="F288" s="22" t="s">
        <v>1022</v>
      </c>
      <c r="G288" s="22" t="s">
        <v>1023</v>
      </c>
      <c r="H288" s="21" t="s">
        <v>894</v>
      </c>
      <c r="I288" s="36"/>
    </row>
    <row r="289" spans="1:9" s="37" customFormat="1" ht="15.75" customHeight="1">
      <c r="A289" s="32"/>
      <c r="B289" s="24" t="s">
        <v>890</v>
      </c>
      <c r="C289" s="225" t="s">
        <v>2853</v>
      </c>
      <c r="D289" s="22" t="s">
        <v>905</v>
      </c>
      <c r="E289" s="20" t="s">
        <v>3729</v>
      </c>
      <c r="F289" s="22" t="s">
        <v>1024</v>
      </c>
      <c r="G289" s="22" t="s">
        <v>1025</v>
      </c>
      <c r="H289" s="21" t="s">
        <v>2463</v>
      </c>
      <c r="I289" s="36"/>
    </row>
    <row r="290" spans="1:9" s="37" customFormat="1" ht="15.75" customHeight="1">
      <c r="A290" s="32"/>
      <c r="B290" s="24" t="s">
        <v>890</v>
      </c>
      <c r="C290" s="225" t="s">
        <v>2854</v>
      </c>
      <c r="D290" s="22" t="s">
        <v>905</v>
      </c>
      <c r="E290" s="20" t="s">
        <v>3730</v>
      </c>
      <c r="F290" s="22" t="s">
        <v>1026</v>
      </c>
      <c r="G290" s="22" t="s">
        <v>1027</v>
      </c>
      <c r="H290" s="21" t="s">
        <v>2463</v>
      </c>
      <c r="I290" s="36"/>
    </row>
    <row r="291" spans="1:9" s="37" customFormat="1" ht="15.75" customHeight="1">
      <c r="A291" s="32"/>
      <c r="B291" s="24" t="s">
        <v>890</v>
      </c>
      <c r="C291" s="225" t="s">
        <v>2855</v>
      </c>
      <c r="D291" s="22" t="s">
        <v>912</v>
      </c>
      <c r="E291" s="20" t="s">
        <v>3731</v>
      </c>
      <c r="F291" s="22" t="s">
        <v>1028</v>
      </c>
      <c r="G291" s="22" t="s">
        <v>1029</v>
      </c>
      <c r="H291" s="21" t="s">
        <v>915</v>
      </c>
      <c r="I291" s="36"/>
    </row>
    <row r="292" spans="1:9" s="37" customFormat="1" ht="15.75" customHeight="1">
      <c r="A292" s="32"/>
      <c r="B292" s="24" t="s">
        <v>890</v>
      </c>
      <c r="C292" s="225" t="s">
        <v>2856</v>
      </c>
      <c r="D292" s="22" t="s">
        <v>920</v>
      </c>
      <c r="E292" s="20" t="s">
        <v>3732</v>
      </c>
      <c r="F292" s="22" t="s">
        <v>1030</v>
      </c>
      <c r="G292" s="22" t="s">
        <v>1031</v>
      </c>
      <c r="H292" s="21" t="s">
        <v>923</v>
      </c>
      <c r="I292" s="36"/>
    </row>
    <row r="293" spans="1:9" s="37" customFormat="1" ht="15.75" customHeight="1">
      <c r="A293" s="32"/>
      <c r="B293" s="24" t="s">
        <v>890</v>
      </c>
      <c r="C293" s="225" t="s">
        <v>2857</v>
      </c>
      <c r="D293" s="22" t="s">
        <v>942</v>
      </c>
      <c r="E293" s="20" t="s">
        <v>3733</v>
      </c>
      <c r="F293" s="22" t="s">
        <v>1032</v>
      </c>
      <c r="G293" s="22" t="s">
        <v>1033</v>
      </c>
      <c r="H293" s="21" t="s">
        <v>945</v>
      </c>
      <c r="I293" s="36"/>
    </row>
    <row r="294" spans="1:9" s="37" customFormat="1" ht="15.75" customHeight="1">
      <c r="A294" s="32"/>
      <c r="B294" s="24" t="s">
        <v>890</v>
      </c>
      <c r="C294" s="225" t="s">
        <v>2858</v>
      </c>
      <c r="D294" s="22" t="s">
        <v>950</v>
      </c>
      <c r="E294" s="20" t="s">
        <v>3734</v>
      </c>
      <c r="F294" s="22" t="s">
        <v>1034</v>
      </c>
      <c r="G294" s="22" t="s">
        <v>1035</v>
      </c>
      <c r="H294" s="21" t="s">
        <v>951</v>
      </c>
      <c r="I294" s="36"/>
    </row>
    <row r="295" spans="1:9" s="37" customFormat="1" ht="15.75" customHeight="1">
      <c r="A295" s="32"/>
      <c r="B295" s="24" t="s">
        <v>890</v>
      </c>
      <c r="C295" s="225" t="s">
        <v>2859</v>
      </c>
      <c r="D295" s="22" t="s">
        <v>952</v>
      </c>
      <c r="E295" s="20" t="s">
        <v>3735</v>
      </c>
      <c r="F295" s="22" t="s">
        <v>1036</v>
      </c>
      <c r="G295" s="22" t="s">
        <v>1037</v>
      </c>
      <c r="H295" s="21" t="s">
        <v>959</v>
      </c>
      <c r="I295" s="36"/>
    </row>
    <row r="296" spans="1:9" s="37" customFormat="1" ht="15.75" customHeight="1">
      <c r="A296" s="32"/>
      <c r="B296" s="24" t="s">
        <v>890</v>
      </c>
      <c r="C296" s="225" t="s">
        <v>2860</v>
      </c>
      <c r="D296" s="22" t="s">
        <v>963</v>
      </c>
      <c r="E296" s="20" t="s">
        <v>3736</v>
      </c>
      <c r="F296" s="22" t="s">
        <v>1038</v>
      </c>
      <c r="G296" s="22" t="s">
        <v>1039</v>
      </c>
      <c r="H296" s="21" t="s">
        <v>966</v>
      </c>
      <c r="I296" s="36"/>
    </row>
    <row r="297" spans="1:9" s="37" customFormat="1" ht="15.75" customHeight="1">
      <c r="A297" s="32"/>
      <c r="B297" s="24" t="s">
        <v>890</v>
      </c>
      <c r="C297" s="225" t="s">
        <v>2861</v>
      </c>
      <c r="D297" s="22" t="s">
        <v>976</v>
      </c>
      <c r="E297" s="20" t="s">
        <v>3737</v>
      </c>
      <c r="F297" s="22" t="s">
        <v>1040</v>
      </c>
      <c r="G297" s="22" t="s">
        <v>1041</v>
      </c>
      <c r="H297" s="21" t="s">
        <v>2464</v>
      </c>
      <c r="I297" s="36"/>
    </row>
    <row r="298" spans="1:9" s="37" customFormat="1" ht="15.75" customHeight="1">
      <c r="A298" s="32"/>
      <c r="B298" s="24" t="s">
        <v>890</v>
      </c>
      <c r="C298" s="225" t="s">
        <v>2862</v>
      </c>
      <c r="D298" s="22" t="s">
        <v>983</v>
      </c>
      <c r="E298" s="20" t="s">
        <v>3738</v>
      </c>
      <c r="F298" s="22" t="s">
        <v>1042</v>
      </c>
      <c r="G298" s="22" t="s">
        <v>1043</v>
      </c>
      <c r="H298" s="21" t="s">
        <v>986</v>
      </c>
      <c r="I298" s="36"/>
    </row>
    <row r="299" spans="1:9" s="37" customFormat="1" ht="15.75" customHeight="1">
      <c r="A299" s="32"/>
      <c r="B299" s="24" t="s">
        <v>890</v>
      </c>
      <c r="C299" s="225" t="s">
        <v>2863</v>
      </c>
      <c r="D299" s="22" t="s">
        <v>994</v>
      </c>
      <c r="E299" s="20" t="s">
        <v>3739</v>
      </c>
      <c r="F299" s="22" t="s">
        <v>1044</v>
      </c>
      <c r="G299" s="22" t="s">
        <v>1045</v>
      </c>
      <c r="H299" s="21" t="s">
        <v>2459</v>
      </c>
      <c r="I299" s="36"/>
    </row>
    <row r="300" spans="1:9" s="37" customFormat="1" ht="15.75" customHeight="1">
      <c r="A300" s="32"/>
      <c r="B300" s="24" t="s">
        <v>890</v>
      </c>
      <c r="C300" s="225" t="s">
        <v>2864</v>
      </c>
      <c r="D300" s="22" t="s">
        <v>997</v>
      </c>
      <c r="E300" s="20" t="s">
        <v>3740</v>
      </c>
      <c r="F300" s="22" t="s">
        <v>1046</v>
      </c>
      <c r="G300" s="22" t="s">
        <v>1047</v>
      </c>
      <c r="H300" s="21" t="s">
        <v>1000</v>
      </c>
      <c r="I300" s="36"/>
    </row>
    <row r="301" spans="1:9" s="37" customFormat="1" ht="15.75" customHeight="1">
      <c r="A301" s="32"/>
      <c r="B301" s="24" t="s">
        <v>890</v>
      </c>
      <c r="C301" s="225" t="s">
        <v>2865</v>
      </c>
      <c r="D301" s="22" t="s">
        <v>1004</v>
      </c>
      <c r="E301" s="20" t="s">
        <v>3741</v>
      </c>
      <c r="F301" s="22" t="s">
        <v>1048</v>
      </c>
      <c r="G301" s="22" t="s">
        <v>1049</v>
      </c>
      <c r="H301" s="21" t="s">
        <v>1007</v>
      </c>
      <c r="I301" s="36"/>
    </row>
    <row r="302" spans="1:9" s="37" customFormat="1" ht="15.75" customHeight="1">
      <c r="A302" s="32"/>
      <c r="B302" s="24" t="s">
        <v>890</v>
      </c>
      <c r="C302" s="225" t="s">
        <v>2866</v>
      </c>
      <c r="D302" s="22" t="s">
        <v>1008</v>
      </c>
      <c r="E302" s="20" t="s">
        <v>3742</v>
      </c>
      <c r="F302" s="22" t="s">
        <v>1050</v>
      </c>
      <c r="G302" s="22" t="s">
        <v>1051</v>
      </c>
      <c r="H302" s="21" t="s">
        <v>1011</v>
      </c>
      <c r="I302" s="36"/>
    </row>
    <row r="303" spans="1:9" s="37" customFormat="1" ht="15.75" customHeight="1">
      <c r="A303" s="32"/>
      <c r="B303" s="24" t="s">
        <v>890</v>
      </c>
      <c r="C303" s="225" t="s">
        <v>2867</v>
      </c>
      <c r="D303" s="22" t="s">
        <v>1018</v>
      </c>
      <c r="E303" s="20" t="s">
        <v>3743</v>
      </c>
      <c r="F303" s="22" t="s">
        <v>1052</v>
      </c>
      <c r="G303" s="22" t="s">
        <v>1053</v>
      </c>
      <c r="H303" s="21" t="s">
        <v>2462</v>
      </c>
      <c r="I303" s="36"/>
    </row>
    <row r="304" spans="1:9" s="37" customFormat="1" ht="15.75" customHeight="1">
      <c r="A304" s="32"/>
      <c r="B304" s="24" t="s">
        <v>3517</v>
      </c>
      <c r="C304" s="225" t="s">
        <v>2868</v>
      </c>
      <c r="D304" s="22" t="s">
        <v>1054</v>
      </c>
      <c r="E304" s="20" t="s">
        <v>3744</v>
      </c>
      <c r="F304" s="22" t="s">
        <v>1055</v>
      </c>
      <c r="G304" s="22" t="s">
        <v>1056</v>
      </c>
      <c r="H304" s="21" t="s">
        <v>2465</v>
      </c>
      <c r="I304" s="36"/>
    </row>
    <row r="305" spans="1:9" s="37" customFormat="1" ht="15.75" customHeight="1">
      <c r="A305" s="32"/>
      <c r="B305" s="24" t="s">
        <v>3517</v>
      </c>
      <c r="C305" s="225" t="s">
        <v>2869</v>
      </c>
      <c r="D305" s="22" t="s">
        <v>1057</v>
      </c>
      <c r="E305" s="20" t="s">
        <v>3745</v>
      </c>
      <c r="F305" s="22" t="s">
        <v>1058</v>
      </c>
      <c r="G305" s="22" t="s">
        <v>1059</v>
      </c>
      <c r="H305" s="21" t="s">
        <v>1060</v>
      </c>
      <c r="I305" s="36"/>
    </row>
    <row r="306" spans="1:9" s="37" customFormat="1" ht="15.75" customHeight="1">
      <c r="A306" s="32"/>
      <c r="B306" s="24" t="s">
        <v>3517</v>
      </c>
      <c r="C306" s="225" t="s">
        <v>2870</v>
      </c>
      <c r="D306" s="22" t="s">
        <v>1061</v>
      </c>
      <c r="E306" s="20" t="s">
        <v>3746</v>
      </c>
      <c r="F306" s="22" t="s">
        <v>1062</v>
      </c>
      <c r="G306" s="22" t="s">
        <v>1063</v>
      </c>
      <c r="H306" s="21" t="s">
        <v>1064</v>
      </c>
      <c r="I306" s="36"/>
    </row>
    <row r="307" spans="1:9" s="37" customFormat="1" ht="15.75" customHeight="1">
      <c r="A307" s="32"/>
      <c r="B307" s="24" t="s">
        <v>3517</v>
      </c>
      <c r="C307" s="225" t="s">
        <v>2871</v>
      </c>
      <c r="D307" s="22" t="s">
        <v>1065</v>
      </c>
      <c r="E307" s="20" t="s">
        <v>3747</v>
      </c>
      <c r="F307" s="22" t="s">
        <v>1066</v>
      </c>
      <c r="G307" s="22" t="s">
        <v>1067</v>
      </c>
      <c r="H307" s="21" t="s">
        <v>1068</v>
      </c>
      <c r="I307" s="36"/>
    </row>
    <row r="308" spans="1:9" s="37" customFormat="1" ht="15.75" customHeight="1">
      <c r="A308" s="32"/>
      <c r="B308" s="24" t="s">
        <v>3517</v>
      </c>
      <c r="C308" s="225" t="s">
        <v>2872</v>
      </c>
      <c r="D308" s="22" t="s">
        <v>1069</v>
      </c>
      <c r="E308" s="20" t="s">
        <v>3748</v>
      </c>
      <c r="F308" s="22" t="s">
        <v>1070</v>
      </c>
      <c r="G308" s="22" t="s">
        <v>1071</v>
      </c>
      <c r="H308" s="21" t="s">
        <v>1072</v>
      </c>
      <c r="I308" s="36"/>
    </row>
    <row r="309" spans="1:9" s="37" customFormat="1" ht="15.75" customHeight="1">
      <c r="A309" s="32"/>
      <c r="B309" s="24" t="s">
        <v>3517</v>
      </c>
      <c r="C309" s="225" t="s">
        <v>2873</v>
      </c>
      <c r="D309" s="22" t="s">
        <v>1073</v>
      </c>
      <c r="E309" s="20" t="s">
        <v>3749</v>
      </c>
      <c r="F309" s="22" t="s">
        <v>1074</v>
      </c>
      <c r="G309" s="22" t="s">
        <v>1075</v>
      </c>
      <c r="H309" s="21" t="s">
        <v>1064</v>
      </c>
      <c r="I309" s="36"/>
    </row>
    <row r="310" spans="1:9" s="37" customFormat="1" ht="15.75" customHeight="1">
      <c r="A310" s="32"/>
      <c r="B310" s="24" t="s">
        <v>3517</v>
      </c>
      <c r="C310" s="225" t="s">
        <v>2874</v>
      </c>
      <c r="D310" s="22" t="s">
        <v>1076</v>
      </c>
      <c r="E310" s="20" t="s">
        <v>3750</v>
      </c>
      <c r="F310" s="22" t="s">
        <v>1077</v>
      </c>
      <c r="G310" s="22" t="s">
        <v>1078</v>
      </c>
      <c r="H310" s="21" t="s">
        <v>1079</v>
      </c>
      <c r="I310" s="36"/>
    </row>
    <row r="311" spans="1:9" s="37" customFormat="1" ht="15.75" customHeight="1">
      <c r="A311" s="32"/>
      <c r="B311" s="24" t="s">
        <v>3517</v>
      </c>
      <c r="C311" s="225" t="s">
        <v>2875</v>
      </c>
      <c r="D311" s="22" t="s">
        <v>1080</v>
      </c>
      <c r="E311" s="20" t="s">
        <v>3751</v>
      </c>
      <c r="F311" s="22" t="s">
        <v>1081</v>
      </c>
      <c r="G311" s="22" t="s">
        <v>1082</v>
      </c>
      <c r="H311" s="21" t="s">
        <v>1083</v>
      </c>
      <c r="I311" s="36"/>
    </row>
    <row r="312" spans="1:9" s="37" customFormat="1" ht="15.75" customHeight="1">
      <c r="A312" s="32"/>
      <c r="B312" s="24" t="s">
        <v>3517</v>
      </c>
      <c r="C312" s="225" t="s">
        <v>2876</v>
      </c>
      <c r="D312" s="22" t="s">
        <v>1084</v>
      </c>
      <c r="E312" s="20" t="s">
        <v>3752</v>
      </c>
      <c r="F312" s="22" t="s">
        <v>1085</v>
      </c>
      <c r="G312" s="22" t="s">
        <v>1086</v>
      </c>
      <c r="H312" s="21" t="s">
        <v>2466</v>
      </c>
      <c r="I312" s="36"/>
    </row>
    <row r="313" spans="1:9" s="37" customFormat="1" ht="15.75" customHeight="1">
      <c r="A313" s="32"/>
      <c r="B313" s="24" t="s">
        <v>3517</v>
      </c>
      <c r="C313" s="225" t="s">
        <v>2877</v>
      </c>
      <c r="D313" s="22" t="s">
        <v>1054</v>
      </c>
      <c r="E313" s="20" t="s">
        <v>3753</v>
      </c>
      <c r="F313" s="22" t="s">
        <v>1087</v>
      </c>
      <c r="G313" s="22" t="s">
        <v>1088</v>
      </c>
      <c r="H313" s="21" t="s">
        <v>2465</v>
      </c>
      <c r="I313" s="36"/>
    </row>
    <row r="314" spans="1:9" s="37" customFormat="1" ht="15.75" customHeight="1">
      <c r="A314" s="32"/>
      <c r="B314" s="24" t="s">
        <v>3517</v>
      </c>
      <c r="C314" s="225" t="s">
        <v>2878</v>
      </c>
      <c r="D314" s="22" t="s">
        <v>1057</v>
      </c>
      <c r="E314" s="20" t="s">
        <v>3754</v>
      </c>
      <c r="F314" s="22" t="s">
        <v>1089</v>
      </c>
      <c r="G314" s="22" t="s">
        <v>1090</v>
      </c>
      <c r="H314" s="21" t="s">
        <v>1060</v>
      </c>
      <c r="I314" s="36"/>
    </row>
    <row r="315" spans="1:9" s="37" customFormat="1" ht="15.75" customHeight="1">
      <c r="A315" s="32"/>
      <c r="B315" s="24" t="s">
        <v>3517</v>
      </c>
      <c r="C315" s="225" t="s">
        <v>2879</v>
      </c>
      <c r="D315" s="22" t="s">
        <v>1091</v>
      </c>
      <c r="E315" s="20" t="s">
        <v>3755</v>
      </c>
      <c r="F315" s="22" t="s">
        <v>1092</v>
      </c>
      <c r="G315" s="22" t="s">
        <v>1093</v>
      </c>
      <c r="H315" s="21" t="s">
        <v>1072</v>
      </c>
      <c r="I315" s="36"/>
    </row>
    <row r="316" spans="1:9" s="37" customFormat="1" ht="15.75" customHeight="1">
      <c r="A316" s="32"/>
      <c r="B316" s="24" t="s">
        <v>3517</v>
      </c>
      <c r="C316" s="225" t="s">
        <v>2880</v>
      </c>
      <c r="D316" s="22" t="s">
        <v>1076</v>
      </c>
      <c r="E316" s="20" t="s">
        <v>3756</v>
      </c>
      <c r="F316" s="22" t="s">
        <v>1094</v>
      </c>
      <c r="G316" s="22" t="s">
        <v>1095</v>
      </c>
      <c r="H316" s="21" t="s">
        <v>1096</v>
      </c>
      <c r="I316" s="36"/>
    </row>
    <row r="317" spans="1:9" s="37" customFormat="1" ht="15.75" customHeight="1">
      <c r="A317" s="32"/>
      <c r="B317" s="24" t="s">
        <v>781</v>
      </c>
      <c r="C317" s="225" t="s">
        <v>2881</v>
      </c>
      <c r="D317" s="22" t="s">
        <v>782</v>
      </c>
      <c r="E317" s="20" t="s">
        <v>3757</v>
      </c>
      <c r="F317" s="22" t="s">
        <v>783</v>
      </c>
      <c r="G317" s="22" t="s">
        <v>784</v>
      </c>
      <c r="H317" s="21" t="s">
        <v>785</v>
      </c>
      <c r="I317" s="36"/>
    </row>
    <row r="318" spans="1:9" s="37" customFormat="1" ht="15.75" customHeight="1">
      <c r="A318" s="32"/>
      <c r="B318" s="24" t="s">
        <v>781</v>
      </c>
      <c r="C318" s="225" t="s">
        <v>2882</v>
      </c>
      <c r="D318" s="22" t="s">
        <v>786</v>
      </c>
      <c r="E318" s="20" t="s">
        <v>3758</v>
      </c>
      <c r="F318" s="22" t="s">
        <v>787</v>
      </c>
      <c r="G318" s="22" t="s">
        <v>788</v>
      </c>
      <c r="H318" s="21" t="s">
        <v>789</v>
      </c>
      <c r="I318" s="36"/>
    </row>
    <row r="319" spans="1:9" s="37" customFormat="1" ht="15.75" customHeight="1">
      <c r="A319" s="32"/>
      <c r="B319" s="24" t="s">
        <v>781</v>
      </c>
      <c r="C319" s="225" t="s">
        <v>2883</v>
      </c>
      <c r="D319" s="22" t="s">
        <v>790</v>
      </c>
      <c r="E319" s="20" t="s">
        <v>3759</v>
      </c>
      <c r="F319" s="22" t="s">
        <v>791</v>
      </c>
      <c r="G319" s="22" t="s">
        <v>792</v>
      </c>
      <c r="H319" s="21" t="s">
        <v>793</v>
      </c>
      <c r="I319" s="36"/>
    </row>
    <row r="320" spans="1:9" s="37" customFormat="1" ht="15.75" customHeight="1">
      <c r="A320" s="32"/>
      <c r="B320" s="24" t="s">
        <v>781</v>
      </c>
      <c r="C320" s="225" t="s">
        <v>2884</v>
      </c>
      <c r="D320" s="22" t="s">
        <v>794</v>
      </c>
      <c r="E320" s="20" t="s">
        <v>3760</v>
      </c>
      <c r="F320" s="22" t="s">
        <v>795</v>
      </c>
      <c r="G320" s="22" t="s">
        <v>796</v>
      </c>
      <c r="H320" s="21" t="s">
        <v>785</v>
      </c>
      <c r="I320" s="36"/>
    </row>
    <row r="321" spans="1:9" s="37" customFormat="1" ht="15.75" customHeight="1">
      <c r="A321" s="32"/>
      <c r="B321" s="24" t="s">
        <v>781</v>
      </c>
      <c r="C321" s="225" t="s">
        <v>2885</v>
      </c>
      <c r="D321" s="22" t="s">
        <v>797</v>
      </c>
      <c r="E321" s="20" t="s">
        <v>3761</v>
      </c>
      <c r="F321" s="22" t="s">
        <v>798</v>
      </c>
      <c r="G321" s="22" t="s">
        <v>799</v>
      </c>
      <c r="H321" s="21" t="s">
        <v>800</v>
      </c>
      <c r="I321" s="36"/>
    </row>
    <row r="322" spans="1:9" s="37" customFormat="1" ht="15.75" customHeight="1">
      <c r="A322" s="32"/>
      <c r="B322" s="24" t="s">
        <v>781</v>
      </c>
      <c r="C322" s="225" t="s">
        <v>2886</v>
      </c>
      <c r="D322" s="22" t="s">
        <v>797</v>
      </c>
      <c r="E322" s="20" t="s">
        <v>3762</v>
      </c>
      <c r="F322" s="22" t="s">
        <v>801</v>
      </c>
      <c r="G322" s="22" t="s">
        <v>802</v>
      </c>
      <c r="H322" s="21" t="s">
        <v>803</v>
      </c>
      <c r="I322" s="36"/>
    </row>
    <row r="323" spans="1:9" s="37" customFormat="1" ht="15.75" customHeight="1">
      <c r="A323" s="32"/>
      <c r="B323" s="24" t="s">
        <v>781</v>
      </c>
      <c r="C323" s="225" t="s">
        <v>2887</v>
      </c>
      <c r="D323" s="22" t="s">
        <v>804</v>
      </c>
      <c r="E323" s="20" t="s">
        <v>3763</v>
      </c>
      <c r="F323" s="22" t="s">
        <v>805</v>
      </c>
      <c r="G323" s="22" t="s">
        <v>806</v>
      </c>
      <c r="H323" s="21" t="s">
        <v>807</v>
      </c>
      <c r="I323" s="36"/>
    </row>
    <row r="324" spans="1:9" s="37" customFormat="1" ht="15.75" customHeight="1">
      <c r="A324" s="32"/>
      <c r="B324" s="24" t="s">
        <v>781</v>
      </c>
      <c r="C324" s="225" t="s">
        <v>2888</v>
      </c>
      <c r="D324" s="22" t="s">
        <v>794</v>
      </c>
      <c r="E324" s="20" t="s">
        <v>3764</v>
      </c>
      <c r="F324" s="22" t="s">
        <v>808</v>
      </c>
      <c r="G324" s="22" t="s">
        <v>809</v>
      </c>
      <c r="H324" s="21" t="s">
        <v>2452</v>
      </c>
      <c r="I324" s="36"/>
    </row>
    <row r="325" spans="1:9" s="37" customFormat="1" ht="15.75" customHeight="1">
      <c r="A325" s="32"/>
      <c r="B325" s="24" t="s">
        <v>781</v>
      </c>
      <c r="C325" s="225" t="s">
        <v>2889</v>
      </c>
      <c r="D325" s="22" t="s">
        <v>810</v>
      </c>
      <c r="E325" s="20" t="s">
        <v>3765</v>
      </c>
      <c r="F325" s="22" t="s">
        <v>811</v>
      </c>
      <c r="G325" s="22" t="s">
        <v>812</v>
      </c>
      <c r="H325" s="21" t="s">
        <v>813</v>
      </c>
      <c r="I325" s="36"/>
    </row>
    <row r="326" spans="1:9" s="37" customFormat="1" ht="15.75" customHeight="1">
      <c r="A326" s="32"/>
      <c r="B326" s="24" t="s">
        <v>781</v>
      </c>
      <c r="C326" s="225" t="s">
        <v>2890</v>
      </c>
      <c r="D326" s="22" t="s">
        <v>814</v>
      </c>
      <c r="E326" s="20" t="s">
        <v>3766</v>
      </c>
      <c r="F326" s="22" t="s">
        <v>815</v>
      </c>
      <c r="G326" s="22" t="s">
        <v>816</v>
      </c>
      <c r="H326" s="21" t="s">
        <v>785</v>
      </c>
      <c r="I326" s="36"/>
    </row>
    <row r="327" spans="1:9" s="37" customFormat="1" ht="15.75" customHeight="1">
      <c r="A327" s="32"/>
      <c r="B327" s="24" t="s">
        <v>781</v>
      </c>
      <c r="C327" s="225" t="s">
        <v>2891</v>
      </c>
      <c r="D327" s="22" t="s">
        <v>786</v>
      </c>
      <c r="E327" s="20" t="s">
        <v>3767</v>
      </c>
      <c r="F327" s="22" t="s">
        <v>817</v>
      </c>
      <c r="G327" s="22" t="s">
        <v>818</v>
      </c>
      <c r="H327" s="21" t="s">
        <v>789</v>
      </c>
      <c r="I327" s="36"/>
    </row>
    <row r="328" spans="1:9" s="37" customFormat="1" ht="15.75" customHeight="1">
      <c r="A328" s="32"/>
      <c r="B328" s="24" t="s">
        <v>781</v>
      </c>
      <c r="C328" s="225" t="s">
        <v>2892</v>
      </c>
      <c r="D328" s="22" t="s">
        <v>797</v>
      </c>
      <c r="E328" s="20" t="s">
        <v>3768</v>
      </c>
      <c r="F328" s="22" t="s">
        <v>819</v>
      </c>
      <c r="G328" s="22" t="s">
        <v>820</v>
      </c>
      <c r="H328" s="21" t="s">
        <v>800</v>
      </c>
      <c r="I328" s="36"/>
    </row>
    <row r="329" spans="1:9" s="37" customFormat="1" ht="15.75" customHeight="1">
      <c r="A329" s="32"/>
      <c r="B329" s="24" t="s">
        <v>781</v>
      </c>
      <c r="C329" s="225" t="s">
        <v>2893</v>
      </c>
      <c r="D329" s="22" t="s">
        <v>810</v>
      </c>
      <c r="E329" s="20" t="s">
        <v>3769</v>
      </c>
      <c r="F329" s="22" t="s">
        <v>821</v>
      </c>
      <c r="G329" s="22" t="s">
        <v>822</v>
      </c>
      <c r="H329" s="21" t="s">
        <v>813</v>
      </c>
      <c r="I329" s="36"/>
    </row>
    <row r="330" spans="1:9" s="37" customFormat="1" ht="15.75" customHeight="1">
      <c r="A330" s="32"/>
      <c r="B330" s="24" t="s">
        <v>823</v>
      </c>
      <c r="C330" s="225" t="s">
        <v>2894</v>
      </c>
      <c r="D330" s="22" t="s">
        <v>824</v>
      </c>
      <c r="E330" s="20" t="s">
        <v>3770</v>
      </c>
      <c r="F330" s="22" t="s">
        <v>825</v>
      </c>
      <c r="G330" s="22" t="s">
        <v>826</v>
      </c>
      <c r="H330" s="21" t="s">
        <v>827</v>
      </c>
      <c r="I330" s="36"/>
    </row>
    <row r="331" spans="1:9" s="37" customFormat="1" ht="15.75" customHeight="1">
      <c r="A331" s="32"/>
      <c r="B331" s="24" t="s">
        <v>823</v>
      </c>
      <c r="C331" s="225" t="s">
        <v>2895</v>
      </c>
      <c r="D331" s="22" t="s">
        <v>828</v>
      </c>
      <c r="E331" s="20" t="s">
        <v>3771</v>
      </c>
      <c r="F331" s="22" t="s">
        <v>829</v>
      </c>
      <c r="G331" s="22" t="s">
        <v>830</v>
      </c>
      <c r="H331" s="21" t="s">
        <v>831</v>
      </c>
      <c r="I331" s="36"/>
    </row>
    <row r="332" spans="1:9" s="37" customFormat="1" ht="15.75" customHeight="1">
      <c r="A332" s="32"/>
      <c r="B332" s="24" t="s">
        <v>823</v>
      </c>
      <c r="C332" s="225" t="s">
        <v>2896</v>
      </c>
      <c r="D332" s="22" t="s">
        <v>832</v>
      </c>
      <c r="E332" s="20" t="s">
        <v>3772</v>
      </c>
      <c r="F332" s="22" t="s">
        <v>833</v>
      </c>
      <c r="G332" s="22" t="s">
        <v>834</v>
      </c>
      <c r="H332" s="21" t="s">
        <v>827</v>
      </c>
      <c r="I332" s="36"/>
    </row>
    <row r="333" spans="1:9" s="37" customFormat="1" ht="15.75" customHeight="1">
      <c r="A333" s="32"/>
      <c r="B333" s="24" t="s">
        <v>823</v>
      </c>
      <c r="C333" s="225" t="s">
        <v>2897</v>
      </c>
      <c r="D333" s="22" t="s">
        <v>835</v>
      </c>
      <c r="E333" s="20" t="s">
        <v>3773</v>
      </c>
      <c r="F333" s="22" t="s">
        <v>836</v>
      </c>
      <c r="G333" s="22" t="s">
        <v>837</v>
      </c>
      <c r="H333" s="21" t="s">
        <v>838</v>
      </c>
      <c r="I333" s="36"/>
    </row>
    <row r="334" spans="1:9" s="37" customFormat="1" ht="15.75" customHeight="1">
      <c r="A334" s="32"/>
      <c r="B334" s="24" t="s">
        <v>823</v>
      </c>
      <c r="C334" s="225" t="s">
        <v>2898</v>
      </c>
      <c r="D334" s="22" t="s">
        <v>839</v>
      </c>
      <c r="E334" s="20" t="s">
        <v>3774</v>
      </c>
      <c r="F334" s="22" t="s">
        <v>840</v>
      </c>
      <c r="G334" s="22" t="s">
        <v>841</v>
      </c>
      <c r="H334" s="21" t="s">
        <v>838</v>
      </c>
      <c r="I334" s="36"/>
    </row>
    <row r="335" spans="1:9" s="37" customFormat="1" ht="15.75" customHeight="1">
      <c r="A335" s="32"/>
      <c r="B335" s="24" t="s">
        <v>823</v>
      </c>
      <c r="C335" s="225" t="s">
        <v>2899</v>
      </c>
      <c r="D335" s="22" t="s">
        <v>842</v>
      </c>
      <c r="E335" s="20" t="s">
        <v>3775</v>
      </c>
      <c r="F335" s="22" t="s">
        <v>843</v>
      </c>
      <c r="G335" s="22" t="s">
        <v>844</v>
      </c>
      <c r="H335" s="21" t="s">
        <v>2453</v>
      </c>
      <c r="I335" s="38"/>
    </row>
    <row r="336" spans="1:9" s="37" customFormat="1" ht="15.75" customHeight="1">
      <c r="A336" s="32"/>
      <c r="B336" s="24" t="s">
        <v>823</v>
      </c>
      <c r="C336" s="225" t="s">
        <v>2901</v>
      </c>
      <c r="D336" s="22" t="s">
        <v>845</v>
      </c>
      <c r="E336" s="20" t="s">
        <v>3776</v>
      </c>
      <c r="F336" s="22" t="s">
        <v>846</v>
      </c>
      <c r="G336" s="22" t="s">
        <v>847</v>
      </c>
      <c r="H336" s="21" t="s">
        <v>848</v>
      </c>
      <c r="I336" s="36"/>
    </row>
    <row r="337" spans="1:9" s="37" customFormat="1" ht="15.75" customHeight="1">
      <c r="A337" s="32"/>
      <c r="B337" s="24" t="s">
        <v>823</v>
      </c>
      <c r="C337" s="225" t="s">
        <v>2902</v>
      </c>
      <c r="D337" s="22" t="s">
        <v>849</v>
      </c>
      <c r="E337" s="20" t="s">
        <v>3777</v>
      </c>
      <c r="F337" s="22" t="s">
        <v>850</v>
      </c>
      <c r="G337" s="22" t="s">
        <v>851</v>
      </c>
      <c r="H337" s="21" t="s">
        <v>852</v>
      </c>
      <c r="I337" s="36"/>
    </row>
    <row r="338" spans="1:9" s="37" customFormat="1" ht="15.75" customHeight="1">
      <c r="A338" s="32"/>
      <c r="B338" s="24" t="s">
        <v>823</v>
      </c>
      <c r="C338" s="225" t="s">
        <v>2903</v>
      </c>
      <c r="D338" s="22" t="s">
        <v>853</v>
      </c>
      <c r="E338" s="20" t="s">
        <v>3778</v>
      </c>
      <c r="F338" s="22" t="s">
        <v>854</v>
      </c>
      <c r="G338" s="22" t="s">
        <v>855</v>
      </c>
      <c r="H338" s="21" t="s">
        <v>856</v>
      </c>
      <c r="I338" s="36"/>
    </row>
    <row r="339" spans="1:9" s="37" customFormat="1" ht="15.75" customHeight="1">
      <c r="A339" s="32"/>
      <c r="B339" s="24" t="s">
        <v>823</v>
      </c>
      <c r="C339" s="225" t="s">
        <v>2904</v>
      </c>
      <c r="D339" s="22" t="s">
        <v>857</v>
      </c>
      <c r="E339" s="20" t="s">
        <v>3779</v>
      </c>
      <c r="F339" s="22" t="s">
        <v>858</v>
      </c>
      <c r="G339" s="22" t="s">
        <v>859</v>
      </c>
      <c r="H339" s="21" t="s">
        <v>860</v>
      </c>
      <c r="I339" s="36"/>
    </row>
    <row r="340" spans="1:9" s="37" customFormat="1" ht="15.75" customHeight="1">
      <c r="A340" s="32"/>
      <c r="B340" s="24" t="s">
        <v>823</v>
      </c>
      <c r="C340" s="225" t="s">
        <v>2905</v>
      </c>
      <c r="D340" s="22" t="s">
        <v>861</v>
      </c>
      <c r="E340" s="20" t="s">
        <v>3780</v>
      </c>
      <c r="F340" s="22" t="s">
        <v>862</v>
      </c>
      <c r="G340" s="22" t="s">
        <v>863</v>
      </c>
      <c r="H340" s="21" t="s">
        <v>864</v>
      </c>
      <c r="I340" s="36"/>
    </row>
    <row r="341" spans="1:9" s="37" customFormat="1" ht="15.75" customHeight="1">
      <c r="A341" s="32"/>
      <c r="B341" s="24" t="s">
        <v>823</v>
      </c>
      <c r="C341" s="225" t="s">
        <v>2906</v>
      </c>
      <c r="D341" s="22" t="s">
        <v>865</v>
      </c>
      <c r="E341" s="20" t="s">
        <v>3781</v>
      </c>
      <c r="F341" s="22" t="s">
        <v>866</v>
      </c>
      <c r="G341" s="22" t="s">
        <v>867</v>
      </c>
      <c r="H341" s="21" t="s">
        <v>868</v>
      </c>
      <c r="I341" s="36"/>
    </row>
    <row r="342" spans="1:9" s="37" customFormat="1" ht="15.75" customHeight="1">
      <c r="A342" s="32"/>
      <c r="B342" s="24" t="s">
        <v>823</v>
      </c>
      <c r="C342" s="225" t="s">
        <v>2907</v>
      </c>
      <c r="D342" s="22" t="s">
        <v>869</v>
      </c>
      <c r="E342" s="20" t="s">
        <v>3782</v>
      </c>
      <c r="F342" s="22" t="s">
        <v>870</v>
      </c>
      <c r="G342" s="22" t="s">
        <v>871</v>
      </c>
      <c r="H342" s="21" t="s">
        <v>872</v>
      </c>
      <c r="I342" s="36"/>
    </row>
    <row r="343" spans="1:9" s="37" customFormat="1" ht="15.75" customHeight="1">
      <c r="A343" s="32"/>
      <c r="B343" s="24" t="s">
        <v>823</v>
      </c>
      <c r="C343" s="225" t="s">
        <v>2908</v>
      </c>
      <c r="D343" s="22" t="s">
        <v>873</v>
      </c>
      <c r="E343" s="20" t="s">
        <v>3783</v>
      </c>
      <c r="F343" s="22" t="s">
        <v>874</v>
      </c>
      <c r="G343" s="22" t="s">
        <v>875</v>
      </c>
      <c r="H343" s="21" t="s">
        <v>831</v>
      </c>
      <c r="I343" s="36"/>
    </row>
    <row r="344" spans="1:9" s="37" customFormat="1" ht="15.75" customHeight="1">
      <c r="A344" s="32"/>
      <c r="B344" s="24" t="s">
        <v>823</v>
      </c>
      <c r="C344" s="225" t="s">
        <v>2909</v>
      </c>
      <c r="D344" s="22" t="s">
        <v>876</v>
      </c>
      <c r="E344" s="20" t="s">
        <v>3784</v>
      </c>
      <c r="F344" s="22" t="s">
        <v>877</v>
      </c>
      <c r="G344" s="22" t="s">
        <v>878</v>
      </c>
      <c r="H344" s="21" t="s">
        <v>838</v>
      </c>
      <c r="I344" s="36"/>
    </row>
    <row r="345" spans="1:9" s="37" customFormat="1" ht="15.75" customHeight="1">
      <c r="A345" s="32"/>
      <c r="B345" s="24" t="s">
        <v>823</v>
      </c>
      <c r="C345" s="225" t="s">
        <v>2910</v>
      </c>
      <c r="D345" s="22" t="s">
        <v>876</v>
      </c>
      <c r="E345" s="20" t="s">
        <v>3785</v>
      </c>
      <c r="F345" s="22" t="s">
        <v>879</v>
      </c>
      <c r="G345" s="22" t="s">
        <v>879</v>
      </c>
      <c r="H345" s="21" t="s">
        <v>880</v>
      </c>
      <c r="I345" s="36"/>
    </row>
    <row r="346" spans="1:9" s="37" customFormat="1" ht="15.75" customHeight="1">
      <c r="A346" s="32"/>
      <c r="B346" s="24" t="s">
        <v>823</v>
      </c>
      <c r="C346" s="225" t="s">
        <v>2911</v>
      </c>
      <c r="D346" s="22" t="s">
        <v>853</v>
      </c>
      <c r="E346" s="20" t="s">
        <v>3786</v>
      </c>
      <c r="F346" s="22" t="s">
        <v>881</v>
      </c>
      <c r="G346" s="22" t="s">
        <v>882</v>
      </c>
      <c r="H346" s="21" t="s">
        <v>883</v>
      </c>
      <c r="I346" s="36"/>
    </row>
    <row r="347" spans="1:9" s="37" customFormat="1" ht="15.75" customHeight="1">
      <c r="A347" s="32"/>
      <c r="B347" s="24" t="s">
        <v>823</v>
      </c>
      <c r="C347" s="225" t="s">
        <v>2912</v>
      </c>
      <c r="D347" s="22" t="s">
        <v>857</v>
      </c>
      <c r="E347" s="20" t="s">
        <v>3787</v>
      </c>
      <c r="F347" s="22" t="s">
        <v>884</v>
      </c>
      <c r="G347" s="22" t="s">
        <v>885</v>
      </c>
      <c r="H347" s="21" t="s">
        <v>860</v>
      </c>
      <c r="I347" s="36"/>
    </row>
    <row r="348" spans="1:9" s="37" customFormat="1" ht="15.75" customHeight="1">
      <c r="A348" s="32"/>
      <c r="B348" s="24" t="s">
        <v>823</v>
      </c>
      <c r="C348" s="225" t="s">
        <v>2913</v>
      </c>
      <c r="D348" s="22" t="s">
        <v>865</v>
      </c>
      <c r="E348" s="20" t="s">
        <v>3788</v>
      </c>
      <c r="F348" s="22" t="s">
        <v>886</v>
      </c>
      <c r="G348" s="22" t="s">
        <v>887</v>
      </c>
      <c r="H348" s="21" t="s">
        <v>868</v>
      </c>
      <c r="I348" s="36"/>
    </row>
    <row r="349" spans="1:9" s="37" customFormat="1" ht="15.75" customHeight="1">
      <c r="A349" s="32"/>
      <c r="B349" s="24" t="s">
        <v>823</v>
      </c>
      <c r="C349" s="225" t="s">
        <v>2914</v>
      </c>
      <c r="D349" s="22" t="s">
        <v>869</v>
      </c>
      <c r="E349" s="20" t="s">
        <v>3789</v>
      </c>
      <c r="F349" s="22" t="s">
        <v>888</v>
      </c>
      <c r="G349" s="22" t="s">
        <v>889</v>
      </c>
      <c r="H349" s="21" t="s">
        <v>872</v>
      </c>
      <c r="I349" s="36"/>
    </row>
    <row r="350" spans="1:9" s="37" customFormat="1" ht="15.75" customHeight="1">
      <c r="A350" s="32"/>
      <c r="B350" s="24" t="s">
        <v>823</v>
      </c>
      <c r="C350" s="225" t="s">
        <v>4754</v>
      </c>
      <c r="D350" s="22" t="s">
        <v>4758</v>
      </c>
      <c r="E350" s="20" t="s">
        <v>4759</v>
      </c>
      <c r="F350" s="22" t="s">
        <v>4760</v>
      </c>
      <c r="G350" s="22" t="s">
        <v>4761</v>
      </c>
      <c r="H350" s="21" t="s">
        <v>4762</v>
      </c>
      <c r="I350" s="36"/>
    </row>
    <row r="351" spans="1:9" s="37" customFormat="1" ht="15.75" customHeight="1">
      <c r="A351" s="32"/>
      <c r="B351" s="24" t="s">
        <v>3518</v>
      </c>
      <c r="C351" s="225" t="s">
        <v>2915</v>
      </c>
      <c r="D351" s="22" t="s">
        <v>1097</v>
      </c>
      <c r="E351" s="20" t="s">
        <v>3790</v>
      </c>
      <c r="F351" s="22" t="s">
        <v>1098</v>
      </c>
      <c r="G351" s="22" t="s">
        <v>1099</v>
      </c>
      <c r="H351" s="21" t="s">
        <v>2467</v>
      </c>
      <c r="I351" s="36"/>
    </row>
    <row r="352" spans="1:9" s="37" customFormat="1" ht="15.75" customHeight="1">
      <c r="A352" s="32"/>
      <c r="B352" s="24" t="s">
        <v>3518</v>
      </c>
      <c r="C352" s="225" t="s">
        <v>2916</v>
      </c>
      <c r="D352" s="22" t="s">
        <v>1100</v>
      </c>
      <c r="E352" s="20" t="s">
        <v>4648</v>
      </c>
      <c r="F352" s="22" t="s">
        <v>1101</v>
      </c>
      <c r="G352" s="22" t="s">
        <v>1102</v>
      </c>
      <c r="H352" s="21" t="s">
        <v>1103</v>
      </c>
      <c r="I352" s="36"/>
    </row>
    <row r="353" spans="1:9" s="37" customFormat="1" ht="15.75" customHeight="1">
      <c r="A353" s="32"/>
      <c r="B353" s="24" t="s">
        <v>3518</v>
      </c>
      <c r="C353" s="225" t="s">
        <v>2917</v>
      </c>
      <c r="D353" s="22" t="s">
        <v>1097</v>
      </c>
      <c r="E353" s="20" t="s">
        <v>4649</v>
      </c>
      <c r="F353" s="22" t="s">
        <v>1104</v>
      </c>
      <c r="G353" s="22" t="s">
        <v>1104</v>
      </c>
      <c r="H353" s="21" t="s">
        <v>1105</v>
      </c>
      <c r="I353" s="36"/>
    </row>
    <row r="354" spans="1:9" s="37" customFormat="1" ht="15.75" customHeight="1">
      <c r="A354" s="32"/>
      <c r="B354" s="24" t="s">
        <v>3518</v>
      </c>
      <c r="C354" s="225" t="s">
        <v>2918</v>
      </c>
      <c r="D354" s="22" t="s">
        <v>1106</v>
      </c>
      <c r="E354" s="20" t="s">
        <v>4650</v>
      </c>
      <c r="F354" s="22" t="s">
        <v>1107</v>
      </c>
      <c r="G354" s="22" t="s">
        <v>1107</v>
      </c>
      <c r="H354" s="21" t="s">
        <v>1108</v>
      </c>
      <c r="I354" s="36"/>
    </row>
    <row r="355" spans="1:9" s="37" customFormat="1" ht="15.75" customHeight="1">
      <c r="A355" s="32"/>
      <c r="B355" s="24" t="s">
        <v>3518</v>
      </c>
      <c r="C355" s="225" t="s">
        <v>2919</v>
      </c>
      <c r="D355" s="22" t="s">
        <v>1106</v>
      </c>
      <c r="E355" s="20" t="s">
        <v>4651</v>
      </c>
      <c r="F355" s="22" t="s">
        <v>1109</v>
      </c>
      <c r="G355" s="22" t="s">
        <v>1109</v>
      </c>
      <c r="H355" s="21" t="s">
        <v>1110</v>
      </c>
      <c r="I355" s="36"/>
    </row>
    <row r="356" spans="1:9" s="37" customFormat="1" ht="15.75" customHeight="1">
      <c r="A356" s="32"/>
      <c r="B356" s="24" t="s">
        <v>3518</v>
      </c>
      <c r="C356" s="225" t="s">
        <v>2920</v>
      </c>
      <c r="D356" s="22" t="s">
        <v>1111</v>
      </c>
      <c r="E356" s="20" t="s">
        <v>4652</v>
      </c>
      <c r="F356" s="22" t="s">
        <v>1112</v>
      </c>
      <c r="G356" s="22" t="s">
        <v>1112</v>
      </c>
      <c r="H356" s="21" t="s">
        <v>1113</v>
      </c>
      <c r="I356" s="36"/>
    </row>
    <row r="357" spans="1:9" s="37" customFormat="1" ht="15.75" customHeight="1">
      <c r="A357" s="32"/>
      <c r="B357" s="24" t="s">
        <v>3518</v>
      </c>
      <c r="C357" s="225" t="s">
        <v>2921</v>
      </c>
      <c r="D357" s="22" t="s">
        <v>1114</v>
      </c>
      <c r="E357" s="20" t="s">
        <v>4653</v>
      </c>
      <c r="F357" s="22" t="s">
        <v>1115</v>
      </c>
      <c r="G357" s="22" t="s">
        <v>1115</v>
      </c>
      <c r="H357" s="21" t="s">
        <v>1116</v>
      </c>
      <c r="I357" s="36"/>
    </row>
    <row r="358" spans="1:9" s="37" customFormat="1" ht="15.75" customHeight="1">
      <c r="A358" s="32"/>
      <c r="B358" s="24" t="s">
        <v>3518</v>
      </c>
      <c r="C358" s="225" t="s">
        <v>2922</v>
      </c>
      <c r="D358" s="22" t="s">
        <v>1117</v>
      </c>
      <c r="E358" s="20" t="s">
        <v>4654</v>
      </c>
      <c r="F358" s="22" t="s">
        <v>1118</v>
      </c>
      <c r="G358" s="22" t="s">
        <v>1118</v>
      </c>
      <c r="H358" s="21" t="s">
        <v>1119</v>
      </c>
      <c r="I358" s="36"/>
    </row>
    <row r="359" spans="1:9" s="37" customFormat="1" ht="15.75" customHeight="1">
      <c r="A359" s="32"/>
      <c r="B359" s="24" t="s">
        <v>3518</v>
      </c>
      <c r="C359" s="225" t="s">
        <v>2923</v>
      </c>
      <c r="D359" s="22" t="s">
        <v>1120</v>
      </c>
      <c r="E359" s="20" t="s">
        <v>4655</v>
      </c>
      <c r="F359" s="22" t="s">
        <v>1121</v>
      </c>
      <c r="G359" s="22" t="s">
        <v>1121</v>
      </c>
      <c r="H359" s="21" t="s">
        <v>2468</v>
      </c>
      <c r="I359" s="36"/>
    </row>
    <row r="360" spans="1:9" s="37" customFormat="1" ht="15.75" customHeight="1">
      <c r="A360" s="32"/>
      <c r="B360" s="24" t="s">
        <v>3518</v>
      </c>
      <c r="C360" s="225" t="s">
        <v>2924</v>
      </c>
      <c r="D360" s="22" t="s">
        <v>1097</v>
      </c>
      <c r="E360" s="20" t="s">
        <v>4656</v>
      </c>
      <c r="F360" s="22" t="s">
        <v>1122</v>
      </c>
      <c r="G360" s="22" t="s">
        <v>1122</v>
      </c>
      <c r="H360" s="21" t="s">
        <v>2469</v>
      </c>
      <c r="I360" s="36"/>
    </row>
    <row r="361" spans="1:9" s="37" customFormat="1" ht="15.75" customHeight="1">
      <c r="A361" s="32"/>
      <c r="B361" s="24" t="s">
        <v>3518</v>
      </c>
      <c r="C361" s="225" t="s">
        <v>2925</v>
      </c>
      <c r="D361" s="22" t="s">
        <v>1100</v>
      </c>
      <c r="E361" s="20" t="s">
        <v>4657</v>
      </c>
      <c r="F361" s="22" t="s">
        <v>1123</v>
      </c>
      <c r="G361" s="22" t="s">
        <v>1123</v>
      </c>
      <c r="H361" s="21" t="s">
        <v>1103</v>
      </c>
      <c r="I361" s="36"/>
    </row>
    <row r="362" spans="1:9" s="37" customFormat="1" ht="15.75" customHeight="1">
      <c r="A362" s="32"/>
      <c r="B362" s="24" t="s">
        <v>3518</v>
      </c>
      <c r="C362" s="225" t="s">
        <v>2926</v>
      </c>
      <c r="D362" s="22" t="s">
        <v>1106</v>
      </c>
      <c r="E362" s="20" t="s">
        <v>4658</v>
      </c>
      <c r="F362" s="22" t="s">
        <v>1124</v>
      </c>
      <c r="G362" s="22" t="s">
        <v>1124</v>
      </c>
      <c r="H362" s="21" t="s">
        <v>1125</v>
      </c>
      <c r="I362" s="36"/>
    </row>
    <row r="363" spans="1:9" s="37" customFormat="1" ht="15.75" customHeight="1">
      <c r="A363" s="32"/>
      <c r="B363" s="24" t="s">
        <v>3518</v>
      </c>
      <c r="C363" s="225" t="s">
        <v>2927</v>
      </c>
      <c r="D363" s="22" t="s">
        <v>1126</v>
      </c>
      <c r="E363" s="20" t="s">
        <v>4659</v>
      </c>
      <c r="F363" s="22" t="s">
        <v>1127</v>
      </c>
      <c r="G363" s="22" t="s">
        <v>1127</v>
      </c>
      <c r="H363" s="21" t="s">
        <v>1113</v>
      </c>
      <c r="I363" s="36"/>
    </row>
    <row r="364" spans="1:9" s="37" customFormat="1" ht="15.75" customHeight="1">
      <c r="A364" s="32"/>
      <c r="B364" s="24" t="s">
        <v>3518</v>
      </c>
      <c r="C364" s="225" t="s">
        <v>2928</v>
      </c>
      <c r="D364" s="22" t="s">
        <v>1114</v>
      </c>
      <c r="E364" s="20" t="s">
        <v>4660</v>
      </c>
      <c r="F364" s="22" t="s">
        <v>1128</v>
      </c>
      <c r="G364" s="22" t="s">
        <v>1128</v>
      </c>
      <c r="H364" s="21" t="s">
        <v>1116</v>
      </c>
      <c r="I364" s="36"/>
    </row>
    <row r="365" spans="1:9" s="37" customFormat="1" ht="15.75" customHeight="1">
      <c r="A365" s="32"/>
      <c r="B365" s="24" t="s">
        <v>1278</v>
      </c>
      <c r="C365" s="225" t="s">
        <v>2929</v>
      </c>
      <c r="D365" s="22" t="s">
        <v>1279</v>
      </c>
      <c r="E365" s="20" t="s">
        <v>3791</v>
      </c>
      <c r="F365" s="22" t="s">
        <v>1280</v>
      </c>
      <c r="G365" s="22" t="s">
        <v>1281</v>
      </c>
      <c r="H365" s="21" t="s">
        <v>2475</v>
      </c>
      <c r="I365" s="36"/>
    </row>
    <row r="366" spans="1:9" s="37" customFormat="1" ht="15.75" customHeight="1">
      <c r="A366" s="32"/>
      <c r="B366" s="24" t="s">
        <v>1278</v>
      </c>
      <c r="C366" s="225" t="s">
        <v>2930</v>
      </c>
      <c r="D366" s="22" t="s">
        <v>1282</v>
      </c>
      <c r="E366" s="20" t="s">
        <v>3792</v>
      </c>
      <c r="F366" s="22" t="s">
        <v>1283</v>
      </c>
      <c r="G366" s="22" t="s">
        <v>1284</v>
      </c>
      <c r="H366" s="21" t="s">
        <v>1285</v>
      </c>
      <c r="I366" s="36"/>
    </row>
    <row r="367" spans="1:9" s="37" customFormat="1" ht="15.75" customHeight="1">
      <c r="A367" s="32"/>
      <c r="B367" s="24" t="s">
        <v>1278</v>
      </c>
      <c r="C367" s="225" t="s">
        <v>2931</v>
      </c>
      <c r="D367" s="22" t="s">
        <v>1286</v>
      </c>
      <c r="E367" s="20" t="s">
        <v>3793</v>
      </c>
      <c r="F367" s="22" t="s">
        <v>1287</v>
      </c>
      <c r="G367" s="22" t="s">
        <v>1288</v>
      </c>
      <c r="H367" s="21" t="s">
        <v>1289</v>
      </c>
      <c r="I367" s="36"/>
    </row>
    <row r="368" spans="1:9" s="37" customFormat="1" ht="15.75" customHeight="1">
      <c r="A368" s="32"/>
      <c r="B368" s="24" t="s">
        <v>1278</v>
      </c>
      <c r="C368" s="225" t="s">
        <v>2932</v>
      </c>
      <c r="D368" s="22" t="s">
        <v>1290</v>
      </c>
      <c r="E368" s="20" t="s">
        <v>3794</v>
      </c>
      <c r="F368" s="22" t="s">
        <v>1291</v>
      </c>
      <c r="G368" s="22" t="s">
        <v>1292</v>
      </c>
      <c r="H368" s="21" t="s">
        <v>1293</v>
      </c>
      <c r="I368" s="36"/>
    </row>
    <row r="369" spans="1:9" s="37" customFormat="1" ht="15.75" customHeight="1">
      <c r="A369" s="32"/>
      <c r="B369" s="24" t="s">
        <v>1278</v>
      </c>
      <c r="C369" s="225" t="s">
        <v>2933</v>
      </c>
      <c r="D369" s="22" t="s">
        <v>1294</v>
      </c>
      <c r="E369" s="20" t="s">
        <v>3795</v>
      </c>
      <c r="F369" s="22" t="s">
        <v>1295</v>
      </c>
      <c r="G369" s="22" t="s">
        <v>1296</v>
      </c>
      <c r="H369" s="21" t="s">
        <v>1297</v>
      </c>
      <c r="I369" s="36"/>
    </row>
    <row r="370" spans="1:9" s="37" customFormat="1" ht="15.75" customHeight="1">
      <c r="A370" s="32"/>
      <c r="B370" s="24" t="s">
        <v>1278</v>
      </c>
      <c r="C370" s="225" t="s">
        <v>2934</v>
      </c>
      <c r="D370" s="22" t="s">
        <v>1298</v>
      </c>
      <c r="E370" s="20" t="s">
        <v>3796</v>
      </c>
      <c r="F370" s="22" t="s">
        <v>1299</v>
      </c>
      <c r="G370" s="22" t="s">
        <v>1300</v>
      </c>
      <c r="H370" s="21" t="s">
        <v>1301</v>
      </c>
      <c r="I370" s="36"/>
    </row>
    <row r="371" spans="1:9" s="37" customFormat="1" ht="15.75" customHeight="1">
      <c r="A371" s="32"/>
      <c r="B371" s="24" t="s">
        <v>1278</v>
      </c>
      <c r="C371" s="225" t="s">
        <v>2935</v>
      </c>
      <c r="D371" s="22" t="s">
        <v>1302</v>
      </c>
      <c r="E371" s="20" t="s">
        <v>3797</v>
      </c>
      <c r="F371" s="22" t="s">
        <v>1303</v>
      </c>
      <c r="G371" s="22" t="s">
        <v>1304</v>
      </c>
      <c r="H371" s="21" t="s">
        <v>1305</v>
      </c>
      <c r="I371" s="36"/>
    </row>
    <row r="372" spans="1:9" s="37" customFormat="1" ht="15.75" customHeight="1">
      <c r="A372" s="32"/>
      <c r="B372" s="24" t="s">
        <v>1278</v>
      </c>
      <c r="C372" s="225" t="s">
        <v>2936</v>
      </c>
      <c r="D372" s="22" t="s">
        <v>1306</v>
      </c>
      <c r="E372" s="20" t="s">
        <v>3798</v>
      </c>
      <c r="F372" s="22" t="s">
        <v>1307</v>
      </c>
      <c r="G372" s="22" t="s">
        <v>1308</v>
      </c>
      <c r="H372" s="21" t="s">
        <v>2476</v>
      </c>
      <c r="I372" s="36"/>
    </row>
    <row r="373" spans="1:9" s="37" customFormat="1" ht="15.75" customHeight="1">
      <c r="A373" s="32"/>
      <c r="B373" s="24" t="s">
        <v>1278</v>
      </c>
      <c r="C373" s="225" t="s">
        <v>2937</v>
      </c>
      <c r="D373" s="22" t="s">
        <v>1309</v>
      </c>
      <c r="E373" s="20" t="s">
        <v>3799</v>
      </c>
      <c r="F373" s="22" t="s">
        <v>1310</v>
      </c>
      <c r="G373" s="22" t="s">
        <v>1311</v>
      </c>
      <c r="H373" s="21" t="s">
        <v>2477</v>
      </c>
      <c r="I373" s="36"/>
    </row>
    <row r="374" spans="1:9" s="37" customFormat="1" ht="15.75" customHeight="1">
      <c r="A374" s="32"/>
      <c r="B374" s="24" t="s">
        <v>1278</v>
      </c>
      <c r="C374" s="225" t="s">
        <v>2938</v>
      </c>
      <c r="D374" s="22" t="s">
        <v>1312</v>
      </c>
      <c r="E374" s="20" t="s">
        <v>3800</v>
      </c>
      <c r="F374" s="22" t="s">
        <v>1313</v>
      </c>
      <c r="G374" s="22" t="s">
        <v>1314</v>
      </c>
      <c r="H374" s="21" t="s">
        <v>1315</v>
      </c>
      <c r="I374" s="36"/>
    </row>
    <row r="375" spans="1:9" s="37" customFormat="1" ht="15.75" customHeight="1">
      <c r="A375" s="32"/>
      <c r="B375" s="24" t="s">
        <v>1278</v>
      </c>
      <c r="C375" s="225" t="s">
        <v>2939</v>
      </c>
      <c r="D375" s="22" t="s">
        <v>1316</v>
      </c>
      <c r="E375" s="20" t="s">
        <v>3801</v>
      </c>
      <c r="F375" s="22" t="s">
        <v>1317</v>
      </c>
      <c r="G375" s="22" t="s">
        <v>1318</v>
      </c>
      <c r="H375" s="21" t="s">
        <v>1319</v>
      </c>
      <c r="I375" s="36"/>
    </row>
    <row r="376" spans="1:9" s="37" customFormat="1" ht="15.75" customHeight="1">
      <c r="A376" s="32"/>
      <c r="B376" s="24" t="s">
        <v>1278</v>
      </c>
      <c r="C376" s="225" t="s">
        <v>2940</v>
      </c>
      <c r="D376" s="22" t="s">
        <v>1320</v>
      </c>
      <c r="E376" s="20" t="s">
        <v>3802</v>
      </c>
      <c r="F376" s="22" t="s">
        <v>1321</v>
      </c>
      <c r="G376" s="22" t="s">
        <v>1322</v>
      </c>
      <c r="H376" s="21" t="s">
        <v>1323</v>
      </c>
      <c r="I376" s="36"/>
    </row>
    <row r="377" spans="1:9" s="37" customFormat="1" ht="15.75" customHeight="1">
      <c r="A377" s="32"/>
      <c r="B377" s="24" t="s">
        <v>1278</v>
      </c>
      <c r="C377" s="225" t="s">
        <v>2941</v>
      </c>
      <c r="D377" s="22" t="s">
        <v>1320</v>
      </c>
      <c r="E377" s="20" t="s">
        <v>3803</v>
      </c>
      <c r="F377" s="22" t="s">
        <v>1324</v>
      </c>
      <c r="G377" s="22" t="s">
        <v>1325</v>
      </c>
      <c r="H377" s="21" t="s">
        <v>1326</v>
      </c>
      <c r="I377" s="36"/>
    </row>
    <row r="378" spans="1:9" s="37" customFormat="1" ht="15.75" customHeight="1">
      <c r="A378" s="32"/>
      <c r="B378" s="24" t="s">
        <v>1278</v>
      </c>
      <c r="C378" s="225" t="s">
        <v>2942</v>
      </c>
      <c r="D378" s="22" t="s">
        <v>1327</v>
      </c>
      <c r="E378" s="20" t="s">
        <v>3804</v>
      </c>
      <c r="F378" s="22" t="s">
        <v>1328</v>
      </c>
      <c r="G378" s="22" t="s">
        <v>1329</v>
      </c>
      <c r="H378" s="21" t="s">
        <v>1330</v>
      </c>
      <c r="I378" s="36"/>
    </row>
    <row r="379" spans="1:9" s="37" customFormat="1" ht="15.75" customHeight="1">
      <c r="A379" s="32"/>
      <c r="B379" s="24" t="s">
        <v>1278</v>
      </c>
      <c r="C379" s="225" t="s">
        <v>2943</v>
      </c>
      <c r="D379" s="22" t="s">
        <v>1331</v>
      </c>
      <c r="E379" s="20" t="s">
        <v>3805</v>
      </c>
      <c r="F379" s="22" t="s">
        <v>1332</v>
      </c>
      <c r="G379" s="22" t="s">
        <v>1333</v>
      </c>
      <c r="H379" s="21" t="s">
        <v>1334</v>
      </c>
      <c r="I379" s="36"/>
    </row>
    <row r="380" spans="1:9" s="37" customFormat="1" ht="15.75" customHeight="1">
      <c r="A380" s="32"/>
      <c r="B380" s="24" t="s">
        <v>1278</v>
      </c>
      <c r="C380" s="225" t="s">
        <v>2944</v>
      </c>
      <c r="D380" s="22" t="s">
        <v>1335</v>
      </c>
      <c r="E380" s="20" t="s">
        <v>3806</v>
      </c>
      <c r="F380" s="22" t="s">
        <v>1336</v>
      </c>
      <c r="G380" s="22" t="s">
        <v>1337</v>
      </c>
      <c r="H380" s="21" t="s">
        <v>1338</v>
      </c>
      <c r="I380" s="36"/>
    </row>
    <row r="381" spans="1:9" s="37" customFormat="1" ht="15.75" customHeight="1">
      <c r="A381" s="32"/>
      <c r="B381" s="24" t="s">
        <v>1278</v>
      </c>
      <c r="C381" s="225" t="s">
        <v>4683</v>
      </c>
      <c r="D381" s="22" t="s">
        <v>1339</v>
      </c>
      <c r="E381" s="20" t="s">
        <v>3807</v>
      </c>
      <c r="F381" s="22" t="s">
        <v>1340</v>
      </c>
      <c r="G381" s="22" t="s">
        <v>1341</v>
      </c>
      <c r="H381" s="21" t="s">
        <v>2478</v>
      </c>
      <c r="I381" s="36"/>
    </row>
    <row r="382" spans="1:9" s="37" customFormat="1" ht="15.75" customHeight="1">
      <c r="A382" s="32"/>
      <c r="B382" s="24" t="s">
        <v>1278</v>
      </c>
      <c r="C382" s="225" t="s">
        <v>2945</v>
      </c>
      <c r="D382" s="22" t="s">
        <v>1327</v>
      </c>
      <c r="E382" s="20" t="s">
        <v>3808</v>
      </c>
      <c r="F382" s="22" t="s">
        <v>1342</v>
      </c>
      <c r="G382" s="22" t="s">
        <v>1343</v>
      </c>
      <c r="H382" s="21" t="s">
        <v>1344</v>
      </c>
      <c r="I382" s="36"/>
    </row>
    <row r="383" spans="1:9" s="37" customFormat="1" ht="15.75" customHeight="1">
      <c r="A383" s="32"/>
      <c r="B383" s="24" t="s">
        <v>1129</v>
      </c>
      <c r="C383" s="225" t="s">
        <v>2946</v>
      </c>
      <c r="D383" s="22" t="s">
        <v>1130</v>
      </c>
      <c r="E383" s="20" t="s">
        <v>3809</v>
      </c>
      <c r="F383" s="22" t="s">
        <v>1131</v>
      </c>
      <c r="G383" s="22" t="s">
        <v>1132</v>
      </c>
      <c r="H383" s="21" t="s">
        <v>1133</v>
      </c>
      <c r="I383" s="36"/>
    </row>
    <row r="384" spans="1:9" s="37" customFormat="1" ht="15.75" customHeight="1">
      <c r="A384" s="32"/>
      <c r="B384" s="24" t="s">
        <v>1129</v>
      </c>
      <c r="C384" s="225" t="s">
        <v>2947</v>
      </c>
      <c r="D384" s="22" t="s">
        <v>1134</v>
      </c>
      <c r="E384" s="20" t="s">
        <v>3810</v>
      </c>
      <c r="F384" s="22" t="s">
        <v>1135</v>
      </c>
      <c r="G384" s="22" t="s">
        <v>1136</v>
      </c>
      <c r="H384" s="21" t="s">
        <v>1133</v>
      </c>
      <c r="I384" s="36"/>
    </row>
    <row r="385" spans="1:9" s="37" customFormat="1" ht="15.75" customHeight="1">
      <c r="A385" s="32"/>
      <c r="B385" s="24" t="s">
        <v>1129</v>
      </c>
      <c r="C385" s="225" t="s">
        <v>2948</v>
      </c>
      <c r="D385" s="22" t="s">
        <v>1134</v>
      </c>
      <c r="E385" s="20" t="s">
        <v>3811</v>
      </c>
      <c r="F385" s="22" t="s">
        <v>1137</v>
      </c>
      <c r="G385" s="22" t="s">
        <v>1138</v>
      </c>
      <c r="H385" s="21" t="s">
        <v>1139</v>
      </c>
      <c r="I385" s="36"/>
    </row>
    <row r="386" spans="1:9" s="37" customFormat="1" ht="15.75" customHeight="1">
      <c r="A386" s="32"/>
      <c r="B386" s="24" t="s">
        <v>1129</v>
      </c>
      <c r="C386" s="225" t="s">
        <v>2949</v>
      </c>
      <c r="D386" s="22" t="s">
        <v>1140</v>
      </c>
      <c r="E386" s="20" t="s">
        <v>3812</v>
      </c>
      <c r="F386" s="22" t="s">
        <v>1141</v>
      </c>
      <c r="G386" s="22" t="s">
        <v>1141</v>
      </c>
      <c r="H386" s="21" t="s">
        <v>1142</v>
      </c>
      <c r="I386" s="36"/>
    </row>
    <row r="387" spans="1:9" s="37" customFormat="1" ht="15.75" customHeight="1">
      <c r="A387" s="32"/>
      <c r="B387" s="24" t="s">
        <v>1129</v>
      </c>
      <c r="C387" s="225" t="s">
        <v>2950</v>
      </c>
      <c r="D387" s="22" t="s">
        <v>1143</v>
      </c>
      <c r="E387" s="20" t="s">
        <v>3813</v>
      </c>
      <c r="F387" s="22" t="s">
        <v>1144</v>
      </c>
      <c r="G387" s="22" t="s">
        <v>1145</v>
      </c>
      <c r="H387" s="21" t="s">
        <v>2470</v>
      </c>
      <c r="I387" s="36"/>
    </row>
    <row r="388" spans="1:9" s="37" customFormat="1" ht="15.75" customHeight="1">
      <c r="A388" s="32"/>
      <c r="B388" s="24" t="s">
        <v>1129</v>
      </c>
      <c r="C388" s="225" t="s">
        <v>2951</v>
      </c>
      <c r="D388" s="22" t="s">
        <v>1146</v>
      </c>
      <c r="E388" s="20" t="s">
        <v>3814</v>
      </c>
      <c r="F388" s="22" t="s">
        <v>1147</v>
      </c>
      <c r="G388" s="22" t="s">
        <v>1148</v>
      </c>
      <c r="H388" s="21" t="s">
        <v>2470</v>
      </c>
      <c r="I388" s="36"/>
    </row>
    <row r="389" spans="1:9" s="37" customFormat="1" ht="15.75" customHeight="1">
      <c r="A389" s="32"/>
      <c r="B389" s="24" t="s">
        <v>1129</v>
      </c>
      <c r="C389" s="225" t="s">
        <v>2952</v>
      </c>
      <c r="D389" s="22" t="s">
        <v>1149</v>
      </c>
      <c r="E389" s="20" t="s">
        <v>3815</v>
      </c>
      <c r="F389" s="22" t="s">
        <v>1150</v>
      </c>
      <c r="G389" s="22" t="s">
        <v>1151</v>
      </c>
      <c r="H389" s="21" t="s">
        <v>1152</v>
      </c>
      <c r="I389" s="36"/>
    </row>
    <row r="390" spans="1:9" s="37" customFormat="1" ht="15.75" customHeight="1">
      <c r="A390" s="32"/>
      <c r="B390" s="24" t="s">
        <v>1129</v>
      </c>
      <c r="C390" s="225" t="s">
        <v>2953</v>
      </c>
      <c r="D390" s="22" t="s">
        <v>1153</v>
      </c>
      <c r="E390" s="20" t="s">
        <v>3816</v>
      </c>
      <c r="F390" s="22" t="s">
        <v>1154</v>
      </c>
      <c r="G390" s="22" t="s">
        <v>1155</v>
      </c>
      <c r="H390" s="21" t="s">
        <v>1156</v>
      </c>
      <c r="I390" s="36"/>
    </row>
    <row r="391" spans="1:9" s="37" customFormat="1" ht="15.75" customHeight="1">
      <c r="A391" s="32"/>
      <c r="B391" s="24" t="s">
        <v>1129</v>
      </c>
      <c r="C391" s="225" t="s">
        <v>2954</v>
      </c>
      <c r="D391" s="22" t="s">
        <v>1157</v>
      </c>
      <c r="E391" s="20" t="s">
        <v>3817</v>
      </c>
      <c r="F391" s="22" t="s">
        <v>1158</v>
      </c>
      <c r="G391" s="22" t="s">
        <v>1159</v>
      </c>
      <c r="H391" s="21" t="s">
        <v>1160</v>
      </c>
      <c r="I391" s="36"/>
    </row>
    <row r="392" spans="1:9" s="37" customFormat="1" ht="15.75" customHeight="1">
      <c r="A392" s="32"/>
      <c r="B392" s="24" t="s">
        <v>1129</v>
      </c>
      <c r="C392" s="225" t="s">
        <v>2955</v>
      </c>
      <c r="D392" s="22" t="s">
        <v>1161</v>
      </c>
      <c r="E392" s="20" t="s">
        <v>3818</v>
      </c>
      <c r="F392" s="22" t="s">
        <v>1162</v>
      </c>
      <c r="G392" s="22" t="s">
        <v>1162</v>
      </c>
      <c r="H392" s="21" t="s">
        <v>2471</v>
      </c>
      <c r="I392" s="36"/>
    </row>
    <row r="393" spans="1:9" s="37" customFormat="1" ht="15.75" customHeight="1">
      <c r="A393" s="32"/>
      <c r="B393" s="24" t="s">
        <v>1129</v>
      </c>
      <c r="C393" s="225" t="s">
        <v>2956</v>
      </c>
      <c r="D393" s="22" t="s">
        <v>1163</v>
      </c>
      <c r="E393" s="20" t="s">
        <v>3819</v>
      </c>
      <c r="F393" s="22" t="s">
        <v>1164</v>
      </c>
      <c r="G393" s="22" t="s">
        <v>1164</v>
      </c>
      <c r="H393" s="21" t="s">
        <v>1165</v>
      </c>
      <c r="I393" s="36"/>
    </row>
    <row r="394" spans="1:9" s="37" customFormat="1" ht="15.75" customHeight="1">
      <c r="A394" s="32"/>
      <c r="B394" s="24" t="s">
        <v>1129</v>
      </c>
      <c r="C394" s="225" t="s">
        <v>2957</v>
      </c>
      <c r="D394" s="22" t="s">
        <v>1166</v>
      </c>
      <c r="E394" s="20" t="s">
        <v>4641</v>
      </c>
      <c r="F394" s="22" t="s">
        <v>1167</v>
      </c>
      <c r="G394" s="22" t="s">
        <v>1168</v>
      </c>
      <c r="H394" s="21" t="s">
        <v>1156</v>
      </c>
      <c r="I394" s="36"/>
    </row>
    <row r="395" spans="1:9" s="37" customFormat="1" ht="15.75" customHeight="1">
      <c r="A395" s="32"/>
      <c r="B395" s="24" t="s">
        <v>1129</v>
      </c>
      <c r="C395" s="225" t="s">
        <v>2958</v>
      </c>
      <c r="D395" s="22" t="s">
        <v>1169</v>
      </c>
      <c r="E395" s="20" t="s">
        <v>3820</v>
      </c>
      <c r="F395" s="22" t="s">
        <v>1170</v>
      </c>
      <c r="G395" s="22" t="s">
        <v>1171</v>
      </c>
      <c r="H395" s="21" t="s">
        <v>1172</v>
      </c>
      <c r="I395" s="36"/>
    </row>
    <row r="396" spans="1:9" s="37" customFormat="1" ht="15.75" customHeight="1">
      <c r="A396" s="32"/>
      <c r="B396" s="24" t="s">
        <v>1129</v>
      </c>
      <c r="C396" s="225" t="s">
        <v>2959</v>
      </c>
      <c r="D396" s="22" t="s">
        <v>1173</v>
      </c>
      <c r="E396" s="20" t="s">
        <v>3821</v>
      </c>
      <c r="F396" s="22" t="s">
        <v>1174</v>
      </c>
      <c r="G396" s="22" t="s">
        <v>1175</v>
      </c>
      <c r="H396" s="21" t="s">
        <v>1176</v>
      </c>
      <c r="I396" s="36"/>
    </row>
    <row r="397" spans="1:9" s="37" customFormat="1" ht="15.75" customHeight="1">
      <c r="A397" s="32"/>
      <c r="B397" s="24" t="s">
        <v>1129</v>
      </c>
      <c r="C397" s="225" t="s">
        <v>2960</v>
      </c>
      <c r="D397" s="22" t="s">
        <v>1177</v>
      </c>
      <c r="E397" s="20" t="s">
        <v>3822</v>
      </c>
      <c r="F397" s="22" t="s">
        <v>1178</v>
      </c>
      <c r="G397" s="22" t="s">
        <v>1179</v>
      </c>
      <c r="H397" s="21" t="s">
        <v>1180</v>
      </c>
      <c r="I397" s="36"/>
    </row>
    <row r="398" spans="1:9" s="37" customFormat="1" ht="15.75" customHeight="1">
      <c r="A398" s="32"/>
      <c r="B398" s="24" t="s">
        <v>1129</v>
      </c>
      <c r="C398" s="225" t="s">
        <v>2961</v>
      </c>
      <c r="D398" s="22" t="s">
        <v>1181</v>
      </c>
      <c r="E398" s="20" t="s">
        <v>3823</v>
      </c>
      <c r="F398" s="22" t="s">
        <v>1182</v>
      </c>
      <c r="G398" s="22" t="s">
        <v>1183</v>
      </c>
      <c r="H398" s="21" t="s">
        <v>1184</v>
      </c>
      <c r="I398" s="36"/>
    </row>
    <row r="399" spans="1:9" s="37" customFormat="1" ht="15.75" customHeight="1">
      <c r="A399" s="32"/>
      <c r="B399" s="24" t="s">
        <v>1129</v>
      </c>
      <c r="C399" s="225" t="s">
        <v>2962</v>
      </c>
      <c r="D399" s="22" t="s">
        <v>1185</v>
      </c>
      <c r="E399" s="20" t="s">
        <v>3824</v>
      </c>
      <c r="F399" s="22" t="s">
        <v>1186</v>
      </c>
      <c r="G399" s="22" t="s">
        <v>1187</v>
      </c>
      <c r="H399" s="21" t="s">
        <v>1188</v>
      </c>
      <c r="I399" s="36"/>
    </row>
    <row r="400" spans="1:9" s="37" customFormat="1" ht="15.75" customHeight="1">
      <c r="A400" s="32"/>
      <c r="B400" s="24" t="s">
        <v>1129</v>
      </c>
      <c r="C400" s="225" t="s">
        <v>2963</v>
      </c>
      <c r="D400" s="22" t="s">
        <v>1189</v>
      </c>
      <c r="E400" s="20" t="s">
        <v>3825</v>
      </c>
      <c r="F400" s="22" t="s">
        <v>1190</v>
      </c>
      <c r="G400" s="22" t="s">
        <v>1191</v>
      </c>
      <c r="H400" s="21" t="s">
        <v>1192</v>
      </c>
      <c r="I400" s="36"/>
    </row>
    <row r="401" spans="1:9" s="37" customFormat="1" ht="15.75" customHeight="1">
      <c r="A401" s="32"/>
      <c r="B401" s="24" t="s">
        <v>1129</v>
      </c>
      <c r="C401" s="225" t="s">
        <v>2964</v>
      </c>
      <c r="D401" s="22" t="s">
        <v>1193</v>
      </c>
      <c r="E401" s="20" t="s">
        <v>3826</v>
      </c>
      <c r="F401" s="22" t="s">
        <v>1194</v>
      </c>
      <c r="G401" s="22" t="s">
        <v>1195</v>
      </c>
      <c r="H401" s="21" t="s">
        <v>1196</v>
      </c>
      <c r="I401" s="36"/>
    </row>
    <row r="402" spans="1:9" s="37" customFormat="1" ht="15.75" customHeight="1">
      <c r="A402" s="32"/>
      <c r="B402" s="24" t="s">
        <v>1129</v>
      </c>
      <c r="C402" s="225" t="s">
        <v>2965</v>
      </c>
      <c r="D402" s="22" t="s">
        <v>1197</v>
      </c>
      <c r="E402" s="20" t="s">
        <v>3827</v>
      </c>
      <c r="F402" s="22" t="s">
        <v>1198</v>
      </c>
      <c r="G402" s="22" t="s">
        <v>1199</v>
      </c>
      <c r="H402" s="21" t="s">
        <v>1200</v>
      </c>
      <c r="I402" s="36"/>
    </row>
    <row r="403" spans="1:9" s="37" customFormat="1" ht="15.75" customHeight="1">
      <c r="A403" s="32"/>
      <c r="B403" s="24" t="s">
        <v>1129</v>
      </c>
      <c r="C403" s="225" t="s">
        <v>2966</v>
      </c>
      <c r="D403" s="22" t="s">
        <v>1201</v>
      </c>
      <c r="E403" s="20" t="s">
        <v>3828</v>
      </c>
      <c r="F403" s="22" t="s">
        <v>1202</v>
      </c>
      <c r="G403" s="22" t="s">
        <v>1203</v>
      </c>
      <c r="H403" s="21" t="s">
        <v>1204</v>
      </c>
      <c r="I403" s="36"/>
    </row>
    <row r="404" spans="1:9" s="37" customFormat="1" ht="15.75" customHeight="1">
      <c r="A404" s="32"/>
      <c r="B404" s="24" t="s">
        <v>1129</v>
      </c>
      <c r="C404" s="225" t="s">
        <v>2967</v>
      </c>
      <c r="D404" s="22" t="s">
        <v>1205</v>
      </c>
      <c r="E404" s="20" t="s">
        <v>3829</v>
      </c>
      <c r="F404" s="22" t="s">
        <v>1206</v>
      </c>
      <c r="G404" s="22" t="s">
        <v>1207</v>
      </c>
      <c r="H404" s="21" t="s">
        <v>2472</v>
      </c>
      <c r="I404" s="36"/>
    </row>
    <row r="405" spans="1:9" s="37" customFormat="1" ht="15.75" customHeight="1">
      <c r="A405" s="32"/>
      <c r="B405" s="24" t="s">
        <v>1129</v>
      </c>
      <c r="C405" s="225" t="s">
        <v>2968</v>
      </c>
      <c r="D405" s="22" t="s">
        <v>1208</v>
      </c>
      <c r="E405" s="20" t="s">
        <v>3830</v>
      </c>
      <c r="F405" s="22" t="s">
        <v>1209</v>
      </c>
      <c r="G405" s="22" t="s">
        <v>1210</v>
      </c>
      <c r="H405" s="21" t="s">
        <v>1211</v>
      </c>
      <c r="I405" s="36"/>
    </row>
    <row r="406" spans="1:9" s="37" customFormat="1" ht="15.75" customHeight="1">
      <c r="A406" s="32"/>
      <c r="B406" s="24" t="s">
        <v>1129</v>
      </c>
      <c r="C406" s="225" t="s">
        <v>2969</v>
      </c>
      <c r="D406" s="22" t="s">
        <v>1212</v>
      </c>
      <c r="E406" s="20" t="s">
        <v>3831</v>
      </c>
      <c r="F406" s="22" t="s">
        <v>1213</v>
      </c>
      <c r="G406" s="22" t="s">
        <v>1214</v>
      </c>
      <c r="H406" s="21" t="s">
        <v>1215</v>
      </c>
      <c r="I406" s="36"/>
    </row>
    <row r="407" spans="1:9" s="37" customFormat="1" ht="15.75" customHeight="1">
      <c r="A407" s="32"/>
      <c r="B407" s="24" t="s">
        <v>1129</v>
      </c>
      <c r="C407" s="225" t="s">
        <v>2970</v>
      </c>
      <c r="D407" s="22" t="s">
        <v>1216</v>
      </c>
      <c r="E407" s="20" t="s">
        <v>3832</v>
      </c>
      <c r="F407" s="22" t="s">
        <v>1217</v>
      </c>
      <c r="G407" s="22" t="s">
        <v>1218</v>
      </c>
      <c r="H407" s="21" t="s">
        <v>1219</v>
      </c>
      <c r="I407" s="36"/>
    </row>
    <row r="408" spans="1:9" s="37" customFormat="1" ht="15.75" customHeight="1">
      <c r="A408" s="32"/>
      <c r="B408" s="24" t="s">
        <v>1129</v>
      </c>
      <c r="C408" s="225" t="s">
        <v>2971</v>
      </c>
      <c r="D408" s="22" t="s">
        <v>1216</v>
      </c>
      <c r="E408" s="20" t="s">
        <v>3833</v>
      </c>
      <c r="F408" s="22" t="s">
        <v>1220</v>
      </c>
      <c r="G408" s="22" t="s">
        <v>1221</v>
      </c>
      <c r="H408" s="21" t="s">
        <v>1222</v>
      </c>
      <c r="I408" s="36"/>
    </row>
    <row r="409" spans="1:9" s="37" customFormat="1" ht="15.75" customHeight="1">
      <c r="A409" s="32"/>
      <c r="B409" s="24" t="s">
        <v>1129</v>
      </c>
      <c r="C409" s="225" t="s">
        <v>2972</v>
      </c>
      <c r="D409" s="22" t="s">
        <v>1223</v>
      </c>
      <c r="E409" s="20" t="s">
        <v>3834</v>
      </c>
      <c r="F409" s="22" t="s">
        <v>1224</v>
      </c>
      <c r="G409" s="22" t="s">
        <v>1225</v>
      </c>
      <c r="H409" s="21" t="s">
        <v>1219</v>
      </c>
      <c r="I409" s="36"/>
    </row>
    <row r="410" spans="1:9" s="37" customFormat="1" ht="15.75" customHeight="1">
      <c r="A410" s="32"/>
      <c r="B410" s="24" t="s">
        <v>1129</v>
      </c>
      <c r="C410" s="225" t="s">
        <v>2973</v>
      </c>
      <c r="D410" s="22" t="s">
        <v>1226</v>
      </c>
      <c r="E410" s="20" t="s">
        <v>3835</v>
      </c>
      <c r="F410" s="22" t="s">
        <v>1227</v>
      </c>
      <c r="G410" s="22" t="s">
        <v>1228</v>
      </c>
      <c r="H410" s="21" t="s">
        <v>1229</v>
      </c>
      <c r="I410" s="36"/>
    </row>
    <row r="411" spans="1:9" s="37" customFormat="1" ht="15.75" customHeight="1">
      <c r="A411" s="32"/>
      <c r="B411" s="24" t="s">
        <v>1129</v>
      </c>
      <c r="C411" s="225" t="s">
        <v>2974</v>
      </c>
      <c r="D411" s="22" t="s">
        <v>1230</v>
      </c>
      <c r="E411" s="20" t="s">
        <v>3836</v>
      </c>
      <c r="F411" s="22" t="s">
        <v>1231</v>
      </c>
      <c r="G411" s="22" t="s">
        <v>1232</v>
      </c>
      <c r="H411" s="21" t="s">
        <v>1233</v>
      </c>
      <c r="I411" s="36"/>
    </row>
    <row r="412" spans="1:9" s="37" customFormat="1" ht="15.75" customHeight="1">
      <c r="A412" s="32"/>
      <c r="B412" s="24" t="s">
        <v>1129</v>
      </c>
      <c r="C412" s="225" t="s">
        <v>2975</v>
      </c>
      <c r="D412" s="22" t="s">
        <v>1234</v>
      </c>
      <c r="E412" s="20" t="s">
        <v>3837</v>
      </c>
      <c r="F412" s="22" t="s">
        <v>1235</v>
      </c>
      <c r="G412" s="22" t="s">
        <v>1236</v>
      </c>
      <c r="H412" s="21" t="s">
        <v>1233</v>
      </c>
      <c r="I412" s="36"/>
    </row>
    <row r="413" spans="1:9" s="37" customFormat="1" ht="15.75" customHeight="1">
      <c r="A413" s="32"/>
      <c r="B413" s="24" t="s">
        <v>1129</v>
      </c>
      <c r="C413" s="225" t="s">
        <v>2976</v>
      </c>
      <c r="D413" s="22" t="s">
        <v>1237</v>
      </c>
      <c r="E413" s="20" t="s">
        <v>3838</v>
      </c>
      <c r="F413" s="22" t="s">
        <v>1238</v>
      </c>
      <c r="G413" s="22" t="s">
        <v>1239</v>
      </c>
      <c r="H413" s="21" t="s">
        <v>2473</v>
      </c>
      <c r="I413" s="36"/>
    </row>
    <row r="414" spans="1:9" s="37" customFormat="1" ht="15.75" customHeight="1">
      <c r="A414" s="32"/>
      <c r="B414" s="24" t="s">
        <v>1129</v>
      </c>
      <c r="C414" s="225" t="s">
        <v>2977</v>
      </c>
      <c r="D414" s="22" t="s">
        <v>1240</v>
      </c>
      <c r="E414" s="20" t="s">
        <v>3839</v>
      </c>
      <c r="F414" s="22" t="s">
        <v>1241</v>
      </c>
      <c r="G414" s="22" t="s">
        <v>1242</v>
      </c>
      <c r="H414" s="21" t="s">
        <v>1243</v>
      </c>
      <c r="I414" s="36"/>
    </row>
    <row r="415" spans="1:9" s="37" customFormat="1" ht="15.75" customHeight="1">
      <c r="A415" s="32"/>
      <c r="B415" s="24" t="s">
        <v>1129</v>
      </c>
      <c r="C415" s="225" t="s">
        <v>2978</v>
      </c>
      <c r="D415" s="22" t="s">
        <v>1244</v>
      </c>
      <c r="E415" s="20" t="s">
        <v>3840</v>
      </c>
      <c r="F415" s="22" t="s">
        <v>1245</v>
      </c>
      <c r="G415" s="22" t="s">
        <v>1246</v>
      </c>
      <c r="H415" s="21" t="s">
        <v>1247</v>
      </c>
      <c r="I415" s="36"/>
    </row>
    <row r="416" spans="1:9" s="37" customFormat="1" ht="15.75" customHeight="1">
      <c r="A416" s="32"/>
      <c r="B416" s="24" t="s">
        <v>1129</v>
      </c>
      <c r="C416" s="225" t="s">
        <v>2979</v>
      </c>
      <c r="D416" s="22" t="s">
        <v>1248</v>
      </c>
      <c r="E416" s="20" t="s">
        <v>3841</v>
      </c>
      <c r="F416" s="22" t="s">
        <v>1249</v>
      </c>
      <c r="G416" s="22" t="s">
        <v>1249</v>
      </c>
      <c r="H416" s="21" t="s">
        <v>1250</v>
      </c>
      <c r="I416" s="36"/>
    </row>
    <row r="417" spans="1:9" s="37" customFormat="1" ht="15.75" customHeight="1">
      <c r="A417" s="32"/>
      <c r="B417" s="24" t="s">
        <v>1129</v>
      </c>
      <c r="C417" s="225" t="s">
        <v>2980</v>
      </c>
      <c r="D417" s="22" t="s">
        <v>1248</v>
      </c>
      <c r="E417" s="20" t="s">
        <v>3842</v>
      </c>
      <c r="F417" s="22" t="s">
        <v>1251</v>
      </c>
      <c r="G417" s="22" t="s">
        <v>1252</v>
      </c>
      <c r="H417" s="21" t="s">
        <v>1165</v>
      </c>
      <c r="I417" s="36"/>
    </row>
    <row r="418" spans="1:9" s="37" customFormat="1" ht="15.75" customHeight="1">
      <c r="A418" s="32"/>
      <c r="B418" s="24" t="s">
        <v>1129</v>
      </c>
      <c r="C418" s="225" t="s">
        <v>2981</v>
      </c>
      <c r="D418" s="22" t="s">
        <v>1253</v>
      </c>
      <c r="E418" s="20" t="s">
        <v>3843</v>
      </c>
      <c r="F418" s="22" t="s">
        <v>1254</v>
      </c>
      <c r="G418" s="22" t="s">
        <v>1255</v>
      </c>
      <c r="H418" s="21" t="s">
        <v>2474</v>
      </c>
      <c r="I418" s="36"/>
    </row>
    <row r="419" spans="1:9" s="37" customFormat="1" ht="15.75" customHeight="1">
      <c r="A419" s="32"/>
      <c r="B419" s="24" t="s">
        <v>1129</v>
      </c>
      <c r="C419" s="225" t="s">
        <v>2982</v>
      </c>
      <c r="D419" s="22" t="s">
        <v>1134</v>
      </c>
      <c r="E419" s="20" t="s">
        <v>3811</v>
      </c>
      <c r="F419" s="22" t="s">
        <v>1137</v>
      </c>
      <c r="G419" s="22" t="s">
        <v>1138</v>
      </c>
      <c r="H419" s="21" t="s">
        <v>1139</v>
      </c>
      <c r="I419" s="36"/>
    </row>
    <row r="420" spans="1:9" s="37" customFormat="1" ht="15.75" customHeight="1">
      <c r="A420" s="32"/>
      <c r="B420" s="24" t="s">
        <v>1129</v>
      </c>
      <c r="C420" s="225" t="s">
        <v>2983</v>
      </c>
      <c r="D420" s="22" t="s">
        <v>1157</v>
      </c>
      <c r="E420" s="20" t="s">
        <v>3844</v>
      </c>
      <c r="F420" s="22" t="s">
        <v>1256</v>
      </c>
      <c r="G420" s="22" t="s">
        <v>1257</v>
      </c>
      <c r="H420" s="21" t="s">
        <v>1152</v>
      </c>
      <c r="I420" s="36"/>
    </row>
    <row r="421" spans="1:9" s="37" customFormat="1" ht="15.75" customHeight="1">
      <c r="A421" s="32"/>
      <c r="B421" s="24" t="s">
        <v>1129</v>
      </c>
      <c r="C421" s="225" t="s">
        <v>2984</v>
      </c>
      <c r="D421" s="22" t="s">
        <v>1166</v>
      </c>
      <c r="E421" s="20" t="s">
        <v>3845</v>
      </c>
      <c r="F421" s="22" t="s">
        <v>1258</v>
      </c>
      <c r="G421" s="22" t="s">
        <v>1259</v>
      </c>
      <c r="H421" s="21" t="s">
        <v>2470</v>
      </c>
      <c r="I421" s="36"/>
    </row>
    <row r="422" spans="1:9" s="37" customFormat="1" ht="15.75" customHeight="1">
      <c r="A422" s="32"/>
      <c r="B422" s="24" t="s">
        <v>1129</v>
      </c>
      <c r="C422" s="225" t="s">
        <v>2985</v>
      </c>
      <c r="D422" s="22" t="s">
        <v>1169</v>
      </c>
      <c r="E422" s="20" t="s">
        <v>3846</v>
      </c>
      <c r="F422" s="22" t="s">
        <v>1260</v>
      </c>
      <c r="G422" s="22" t="s">
        <v>1261</v>
      </c>
      <c r="H422" s="21" t="s">
        <v>1172</v>
      </c>
      <c r="I422" s="36"/>
    </row>
    <row r="423" spans="1:9" s="37" customFormat="1" ht="15.75" customHeight="1">
      <c r="A423" s="32"/>
      <c r="B423" s="24" t="s">
        <v>1129</v>
      </c>
      <c r="C423" s="225" t="s">
        <v>2986</v>
      </c>
      <c r="D423" s="22" t="s">
        <v>1173</v>
      </c>
      <c r="E423" s="20" t="s">
        <v>3847</v>
      </c>
      <c r="F423" s="22" t="s">
        <v>1262</v>
      </c>
      <c r="G423" s="22" t="s">
        <v>1263</v>
      </c>
      <c r="H423" s="21" t="s">
        <v>1176</v>
      </c>
      <c r="I423" s="36"/>
    </row>
    <row r="424" spans="1:9" s="37" customFormat="1" ht="15.75" customHeight="1">
      <c r="A424" s="32"/>
      <c r="B424" s="24" t="s">
        <v>1129</v>
      </c>
      <c r="C424" s="225" t="s">
        <v>2987</v>
      </c>
      <c r="D424" s="22" t="s">
        <v>1181</v>
      </c>
      <c r="E424" s="20" t="s">
        <v>3848</v>
      </c>
      <c r="F424" s="22" t="s">
        <v>1264</v>
      </c>
      <c r="G424" s="22" t="s">
        <v>1265</v>
      </c>
      <c r="H424" s="21" t="s">
        <v>1184</v>
      </c>
      <c r="I424" s="36"/>
    </row>
    <row r="425" spans="1:9" s="37" customFormat="1" ht="15.75" customHeight="1">
      <c r="A425" s="32"/>
      <c r="B425" s="24" t="s">
        <v>1129</v>
      </c>
      <c r="C425" s="225" t="s">
        <v>2988</v>
      </c>
      <c r="D425" s="22" t="s">
        <v>1193</v>
      </c>
      <c r="E425" s="20" t="s">
        <v>3849</v>
      </c>
      <c r="F425" s="22" t="s">
        <v>1266</v>
      </c>
      <c r="G425" s="22" t="s">
        <v>1267</v>
      </c>
      <c r="H425" s="21" t="s">
        <v>1268</v>
      </c>
      <c r="I425" s="36"/>
    </row>
    <row r="426" spans="1:9" s="37" customFormat="1" ht="15.75" customHeight="1">
      <c r="A426" s="32"/>
      <c r="B426" s="24" t="s">
        <v>1129</v>
      </c>
      <c r="C426" s="225" t="s">
        <v>2989</v>
      </c>
      <c r="D426" s="22" t="s">
        <v>1216</v>
      </c>
      <c r="E426" s="20" t="s">
        <v>3850</v>
      </c>
      <c r="F426" s="22" t="s">
        <v>1269</v>
      </c>
      <c r="G426" s="22" t="s">
        <v>1270</v>
      </c>
      <c r="H426" s="21" t="s">
        <v>1219</v>
      </c>
      <c r="I426" s="36"/>
    </row>
    <row r="427" spans="1:9" s="37" customFormat="1" ht="15.75" customHeight="1">
      <c r="A427" s="32"/>
      <c r="B427" s="24" t="s">
        <v>1129</v>
      </c>
      <c r="C427" s="225" t="s">
        <v>2990</v>
      </c>
      <c r="D427" s="22" t="s">
        <v>1226</v>
      </c>
      <c r="E427" s="20" t="s">
        <v>3851</v>
      </c>
      <c r="F427" s="22" t="s">
        <v>1271</v>
      </c>
      <c r="G427" s="22" t="s">
        <v>1272</v>
      </c>
      <c r="H427" s="21" t="s">
        <v>1229</v>
      </c>
      <c r="I427" s="36"/>
    </row>
    <row r="428" spans="1:9" s="37" customFormat="1" ht="15.75" customHeight="1">
      <c r="A428" s="32"/>
      <c r="B428" s="24" t="s">
        <v>1129</v>
      </c>
      <c r="C428" s="225" t="s">
        <v>2991</v>
      </c>
      <c r="D428" s="22" t="s">
        <v>1240</v>
      </c>
      <c r="E428" s="20" t="s">
        <v>3852</v>
      </c>
      <c r="F428" s="22" t="s">
        <v>1273</v>
      </c>
      <c r="G428" s="22" t="s">
        <v>1274</v>
      </c>
      <c r="H428" s="21" t="s">
        <v>1243</v>
      </c>
      <c r="I428" s="36"/>
    </row>
    <row r="429" spans="1:9" s="37" customFormat="1" ht="15.75" customHeight="1">
      <c r="A429" s="32"/>
      <c r="B429" s="24" t="s">
        <v>1129</v>
      </c>
      <c r="C429" s="225" t="s">
        <v>2992</v>
      </c>
      <c r="D429" s="22" t="s">
        <v>1248</v>
      </c>
      <c r="E429" s="20" t="s">
        <v>3853</v>
      </c>
      <c r="F429" s="22" t="s">
        <v>1275</v>
      </c>
      <c r="G429" s="22" t="s">
        <v>1275</v>
      </c>
      <c r="H429" s="21" t="s">
        <v>1165</v>
      </c>
      <c r="I429" s="36"/>
    </row>
    <row r="430" spans="1:9" s="37" customFormat="1" ht="15.75" customHeight="1">
      <c r="A430" s="32"/>
      <c r="B430" s="24" t="s">
        <v>1129</v>
      </c>
      <c r="C430" s="225" t="s">
        <v>2993</v>
      </c>
      <c r="D430" s="22" t="s">
        <v>1163</v>
      </c>
      <c r="E430" s="20" t="s">
        <v>3854</v>
      </c>
      <c r="F430" s="22" t="s">
        <v>1276</v>
      </c>
      <c r="G430" s="22" t="s">
        <v>1277</v>
      </c>
      <c r="H430" s="21" t="s">
        <v>1165</v>
      </c>
      <c r="I430" s="36"/>
    </row>
    <row r="431" spans="1:9" s="37" customFormat="1" ht="15.75" customHeight="1">
      <c r="A431" s="32"/>
      <c r="B431" s="24" t="s">
        <v>1345</v>
      </c>
      <c r="C431" s="225" t="s">
        <v>2994</v>
      </c>
      <c r="D431" s="22" t="s">
        <v>1346</v>
      </c>
      <c r="E431" s="20" t="s">
        <v>3855</v>
      </c>
      <c r="F431" s="22" t="s">
        <v>1347</v>
      </c>
      <c r="G431" s="22" t="s">
        <v>1348</v>
      </c>
      <c r="H431" s="21" t="s">
        <v>1349</v>
      </c>
      <c r="I431" s="36"/>
    </row>
    <row r="432" spans="1:9" s="37" customFormat="1" ht="15.75" customHeight="1">
      <c r="A432" s="32"/>
      <c r="B432" s="24" t="s">
        <v>1345</v>
      </c>
      <c r="C432" s="225" t="s">
        <v>2995</v>
      </c>
      <c r="D432" s="22" t="s">
        <v>1350</v>
      </c>
      <c r="E432" s="20" t="s">
        <v>3856</v>
      </c>
      <c r="F432" s="22" t="s">
        <v>1351</v>
      </c>
      <c r="G432" s="22" t="s">
        <v>1352</v>
      </c>
      <c r="H432" s="21" t="s">
        <v>1353</v>
      </c>
      <c r="I432" s="36"/>
    </row>
    <row r="433" spans="1:9" s="37" customFormat="1" ht="15.75" customHeight="1">
      <c r="A433" s="32"/>
      <c r="B433" s="24" t="s">
        <v>1345</v>
      </c>
      <c r="C433" s="225" t="s">
        <v>2996</v>
      </c>
      <c r="D433" s="22" t="s">
        <v>1354</v>
      </c>
      <c r="E433" s="20" t="s">
        <v>3857</v>
      </c>
      <c r="F433" s="22" t="s">
        <v>1355</v>
      </c>
      <c r="G433" s="22" t="s">
        <v>1356</v>
      </c>
      <c r="H433" s="21" t="s">
        <v>1357</v>
      </c>
      <c r="I433" s="36"/>
    </row>
    <row r="434" spans="1:9" s="37" customFormat="1" ht="15.75" customHeight="1">
      <c r="A434" s="32"/>
      <c r="B434" s="24" t="s">
        <v>1345</v>
      </c>
      <c r="C434" s="225" t="s">
        <v>2997</v>
      </c>
      <c r="D434" s="22" t="s">
        <v>1358</v>
      </c>
      <c r="E434" s="20" t="s">
        <v>3858</v>
      </c>
      <c r="F434" s="22" t="s">
        <v>1359</v>
      </c>
      <c r="G434" s="22" t="s">
        <v>1359</v>
      </c>
      <c r="H434" s="21" t="s">
        <v>2479</v>
      </c>
      <c r="I434" s="36"/>
    </row>
    <row r="435" spans="1:9" s="37" customFormat="1" ht="15.75" customHeight="1">
      <c r="A435" s="32"/>
      <c r="B435" s="24" t="s">
        <v>1345</v>
      </c>
      <c r="C435" s="225" t="s">
        <v>2998</v>
      </c>
      <c r="D435" s="22" t="s">
        <v>1360</v>
      </c>
      <c r="E435" s="20" t="s">
        <v>3859</v>
      </c>
      <c r="F435" s="22" t="s">
        <v>1361</v>
      </c>
      <c r="G435" s="22" t="s">
        <v>1362</v>
      </c>
      <c r="H435" s="21" t="s">
        <v>1353</v>
      </c>
      <c r="I435" s="36"/>
    </row>
    <row r="436" spans="1:9" s="37" customFormat="1" ht="15.75" customHeight="1">
      <c r="A436" s="32"/>
      <c r="B436" s="24" t="s">
        <v>1345</v>
      </c>
      <c r="C436" s="225" t="s">
        <v>2999</v>
      </c>
      <c r="D436" s="22" t="s">
        <v>1363</v>
      </c>
      <c r="E436" s="20" t="s">
        <v>3860</v>
      </c>
      <c r="F436" s="22" t="s">
        <v>1364</v>
      </c>
      <c r="G436" s="22" t="s">
        <v>1365</v>
      </c>
      <c r="H436" s="21" t="s">
        <v>1366</v>
      </c>
      <c r="I436" s="36"/>
    </row>
    <row r="437" spans="1:9" s="37" customFormat="1" ht="15.75" customHeight="1">
      <c r="A437" s="32"/>
      <c r="B437" s="24" t="s">
        <v>1345</v>
      </c>
      <c r="C437" s="225" t="s">
        <v>3000</v>
      </c>
      <c r="D437" s="22" t="s">
        <v>1367</v>
      </c>
      <c r="E437" s="20" t="s">
        <v>3861</v>
      </c>
      <c r="F437" s="22" t="s">
        <v>1368</v>
      </c>
      <c r="G437" s="22" t="s">
        <v>1369</v>
      </c>
      <c r="H437" s="21" t="s">
        <v>1366</v>
      </c>
      <c r="I437" s="36"/>
    </row>
    <row r="438" spans="1:9" s="37" customFormat="1" ht="15.75" customHeight="1">
      <c r="A438" s="32"/>
      <c r="B438" s="24" t="s">
        <v>1345</v>
      </c>
      <c r="C438" s="225" t="s">
        <v>3001</v>
      </c>
      <c r="D438" s="22" t="s">
        <v>1370</v>
      </c>
      <c r="E438" s="20" t="s">
        <v>3862</v>
      </c>
      <c r="F438" s="22" t="s">
        <v>1371</v>
      </c>
      <c r="G438" s="22" t="s">
        <v>1372</v>
      </c>
      <c r="H438" s="21" t="s">
        <v>1373</v>
      </c>
      <c r="I438" s="36"/>
    </row>
    <row r="439" spans="1:9" s="37" customFormat="1" ht="15.75" customHeight="1">
      <c r="A439" s="32"/>
      <c r="B439" s="24" t="s">
        <v>1345</v>
      </c>
      <c r="C439" s="225" t="s">
        <v>3002</v>
      </c>
      <c r="D439" s="22" t="s">
        <v>1374</v>
      </c>
      <c r="E439" s="20" t="s">
        <v>3863</v>
      </c>
      <c r="F439" s="22" t="s">
        <v>1375</v>
      </c>
      <c r="G439" s="22" t="s">
        <v>1376</v>
      </c>
      <c r="H439" s="21" t="s">
        <v>1377</v>
      </c>
      <c r="I439" s="36"/>
    </row>
    <row r="440" spans="1:9" s="37" customFormat="1" ht="15.75" customHeight="1">
      <c r="A440" s="32"/>
      <c r="B440" s="24" t="s">
        <v>1345</v>
      </c>
      <c r="C440" s="225" t="s">
        <v>3003</v>
      </c>
      <c r="D440" s="22" t="s">
        <v>1378</v>
      </c>
      <c r="E440" s="20" t="s">
        <v>3864</v>
      </c>
      <c r="F440" s="22" t="s">
        <v>1379</v>
      </c>
      <c r="G440" s="22" t="s">
        <v>1380</v>
      </c>
      <c r="H440" s="21" t="s">
        <v>1381</v>
      </c>
      <c r="I440" s="36"/>
    </row>
    <row r="441" spans="1:9" s="37" customFormat="1" ht="15.75" customHeight="1">
      <c r="A441" s="32"/>
      <c r="B441" s="24" t="s">
        <v>1345</v>
      </c>
      <c r="C441" s="225" t="s">
        <v>3004</v>
      </c>
      <c r="D441" s="22" t="s">
        <v>1382</v>
      </c>
      <c r="E441" s="20" t="s">
        <v>3865</v>
      </c>
      <c r="F441" s="22" t="s">
        <v>1383</v>
      </c>
      <c r="G441" s="22" t="s">
        <v>1384</v>
      </c>
      <c r="H441" s="21" t="s">
        <v>2480</v>
      </c>
      <c r="I441" s="36"/>
    </row>
    <row r="442" spans="1:9" s="37" customFormat="1" ht="15.75" customHeight="1">
      <c r="A442" s="32"/>
      <c r="B442" s="24" t="s">
        <v>1345</v>
      </c>
      <c r="C442" s="225" t="s">
        <v>3005</v>
      </c>
      <c r="D442" s="22" t="s">
        <v>1385</v>
      </c>
      <c r="E442" s="20" t="s">
        <v>3866</v>
      </c>
      <c r="F442" s="22" t="s">
        <v>1386</v>
      </c>
      <c r="G442" s="22" t="s">
        <v>1387</v>
      </c>
      <c r="H442" s="21" t="s">
        <v>1388</v>
      </c>
      <c r="I442" s="38"/>
    </row>
    <row r="443" spans="1:9" s="37" customFormat="1" ht="15.75" customHeight="1">
      <c r="A443" s="32"/>
      <c r="B443" s="24" t="s">
        <v>1345</v>
      </c>
      <c r="C443" s="225" t="s">
        <v>3006</v>
      </c>
      <c r="D443" s="22" t="s">
        <v>1389</v>
      </c>
      <c r="E443" s="20" t="s">
        <v>3867</v>
      </c>
      <c r="F443" s="22" t="s">
        <v>1390</v>
      </c>
      <c r="G443" s="22" t="s">
        <v>1391</v>
      </c>
      <c r="H443" s="21" t="s">
        <v>1392</v>
      </c>
      <c r="I443" s="36"/>
    </row>
    <row r="444" spans="1:9" s="37" customFormat="1" ht="15.75" customHeight="1">
      <c r="A444" s="32"/>
      <c r="B444" s="24" t="s">
        <v>1345</v>
      </c>
      <c r="C444" s="225" t="s">
        <v>3007</v>
      </c>
      <c r="D444" s="22" t="s">
        <v>1393</v>
      </c>
      <c r="E444" s="20" t="s">
        <v>3868</v>
      </c>
      <c r="F444" s="22" t="s">
        <v>1394</v>
      </c>
      <c r="G444" s="22" t="s">
        <v>1395</v>
      </c>
      <c r="H444" s="21" t="s">
        <v>2481</v>
      </c>
      <c r="I444" s="36"/>
    </row>
    <row r="445" spans="1:9" s="37" customFormat="1" ht="15.75" customHeight="1">
      <c r="A445" s="32"/>
      <c r="B445" s="24" t="s">
        <v>1345</v>
      </c>
      <c r="C445" s="225" t="s">
        <v>3008</v>
      </c>
      <c r="D445" s="22" t="s">
        <v>1396</v>
      </c>
      <c r="E445" s="20" t="s">
        <v>3869</v>
      </c>
      <c r="F445" s="22" t="s">
        <v>1397</v>
      </c>
      <c r="G445" s="22" t="s">
        <v>1398</v>
      </c>
      <c r="H445" s="21" t="s">
        <v>1399</v>
      </c>
      <c r="I445" s="36"/>
    </row>
    <row r="446" spans="1:9" s="37" customFormat="1" ht="15.75" customHeight="1">
      <c r="A446" s="32"/>
      <c r="B446" s="24" t="s">
        <v>1345</v>
      </c>
      <c r="C446" s="225" t="s">
        <v>3009</v>
      </c>
      <c r="D446" s="22" t="s">
        <v>1400</v>
      </c>
      <c r="E446" s="20" t="s">
        <v>3870</v>
      </c>
      <c r="F446" s="22" t="s">
        <v>1401</v>
      </c>
      <c r="G446" s="22" t="s">
        <v>1402</v>
      </c>
      <c r="H446" s="21" t="s">
        <v>1403</v>
      </c>
      <c r="I446" s="36"/>
    </row>
    <row r="447" spans="1:9" s="37" customFormat="1" ht="15.75" customHeight="1">
      <c r="A447" s="32"/>
      <c r="B447" s="24" t="s">
        <v>1345</v>
      </c>
      <c r="C447" s="225" t="s">
        <v>3010</v>
      </c>
      <c r="D447" s="22" t="s">
        <v>1360</v>
      </c>
      <c r="E447" s="20" t="s">
        <v>3871</v>
      </c>
      <c r="F447" s="22" t="s">
        <v>1404</v>
      </c>
      <c r="G447" s="22" t="s">
        <v>1405</v>
      </c>
      <c r="H447" s="21" t="s">
        <v>1349</v>
      </c>
      <c r="I447" s="36"/>
    </row>
    <row r="448" spans="1:9" s="37" customFormat="1" ht="15.75" customHeight="1">
      <c r="A448" s="32"/>
      <c r="B448" s="24" t="s">
        <v>1345</v>
      </c>
      <c r="C448" s="225" t="s">
        <v>3011</v>
      </c>
      <c r="D448" s="22" t="s">
        <v>1385</v>
      </c>
      <c r="E448" s="20" t="s">
        <v>3872</v>
      </c>
      <c r="F448" s="22" t="s">
        <v>1406</v>
      </c>
      <c r="G448" s="22" t="s">
        <v>1407</v>
      </c>
      <c r="H448" s="21" t="s">
        <v>1366</v>
      </c>
      <c r="I448" s="36"/>
    </row>
    <row r="449" spans="1:9" s="37" customFormat="1" ht="15.75" customHeight="1">
      <c r="A449" s="32"/>
      <c r="B449" s="24" t="s">
        <v>1345</v>
      </c>
      <c r="C449" s="225" t="s">
        <v>3012</v>
      </c>
      <c r="D449" s="22" t="s">
        <v>1374</v>
      </c>
      <c r="E449" s="20" t="s">
        <v>3873</v>
      </c>
      <c r="F449" s="22" t="s">
        <v>1408</v>
      </c>
      <c r="G449" s="22" t="s">
        <v>1409</v>
      </c>
      <c r="H449" s="21" t="s">
        <v>1388</v>
      </c>
      <c r="I449" s="36"/>
    </row>
    <row r="450" spans="1:9" s="37" customFormat="1" ht="15.75" customHeight="1">
      <c r="A450" s="32"/>
      <c r="B450" s="24" t="s">
        <v>1345</v>
      </c>
      <c r="C450" s="225" t="s">
        <v>3013</v>
      </c>
      <c r="D450" s="22" t="s">
        <v>1378</v>
      </c>
      <c r="E450" s="20" t="s">
        <v>3874</v>
      </c>
      <c r="F450" s="22" t="s">
        <v>1410</v>
      </c>
      <c r="G450" s="22" t="s">
        <v>1411</v>
      </c>
      <c r="H450" s="21" t="s">
        <v>1412</v>
      </c>
      <c r="I450" s="36"/>
    </row>
    <row r="451" spans="1:9" s="37" customFormat="1" ht="15.75" customHeight="1">
      <c r="A451" s="32"/>
      <c r="B451" s="24" t="s">
        <v>1345</v>
      </c>
      <c r="C451" s="225" t="s">
        <v>3014</v>
      </c>
      <c r="D451" s="22" t="s">
        <v>1413</v>
      </c>
      <c r="E451" s="20" t="s">
        <v>3875</v>
      </c>
      <c r="F451" s="22" t="s">
        <v>1414</v>
      </c>
      <c r="G451" s="22" t="s">
        <v>1415</v>
      </c>
      <c r="H451" s="21" t="s">
        <v>2481</v>
      </c>
      <c r="I451" s="36"/>
    </row>
    <row r="452" spans="1:9" s="37" customFormat="1" ht="15.75" customHeight="1">
      <c r="A452" s="32"/>
      <c r="B452" s="24" t="s">
        <v>4661</v>
      </c>
      <c r="C452" s="225" t="s">
        <v>3015</v>
      </c>
      <c r="D452" s="22" t="s">
        <v>1416</v>
      </c>
      <c r="E452" s="20" t="s">
        <v>4662</v>
      </c>
      <c r="F452" s="22" t="s">
        <v>1417</v>
      </c>
      <c r="G452" s="22" t="s">
        <v>1418</v>
      </c>
      <c r="H452" s="21" t="s">
        <v>1419</v>
      </c>
      <c r="I452" s="36"/>
    </row>
    <row r="453" spans="1:9" s="37" customFormat="1" ht="15.75" customHeight="1">
      <c r="A453" s="32"/>
      <c r="B453" s="24" t="s">
        <v>4661</v>
      </c>
      <c r="C453" s="225" t="s">
        <v>3016</v>
      </c>
      <c r="D453" s="22" t="s">
        <v>1420</v>
      </c>
      <c r="E453" s="20" t="s">
        <v>4663</v>
      </c>
      <c r="F453" s="22" t="s">
        <v>1421</v>
      </c>
      <c r="G453" s="22" t="s">
        <v>1422</v>
      </c>
      <c r="H453" s="21" t="s">
        <v>1423</v>
      </c>
      <c r="I453" s="36"/>
    </row>
    <row r="454" spans="1:9" s="37" customFormat="1" ht="15.75" customHeight="1">
      <c r="A454" s="32"/>
      <c r="B454" s="24" t="s">
        <v>4661</v>
      </c>
      <c r="C454" s="225" t="s">
        <v>3017</v>
      </c>
      <c r="D454" s="22" t="s">
        <v>1424</v>
      </c>
      <c r="E454" s="20" t="s">
        <v>4664</v>
      </c>
      <c r="F454" s="22" t="s">
        <v>1425</v>
      </c>
      <c r="G454" s="22" t="s">
        <v>1426</v>
      </c>
      <c r="H454" s="21" t="s">
        <v>2482</v>
      </c>
      <c r="I454" s="36"/>
    </row>
    <row r="455" spans="1:9" s="37" customFormat="1" ht="15.75" customHeight="1">
      <c r="A455" s="32"/>
      <c r="B455" s="24" t="s">
        <v>4661</v>
      </c>
      <c r="C455" s="225" t="s">
        <v>3018</v>
      </c>
      <c r="D455" s="22" t="s">
        <v>1416</v>
      </c>
      <c r="E455" s="20" t="s">
        <v>4665</v>
      </c>
      <c r="F455" s="22" t="s">
        <v>1427</v>
      </c>
      <c r="G455" s="22" t="s">
        <v>1428</v>
      </c>
      <c r="H455" s="21" t="s">
        <v>2483</v>
      </c>
      <c r="I455" s="36"/>
    </row>
    <row r="456" spans="1:9" s="37" customFormat="1" ht="15.75" customHeight="1">
      <c r="A456" s="32"/>
      <c r="B456" s="24" t="s">
        <v>4661</v>
      </c>
      <c r="C456" s="225" t="s">
        <v>3019</v>
      </c>
      <c r="D456" s="22" t="s">
        <v>1429</v>
      </c>
      <c r="E456" s="20" t="s">
        <v>4666</v>
      </c>
      <c r="F456" s="22" t="s">
        <v>1430</v>
      </c>
      <c r="G456" s="22" t="s">
        <v>1431</v>
      </c>
      <c r="H456" s="21" t="s">
        <v>1432</v>
      </c>
      <c r="I456" s="36"/>
    </row>
    <row r="457" spans="1:9" s="37" customFormat="1" ht="15.75" customHeight="1">
      <c r="A457" s="32"/>
      <c r="B457" s="24" t="s">
        <v>4661</v>
      </c>
      <c r="C457" s="225" t="s">
        <v>3020</v>
      </c>
      <c r="D457" s="22" t="s">
        <v>1416</v>
      </c>
      <c r="E457" s="20" t="s">
        <v>4667</v>
      </c>
      <c r="F457" s="22" t="s">
        <v>1433</v>
      </c>
      <c r="G457" s="22" t="s">
        <v>1434</v>
      </c>
      <c r="H457" s="21" t="s">
        <v>1419</v>
      </c>
      <c r="I457" s="36"/>
    </row>
    <row r="458" spans="1:9" s="37" customFormat="1" ht="15.75" customHeight="1">
      <c r="A458" s="32"/>
      <c r="B458" s="24" t="s">
        <v>4661</v>
      </c>
      <c r="C458" s="225" t="s">
        <v>3021</v>
      </c>
      <c r="D458" s="22" t="s">
        <v>1435</v>
      </c>
      <c r="E458" s="20" t="s">
        <v>4668</v>
      </c>
      <c r="F458" s="22" t="s">
        <v>1436</v>
      </c>
      <c r="G458" s="22" t="s">
        <v>1437</v>
      </c>
      <c r="H458" s="21" t="s">
        <v>1432</v>
      </c>
      <c r="I458" s="36"/>
    </row>
    <row r="459" spans="1:9" s="37" customFormat="1" ht="15.75" customHeight="1">
      <c r="A459" s="32"/>
      <c r="B459" s="24" t="s">
        <v>1595</v>
      </c>
      <c r="C459" s="225" t="s">
        <v>3022</v>
      </c>
      <c r="D459" s="22" t="s">
        <v>1596</v>
      </c>
      <c r="E459" s="20" t="s">
        <v>4642</v>
      </c>
      <c r="F459" s="22" t="s">
        <v>1597</v>
      </c>
      <c r="G459" s="22" t="s">
        <v>1598</v>
      </c>
      <c r="H459" s="21" t="s">
        <v>1599</v>
      </c>
      <c r="I459" s="36"/>
    </row>
    <row r="460" spans="1:9" s="37" customFormat="1" ht="15.75" customHeight="1">
      <c r="A460" s="32"/>
      <c r="B460" s="24" t="s">
        <v>1595</v>
      </c>
      <c r="C460" s="225" t="s">
        <v>3023</v>
      </c>
      <c r="D460" s="22" t="s">
        <v>1600</v>
      </c>
      <c r="E460" s="20" t="s">
        <v>3876</v>
      </c>
      <c r="F460" s="22" t="s">
        <v>1601</v>
      </c>
      <c r="G460" s="22" t="s">
        <v>1602</v>
      </c>
      <c r="H460" s="21" t="s">
        <v>1603</v>
      </c>
      <c r="I460" s="36"/>
    </row>
    <row r="461" spans="1:9" s="37" customFormat="1" ht="15.75" customHeight="1">
      <c r="A461" s="32"/>
      <c r="B461" s="24" t="s">
        <v>1595</v>
      </c>
      <c r="C461" s="225" t="s">
        <v>3024</v>
      </c>
      <c r="D461" s="22" t="s">
        <v>1600</v>
      </c>
      <c r="E461" s="20" t="s">
        <v>3877</v>
      </c>
      <c r="F461" s="22" t="s">
        <v>1604</v>
      </c>
      <c r="G461" s="22" t="s">
        <v>1605</v>
      </c>
      <c r="H461" s="21" t="s">
        <v>2491</v>
      </c>
      <c r="I461" s="36"/>
    </row>
    <row r="462" spans="1:9" s="37" customFormat="1" ht="15.75" customHeight="1">
      <c r="A462" s="32"/>
      <c r="B462" s="24" t="s">
        <v>1595</v>
      </c>
      <c r="C462" s="225" t="s">
        <v>3025</v>
      </c>
      <c r="D462" s="22" t="s">
        <v>1606</v>
      </c>
      <c r="E462" s="20" t="s">
        <v>3878</v>
      </c>
      <c r="F462" s="22" t="s">
        <v>1607</v>
      </c>
      <c r="G462" s="22" t="s">
        <v>1608</v>
      </c>
      <c r="H462" s="21" t="s">
        <v>1609</v>
      </c>
      <c r="I462" s="36"/>
    </row>
    <row r="463" spans="1:9" s="37" customFormat="1" ht="15.75" customHeight="1">
      <c r="A463" s="32"/>
      <c r="B463" s="24" t="s">
        <v>1595</v>
      </c>
      <c r="C463" s="225" t="s">
        <v>3026</v>
      </c>
      <c r="D463" s="22" t="s">
        <v>1610</v>
      </c>
      <c r="E463" s="20" t="s">
        <v>3879</v>
      </c>
      <c r="F463" s="22" t="s">
        <v>1611</v>
      </c>
      <c r="G463" s="22" t="s">
        <v>1612</v>
      </c>
      <c r="H463" s="21" t="s">
        <v>1613</v>
      </c>
      <c r="I463" s="36"/>
    </row>
    <row r="464" spans="1:9" s="37" customFormat="1" ht="15.75" customHeight="1">
      <c r="A464" s="32"/>
      <c r="B464" s="24" t="s">
        <v>1595</v>
      </c>
      <c r="C464" s="225" t="s">
        <v>3027</v>
      </c>
      <c r="D464" s="22" t="s">
        <v>1614</v>
      </c>
      <c r="E464" s="20" t="s">
        <v>3880</v>
      </c>
      <c r="F464" s="22" t="s">
        <v>1615</v>
      </c>
      <c r="G464" s="22" t="s">
        <v>1616</v>
      </c>
      <c r="H464" s="21" t="s">
        <v>1599</v>
      </c>
      <c r="I464" s="36"/>
    </row>
    <row r="465" spans="1:9" s="37" customFormat="1" ht="15.75" customHeight="1">
      <c r="A465" s="32"/>
      <c r="B465" s="24" t="s">
        <v>1595</v>
      </c>
      <c r="C465" s="225" t="s">
        <v>3028</v>
      </c>
      <c r="D465" s="22" t="s">
        <v>1614</v>
      </c>
      <c r="E465" s="20" t="s">
        <v>3881</v>
      </c>
      <c r="F465" s="22" t="s">
        <v>1617</v>
      </c>
      <c r="G465" s="22" t="s">
        <v>1618</v>
      </c>
      <c r="H465" s="21" t="s">
        <v>1619</v>
      </c>
      <c r="I465" s="36"/>
    </row>
    <row r="466" spans="1:9" s="37" customFormat="1" ht="15.75" customHeight="1">
      <c r="A466" s="32"/>
      <c r="B466" s="24" t="s">
        <v>1595</v>
      </c>
      <c r="C466" s="225" t="s">
        <v>3029</v>
      </c>
      <c r="D466" s="22" t="s">
        <v>1620</v>
      </c>
      <c r="E466" s="20" t="s">
        <v>3882</v>
      </c>
      <c r="F466" s="22" t="s">
        <v>1621</v>
      </c>
      <c r="G466" s="22" t="s">
        <v>1622</v>
      </c>
      <c r="H466" s="21" t="s">
        <v>1623</v>
      </c>
      <c r="I466" s="36"/>
    </row>
    <row r="467" spans="1:9" s="37" customFormat="1" ht="15.75" customHeight="1">
      <c r="A467" s="32"/>
      <c r="B467" s="24" t="s">
        <v>1595</v>
      </c>
      <c r="C467" s="225" t="s">
        <v>3030</v>
      </c>
      <c r="D467" s="22" t="s">
        <v>1620</v>
      </c>
      <c r="E467" s="20" t="s">
        <v>3883</v>
      </c>
      <c r="F467" s="22" t="s">
        <v>1624</v>
      </c>
      <c r="G467" s="22" t="s">
        <v>1625</v>
      </c>
      <c r="H467" s="21" t="s">
        <v>1623</v>
      </c>
      <c r="I467" s="36"/>
    </row>
    <row r="468" spans="1:9" s="37" customFormat="1" ht="15.75" customHeight="1">
      <c r="A468" s="32"/>
      <c r="B468" s="24" t="s">
        <v>1595</v>
      </c>
      <c r="C468" s="225" t="s">
        <v>3031</v>
      </c>
      <c r="D468" s="22" t="s">
        <v>1626</v>
      </c>
      <c r="E468" s="20" t="s">
        <v>3884</v>
      </c>
      <c r="F468" s="22" t="s">
        <v>1627</v>
      </c>
      <c r="G468" s="22" t="s">
        <v>1627</v>
      </c>
      <c r="H468" s="21" t="s">
        <v>1613</v>
      </c>
      <c r="I468" s="36"/>
    </row>
    <row r="469" spans="1:9" s="37" customFormat="1" ht="15.75" customHeight="1">
      <c r="A469" s="32"/>
      <c r="B469" s="24" t="s">
        <v>1595</v>
      </c>
      <c r="C469" s="225" t="s">
        <v>3032</v>
      </c>
      <c r="D469" s="22" t="s">
        <v>1626</v>
      </c>
      <c r="E469" s="20" t="s">
        <v>3885</v>
      </c>
      <c r="F469" s="22" t="s">
        <v>1628</v>
      </c>
      <c r="G469" s="22" t="s">
        <v>1628</v>
      </c>
      <c r="H469" s="21" t="s">
        <v>1629</v>
      </c>
      <c r="I469" s="36"/>
    </row>
    <row r="470" spans="1:9" s="37" customFormat="1" ht="15.75" customHeight="1">
      <c r="A470" s="32"/>
      <c r="B470" s="24" t="s">
        <v>1595</v>
      </c>
      <c r="C470" s="225" t="s">
        <v>3033</v>
      </c>
      <c r="D470" s="22" t="s">
        <v>1630</v>
      </c>
      <c r="E470" s="20" t="s">
        <v>3886</v>
      </c>
      <c r="F470" s="22" t="s">
        <v>1631</v>
      </c>
      <c r="G470" s="22" t="s">
        <v>1631</v>
      </c>
      <c r="H470" s="21" t="s">
        <v>1632</v>
      </c>
      <c r="I470" s="36"/>
    </row>
    <row r="471" spans="1:9" s="37" customFormat="1" ht="15.75" customHeight="1">
      <c r="A471" s="32"/>
      <c r="B471" s="24" t="s">
        <v>1595</v>
      </c>
      <c r="C471" s="225" t="s">
        <v>3034</v>
      </c>
      <c r="D471" s="22" t="s">
        <v>1630</v>
      </c>
      <c r="E471" s="20" t="s">
        <v>3887</v>
      </c>
      <c r="F471" s="22" t="s">
        <v>1633</v>
      </c>
      <c r="G471" s="22" t="s">
        <v>1633</v>
      </c>
      <c r="H471" s="21" t="s">
        <v>2492</v>
      </c>
      <c r="I471" s="36"/>
    </row>
    <row r="472" spans="1:9" s="37" customFormat="1" ht="15.75" customHeight="1">
      <c r="A472" s="32"/>
      <c r="B472" s="24" t="s">
        <v>1595</v>
      </c>
      <c r="C472" s="225" t="s">
        <v>3035</v>
      </c>
      <c r="D472" s="22" t="s">
        <v>1634</v>
      </c>
      <c r="E472" s="20" t="s">
        <v>3888</v>
      </c>
      <c r="F472" s="22" t="s">
        <v>1635</v>
      </c>
      <c r="G472" s="22" t="s">
        <v>1636</v>
      </c>
      <c r="H472" s="21" t="s">
        <v>1637</v>
      </c>
      <c r="I472" s="36"/>
    </row>
    <row r="473" spans="1:9" s="37" customFormat="1" ht="15.75" customHeight="1">
      <c r="A473" s="32"/>
      <c r="B473" s="24" t="s">
        <v>1595</v>
      </c>
      <c r="C473" s="225" t="s">
        <v>3036</v>
      </c>
      <c r="D473" s="22" t="s">
        <v>1638</v>
      </c>
      <c r="E473" s="20" t="s">
        <v>3889</v>
      </c>
      <c r="F473" s="22" t="s">
        <v>1639</v>
      </c>
      <c r="G473" s="22" t="s">
        <v>1639</v>
      </c>
      <c r="H473" s="21" t="s">
        <v>1640</v>
      </c>
      <c r="I473" s="36"/>
    </row>
    <row r="474" spans="1:9" s="37" customFormat="1" ht="15.75" customHeight="1">
      <c r="A474" s="32"/>
      <c r="B474" s="24" t="s">
        <v>1595</v>
      </c>
      <c r="C474" s="225" t="s">
        <v>3037</v>
      </c>
      <c r="D474" s="22" t="s">
        <v>1638</v>
      </c>
      <c r="E474" s="20" t="s">
        <v>3890</v>
      </c>
      <c r="F474" s="22" t="s">
        <v>1641</v>
      </c>
      <c r="G474" s="22" t="s">
        <v>1641</v>
      </c>
      <c r="H474" s="21" t="s">
        <v>1642</v>
      </c>
      <c r="I474" s="36"/>
    </row>
    <row r="475" spans="1:9" s="37" customFormat="1" ht="15.75" customHeight="1">
      <c r="A475" s="32"/>
      <c r="B475" s="24" t="s">
        <v>1595</v>
      </c>
      <c r="C475" s="225" t="s">
        <v>3038</v>
      </c>
      <c r="D475" s="22" t="s">
        <v>1643</v>
      </c>
      <c r="E475" s="20" t="s">
        <v>3891</v>
      </c>
      <c r="F475" s="22" t="s">
        <v>1644</v>
      </c>
      <c r="G475" s="22" t="s">
        <v>1645</v>
      </c>
      <c r="H475" s="21" t="s">
        <v>1646</v>
      </c>
      <c r="I475" s="36"/>
    </row>
    <row r="476" spans="1:9" s="37" customFormat="1" ht="15.75" customHeight="1">
      <c r="A476" s="32"/>
      <c r="B476" s="24" t="s">
        <v>1595</v>
      </c>
      <c r="C476" s="225" t="s">
        <v>3039</v>
      </c>
      <c r="D476" s="22" t="s">
        <v>1643</v>
      </c>
      <c r="E476" s="20" t="s">
        <v>3892</v>
      </c>
      <c r="F476" s="22" t="s">
        <v>1647</v>
      </c>
      <c r="G476" s="22" t="s">
        <v>1648</v>
      </c>
      <c r="H476" s="21" t="s">
        <v>1649</v>
      </c>
      <c r="I476" s="36"/>
    </row>
    <row r="477" spans="1:9" s="37" customFormat="1" ht="15.75" customHeight="1">
      <c r="A477" s="32"/>
      <c r="B477" s="24" t="s">
        <v>1595</v>
      </c>
      <c r="C477" s="225" t="s">
        <v>3040</v>
      </c>
      <c r="D477" s="22" t="s">
        <v>1650</v>
      </c>
      <c r="E477" s="20" t="s">
        <v>3893</v>
      </c>
      <c r="F477" s="22" t="s">
        <v>1651</v>
      </c>
      <c r="G477" s="22" t="s">
        <v>1652</v>
      </c>
      <c r="H477" s="21" t="s">
        <v>2493</v>
      </c>
      <c r="I477" s="36"/>
    </row>
    <row r="478" spans="1:9" s="37" customFormat="1" ht="15.75" customHeight="1">
      <c r="A478" s="32"/>
      <c r="B478" s="24" t="s">
        <v>1595</v>
      </c>
      <c r="C478" s="225" t="s">
        <v>3041</v>
      </c>
      <c r="D478" s="22" t="s">
        <v>1653</v>
      </c>
      <c r="E478" s="20" t="s">
        <v>3894</v>
      </c>
      <c r="F478" s="22" t="s">
        <v>1654</v>
      </c>
      <c r="G478" s="22" t="s">
        <v>1655</v>
      </c>
      <c r="H478" s="21" t="s">
        <v>1656</v>
      </c>
      <c r="I478" s="36"/>
    </row>
    <row r="479" spans="1:9" s="37" customFormat="1" ht="15.75" customHeight="1">
      <c r="A479" s="32"/>
      <c r="B479" s="24" t="s">
        <v>1595</v>
      </c>
      <c r="C479" s="225" t="s">
        <v>3042</v>
      </c>
      <c r="D479" s="22" t="s">
        <v>1596</v>
      </c>
      <c r="E479" s="20" t="s">
        <v>3895</v>
      </c>
      <c r="F479" s="22" t="s">
        <v>1657</v>
      </c>
      <c r="G479" s="22" t="s">
        <v>1658</v>
      </c>
      <c r="H479" s="21" t="s">
        <v>1599</v>
      </c>
      <c r="I479" s="36"/>
    </row>
    <row r="480" spans="1:9" s="37" customFormat="1" ht="15.75" customHeight="1">
      <c r="A480" s="32"/>
      <c r="B480" s="24" t="s">
        <v>1595</v>
      </c>
      <c r="C480" s="225" t="s">
        <v>3043</v>
      </c>
      <c r="D480" s="22" t="s">
        <v>1626</v>
      </c>
      <c r="E480" s="20" t="s">
        <v>3896</v>
      </c>
      <c r="F480" s="22" t="s">
        <v>1659</v>
      </c>
      <c r="G480" s="22" t="s">
        <v>1660</v>
      </c>
      <c r="H480" s="21" t="s">
        <v>1613</v>
      </c>
      <c r="I480" s="36"/>
    </row>
    <row r="481" spans="1:9" s="37" customFormat="1" ht="15.75" customHeight="1">
      <c r="A481" s="32"/>
      <c r="B481" s="24" t="s">
        <v>1595</v>
      </c>
      <c r="C481" s="225" t="s">
        <v>3044</v>
      </c>
      <c r="D481" s="22" t="s">
        <v>1643</v>
      </c>
      <c r="E481" s="20" t="s">
        <v>4684</v>
      </c>
      <c r="F481" s="22" t="s">
        <v>1661</v>
      </c>
      <c r="G481" s="22" t="s">
        <v>1662</v>
      </c>
      <c r="H481" s="21" t="s">
        <v>1646</v>
      </c>
      <c r="I481" s="36"/>
    </row>
    <row r="482" spans="1:9" s="37" customFormat="1" ht="15.75" customHeight="1">
      <c r="A482" s="32"/>
      <c r="B482" s="24" t="s">
        <v>1663</v>
      </c>
      <c r="C482" s="225" t="s">
        <v>3045</v>
      </c>
      <c r="D482" s="22" t="s">
        <v>1664</v>
      </c>
      <c r="E482" s="20" t="s">
        <v>3897</v>
      </c>
      <c r="F482" s="22" t="s">
        <v>1665</v>
      </c>
      <c r="G482" s="22" t="s">
        <v>1666</v>
      </c>
      <c r="H482" s="21" t="s">
        <v>1667</v>
      </c>
      <c r="I482" s="36"/>
    </row>
    <row r="483" spans="1:9" s="37" customFormat="1" ht="15.75" customHeight="1">
      <c r="A483" s="32"/>
      <c r="B483" s="24" t="s">
        <v>1663</v>
      </c>
      <c r="C483" s="225" t="s">
        <v>3046</v>
      </c>
      <c r="D483" s="22" t="s">
        <v>1668</v>
      </c>
      <c r="E483" s="20" t="s">
        <v>3898</v>
      </c>
      <c r="F483" s="22" t="s">
        <v>1669</v>
      </c>
      <c r="G483" s="22" t="s">
        <v>1670</v>
      </c>
      <c r="H483" s="21" t="s">
        <v>1671</v>
      </c>
      <c r="I483" s="36"/>
    </row>
    <row r="484" spans="1:9" s="37" customFormat="1" ht="15.75" customHeight="1">
      <c r="A484" s="32"/>
      <c r="B484" s="24" t="s">
        <v>1663</v>
      </c>
      <c r="C484" s="225" t="s">
        <v>3047</v>
      </c>
      <c r="D484" s="22" t="s">
        <v>1672</v>
      </c>
      <c r="E484" s="20" t="s">
        <v>3899</v>
      </c>
      <c r="F484" s="22" t="s">
        <v>1673</v>
      </c>
      <c r="G484" s="22" t="s">
        <v>1673</v>
      </c>
      <c r="H484" s="21" t="s">
        <v>1674</v>
      </c>
      <c r="I484" s="36"/>
    </row>
    <row r="485" spans="1:9" s="37" customFormat="1" ht="15.75" customHeight="1">
      <c r="A485" s="32"/>
      <c r="B485" s="24" t="s">
        <v>1663</v>
      </c>
      <c r="C485" s="225" t="s">
        <v>3048</v>
      </c>
      <c r="D485" s="22" t="s">
        <v>1675</v>
      </c>
      <c r="E485" s="20" t="s">
        <v>3900</v>
      </c>
      <c r="F485" s="22" t="s">
        <v>1676</v>
      </c>
      <c r="G485" s="22" t="s">
        <v>1677</v>
      </c>
      <c r="H485" s="21" t="s">
        <v>1678</v>
      </c>
      <c r="I485" s="36"/>
    </row>
    <row r="486" spans="1:9" s="37" customFormat="1" ht="15.75" customHeight="1">
      <c r="A486" s="32"/>
      <c r="B486" s="24" t="s">
        <v>1663</v>
      </c>
      <c r="C486" s="225" t="s">
        <v>3049</v>
      </c>
      <c r="D486" s="22" t="s">
        <v>1679</v>
      </c>
      <c r="E486" s="20" t="s">
        <v>3901</v>
      </c>
      <c r="F486" s="22" t="s">
        <v>1680</v>
      </c>
      <c r="G486" s="22" t="s">
        <v>1681</v>
      </c>
      <c r="H486" s="21" t="s">
        <v>1678</v>
      </c>
      <c r="I486" s="36"/>
    </row>
    <row r="487" spans="1:9" s="37" customFormat="1" ht="15.75" customHeight="1">
      <c r="A487" s="32"/>
      <c r="B487" s="24" t="s">
        <v>1663</v>
      </c>
      <c r="C487" s="225" t="s">
        <v>3050</v>
      </c>
      <c r="D487" s="22" t="s">
        <v>1675</v>
      </c>
      <c r="E487" s="20" t="s">
        <v>3902</v>
      </c>
      <c r="F487" s="22" t="s">
        <v>1682</v>
      </c>
      <c r="G487" s="22" t="s">
        <v>1683</v>
      </c>
      <c r="H487" s="21" t="s">
        <v>1684</v>
      </c>
      <c r="I487" s="36"/>
    </row>
    <row r="488" spans="1:9" s="37" customFormat="1" ht="15.75" customHeight="1">
      <c r="A488" s="32"/>
      <c r="B488" s="24" t="s">
        <v>1663</v>
      </c>
      <c r="C488" s="225" t="s">
        <v>3051</v>
      </c>
      <c r="D488" s="22" t="s">
        <v>1679</v>
      </c>
      <c r="E488" s="20" t="s">
        <v>3903</v>
      </c>
      <c r="F488" s="22" t="s">
        <v>1685</v>
      </c>
      <c r="G488" s="22" t="s">
        <v>1686</v>
      </c>
      <c r="H488" s="21" t="s">
        <v>1687</v>
      </c>
      <c r="I488" s="36"/>
    </row>
    <row r="489" spans="1:9" s="37" customFormat="1" ht="15.75" customHeight="1">
      <c r="A489" s="32"/>
      <c r="B489" s="24" t="s">
        <v>1663</v>
      </c>
      <c r="C489" s="225" t="s">
        <v>3052</v>
      </c>
      <c r="D489" s="22" t="s">
        <v>1688</v>
      </c>
      <c r="E489" s="20" t="s">
        <v>3904</v>
      </c>
      <c r="F489" s="22" t="s">
        <v>1689</v>
      </c>
      <c r="G489" s="22" t="s">
        <v>1690</v>
      </c>
      <c r="H489" s="21" t="s">
        <v>1691</v>
      </c>
      <c r="I489" s="36"/>
    </row>
    <row r="490" spans="1:9" s="37" customFormat="1" ht="15.75" customHeight="1">
      <c r="A490" s="32"/>
      <c r="B490" s="24" t="s">
        <v>1663</v>
      </c>
      <c r="C490" s="225" t="s">
        <v>3053</v>
      </c>
      <c r="D490" s="22" t="s">
        <v>1692</v>
      </c>
      <c r="E490" s="20" t="s">
        <v>3905</v>
      </c>
      <c r="F490" s="22" t="s">
        <v>1693</v>
      </c>
      <c r="G490" s="22" t="s">
        <v>1694</v>
      </c>
      <c r="H490" s="21" t="s">
        <v>1695</v>
      </c>
      <c r="I490" s="36"/>
    </row>
    <row r="491" spans="1:9" s="37" customFormat="1" ht="15.75" customHeight="1">
      <c r="A491" s="32"/>
      <c r="B491" s="24" t="s">
        <v>1663</v>
      </c>
      <c r="C491" s="225" t="s">
        <v>3054</v>
      </c>
      <c r="D491" s="22" t="s">
        <v>1696</v>
      </c>
      <c r="E491" s="20" t="s">
        <v>3906</v>
      </c>
      <c r="F491" s="22" t="s">
        <v>1697</v>
      </c>
      <c r="G491" s="22" t="s">
        <v>1698</v>
      </c>
      <c r="H491" s="21" t="s">
        <v>1699</v>
      </c>
      <c r="I491" s="36"/>
    </row>
    <row r="492" spans="1:9" s="37" customFormat="1" ht="15.75" customHeight="1">
      <c r="A492" s="32"/>
      <c r="B492" s="24" t="s">
        <v>1663</v>
      </c>
      <c r="C492" s="225" t="s">
        <v>3055</v>
      </c>
      <c r="D492" s="22" t="s">
        <v>1700</v>
      </c>
      <c r="E492" s="20" t="s">
        <v>3907</v>
      </c>
      <c r="F492" s="22" t="s">
        <v>1701</v>
      </c>
      <c r="G492" s="22" t="s">
        <v>1702</v>
      </c>
      <c r="H492" s="21" t="s">
        <v>1703</v>
      </c>
      <c r="I492" s="36"/>
    </row>
    <row r="493" spans="1:9" s="37" customFormat="1" ht="15.75" customHeight="1">
      <c r="A493" s="32"/>
      <c r="B493" s="24" t="s">
        <v>1663</v>
      </c>
      <c r="C493" s="225" t="s">
        <v>3056</v>
      </c>
      <c r="D493" s="22" t="s">
        <v>1704</v>
      </c>
      <c r="E493" s="20" t="s">
        <v>3908</v>
      </c>
      <c r="F493" s="22" t="s">
        <v>1705</v>
      </c>
      <c r="G493" s="22" t="s">
        <v>1706</v>
      </c>
      <c r="H493" s="21" t="s">
        <v>1703</v>
      </c>
      <c r="I493" s="36"/>
    </row>
    <row r="494" spans="1:9" s="37" customFormat="1" ht="15.75" customHeight="1">
      <c r="A494" s="32"/>
      <c r="B494" s="24" t="s">
        <v>1663</v>
      </c>
      <c r="C494" s="225" t="s">
        <v>3057</v>
      </c>
      <c r="D494" s="22" t="s">
        <v>1707</v>
      </c>
      <c r="E494" s="20" t="s">
        <v>3909</v>
      </c>
      <c r="F494" s="22" t="s">
        <v>1708</v>
      </c>
      <c r="G494" s="22" t="s">
        <v>1709</v>
      </c>
      <c r="H494" s="21" t="s">
        <v>1710</v>
      </c>
      <c r="I494" s="36"/>
    </row>
    <row r="495" spans="1:9" s="37" customFormat="1" ht="15.75" customHeight="1">
      <c r="A495" s="32"/>
      <c r="B495" s="24" t="s">
        <v>1663</v>
      </c>
      <c r="C495" s="225" t="s">
        <v>3058</v>
      </c>
      <c r="D495" s="22" t="s">
        <v>1707</v>
      </c>
      <c r="E495" s="20" t="s">
        <v>3910</v>
      </c>
      <c r="F495" s="22" t="s">
        <v>1711</v>
      </c>
      <c r="G495" s="22" t="s">
        <v>1712</v>
      </c>
      <c r="H495" s="21" t="s">
        <v>1713</v>
      </c>
      <c r="I495" s="36"/>
    </row>
    <row r="496" spans="1:9" s="37" customFormat="1" ht="15.75" customHeight="1">
      <c r="A496" s="32"/>
      <c r="B496" s="24" t="s">
        <v>1663</v>
      </c>
      <c r="C496" s="225" t="s">
        <v>3059</v>
      </c>
      <c r="D496" s="22" t="s">
        <v>1714</v>
      </c>
      <c r="E496" s="20" t="s">
        <v>3911</v>
      </c>
      <c r="F496" s="22" t="s">
        <v>1715</v>
      </c>
      <c r="G496" s="22" t="s">
        <v>1716</v>
      </c>
      <c r="H496" s="21" t="s">
        <v>1703</v>
      </c>
      <c r="I496" s="36"/>
    </row>
    <row r="497" spans="1:9" s="37" customFormat="1" ht="15.75" customHeight="1">
      <c r="A497" s="32"/>
      <c r="B497" s="24" t="s">
        <v>1663</v>
      </c>
      <c r="C497" s="225" t="s">
        <v>3060</v>
      </c>
      <c r="D497" s="22" t="s">
        <v>1717</v>
      </c>
      <c r="E497" s="20" t="s">
        <v>3912</v>
      </c>
      <c r="F497" s="22" t="s">
        <v>1718</v>
      </c>
      <c r="G497" s="22" t="s">
        <v>1719</v>
      </c>
      <c r="H497" s="21" t="s">
        <v>1720</v>
      </c>
      <c r="I497" s="36"/>
    </row>
    <row r="498" spans="1:9" s="37" customFormat="1" ht="15.75" customHeight="1">
      <c r="A498" s="32"/>
      <c r="B498" s="24" t="s">
        <v>1663</v>
      </c>
      <c r="C498" s="225" t="s">
        <v>3061</v>
      </c>
      <c r="D498" s="22" t="s">
        <v>1668</v>
      </c>
      <c r="E498" s="20" t="s">
        <v>3913</v>
      </c>
      <c r="F498" s="22" t="s">
        <v>1721</v>
      </c>
      <c r="G498" s="22" t="s">
        <v>1722</v>
      </c>
      <c r="H498" s="21" t="s">
        <v>1671</v>
      </c>
      <c r="I498" s="36"/>
    </row>
    <row r="499" spans="1:9" s="37" customFormat="1" ht="15.75" customHeight="1">
      <c r="A499" s="32"/>
      <c r="B499" s="24" t="s">
        <v>1663</v>
      </c>
      <c r="C499" s="225" t="s">
        <v>3062</v>
      </c>
      <c r="D499" s="22" t="s">
        <v>1675</v>
      </c>
      <c r="E499" s="20" t="s">
        <v>3914</v>
      </c>
      <c r="F499" s="22" t="s">
        <v>1723</v>
      </c>
      <c r="G499" s="22" t="s">
        <v>1724</v>
      </c>
      <c r="H499" s="21" t="s">
        <v>1678</v>
      </c>
      <c r="I499" s="36"/>
    </row>
    <row r="500" spans="1:9" s="37" customFormat="1" ht="15.75" customHeight="1">
      <c r="A500" s="32"/>
      <c r="B500" s="24" t="s">
        <v>1663</v>
      </c>
      <c r="C500" s="225" t="s">
        <v>3063</v>
      </c>
      <c r="D500" s="22" t="s">
        <v>1707</v>
      </c>
      <c r="E500" s="20" t="s">
        <v>3915</v>
      </c>
      <c r="F500" s="22" t="s">
        <v>1725</v>
      </c>
      <c r="G500" s="22" t="s">
        <v>1726</v>
      </c>
      <c r="H500" s="21" t="s">
        <v>1710</v>
      </c>
      <c r="I500" s="36"/>
    </row>
    <row r="501" spans="1:9" s="37" customFormat="1" ht="15.75" customHeight="1">
      <c r="A501" s="32"/>
      <c r="B501" s="24" t="s">
        <v>1663</v>
      </c>
      <c r="C501" s="225" t="s">
        <v>3064</v>
      </c>
      <c r="D501" s="22" t="s">
        <v>1714</v>
      </c>
      <c r="E501" s="20" t="s">
        <v>3916</v>
      </c>
      <c r="F501" s="22" t="s">
        <v>1727</v>
      </c>
      <c r="G501" s="22" t="s">
        <v>1728</v>
      </c>
      <c r="H501" s="21" t="s">
        <v>1703</v>
      </c>
      <c r="I501" s="36"/>
    </row>
    <row r="502" spans="1:9" s="37" customFormat="1" ht="15.75" customHeight="1">
      <c r="A502" s="32"/>
      <c r="B502" s="24" t="s">
        <v>1663</v>
      </c>
      <c r="C502" s="225" t="s">
        <v>3065</v>
      </c>
      <c r="D502" s="22" t="s">
        <v>1696</v>
      </c>
      <c r="E502" s="20" t="s">
        <v>3917</v>
      </c>
      <c r="F502" s="22" t="s">
        <v>1729</v>
      </c>
      <c r="G502" s="22" t="s">
        <v>1730</v>
      </c>
      <c r="H502" s="21" t="s">
        <v>1699</v>
      </c>
      <c r="I502" s="36"/>
    </row>
    <row r="503" spans="1:9" s="37" customFormat="1" ht="15.75" customHeight="1">
      <c r="A503" s="32"/>
      <c r="B503" s="24" t="s">
        <v>3519</v>
      </c>
      <c r="C503" s="225" t="s">
        <v>3066</v>
      </c>
      <c r="D503" s="22" t="s">
        <v>1731</v>
      </c>
      <c r="E503" s="20" t="s">
        <v>3918</v>
      </c>
      <c r="F503" s="22" t="s">
        <v>1732</v>
      </c>
      <c r="G503" s="22" t="s">
        <v>1733</v>
      </c>
      <c r="H503" s="21" t="s">
        <v>1734</v>
      </c>
      <c r="I503" s="36"/>
    </row>
    <row r="504" spans="1:9" s="37" customFormat="1" ht="15.75" customHeight="1">
      <c r="A504" s="32"/>
      <c r="B504" s="24" t="s">
        <v>3519</v>
      </c>
      <c r="C504" s="225" t="s">
        <v>3067</v>
      </c>
      <c r="D504" s="22" t="s">
        <v>1735</v>
      </c>
      <c r="E504" s="20" t="s">
        <v>3919</v>
      </c>
      <c r="F504" s="22" t="s">
        <v>1736</v>
      </c>
      <c r="G504" s="22" t="s">
        <v>1736</v>
      </c>
      <c r="H504" s="21" t="s">
        <v>1713</v>
      </c>
      <c r="I504" s="36"/>
    </row>
    <row r="505" spans="1:9" s="37" customFormat="1" ht="15.75" customHeight="1">
      <c r="A505" s="32"/>
      <c r="B505" s="24" t="s">
        <v>3519</v>
      </c>
      <c r="C505" s="225" t="s">
        <v>3068</v>
      </c>
      <c r="D505" s="22" t="s">
        <v>1735</v>
      </c>
      <c r="E505" s="20" t="s">
        <v>3920</v>
      </c>
      <c r="F505" s="22" t="s">
        <v>1737</v>
      </c>
      <c r="G505" s="22" t="s">
        <v>1737</v>
      </c>
      <c r="H505" s="21" t="s">
        <v>1713</v>
      </c>
      <c r="I505" s="36"/>
    </row>
    <row r="506" spans="1:9" s="37" customFormat="1" ht="15.75" customHeight="1">
      <c r="A506" s="32"/>
      <c r="B506" s="24" t="s">
        <v>3519</v>
      </c>
      <c r="C506" s="225" t="s">
        <v>3069</v>
      </c>
      <c r="D506" s="22" t="s">
        <v>1738</v>
      </c>
      <c r="E506" s="20" t="s">
        <v>3921</v>
      </c>
      <c r="F506" s="22" t="s">
        <v>1739</v>
      </c>
      <c r="G506" s="22" t="s">
        <v>1739</v>
      </c>
      <c r="H506" s="21" t="s">
        <v>1740</v>
      </c>
      <c r="I506" s="36"/>
    </row>
    <row r="507" spans="1:9" s="37" customFormat="1" ht="15.75" customHeight="1">
      <c r="A507" s="32"/>
      <c r="B507" s="24" t="s">
        <v>3519</v>
      </c>
      <c r="C507" s="225" t="s">
        <v>3070</v>
      </c>
      <c r="D507" s="22" t="s">
        <v>1741</v>
      </c>
      <c r="E507" s="20" t="s">
        <v>3922</v>
      </c>
      <c r="F507" s="22" t="s">
        <v>1742</v>
      </c>
      <c r="G507" s="22" t="s">
        <v>1742</v>
      </c>
      <c r="H507" s="21" t="s">
        <v>2494</v>
      </c>
      <c r="I507" s="36"/>
    </row>
    <row r="508" spans="1:9" s="37" customFormat="1" ht="15.75" customHeight="1">
      <c r="A508" s="32"/>
      <c r="B508" s="24" t="s">
        <v>3519</v>
      </c>
      <c r="C508" s="225" t="s">
        <v>3071</v>
      </c>
      <c r="D508" s="22" t="s">
        <v>1743</v>
      </c>
      <c r="E508" s="20" t="s">
        <v>3923</v>
      </c>
      <c r="F508" s="22" t="s">
        <v>1744</v>
      </c>
      <c r="G508" s="22" t="s">
        <v>1744</v>
      </c>
      <c r="H508" s="21" t="s">
        <v>2495</v>
      </c>
      <c r="I508" s="36"/>
    </row>
    <row r="509" spans="1:9" s="37" customFormat="1" ht="15.75" customHeight="1">
      <c r="A509" s="32"/>
      <c r="B509" s="24" t="s">
        <v>3519</v>
      </c>
      <c r="C509" s="225" t="s">
        <v>3072</v>
      </c>
      <c r="D509" s="22" t="s">
        <v>1731</v>
      </c>
      <c r="E509" s="20" t="s">
        <v>3924</v>
      </c>
      <c r="F509" s="22" t="s">
        <v>1745</v>
      </c>
      <c r="G509" s="22" t="s">
        <v>1746</v>
      </c>
      <c r="H509" s="21" t="s">
        <v>1734</v>
      </c>
      <c r="I509" s="36"/>
    </row>
    <row r="510" spans="1:9" s="37" customFormat="1" ht="15.75" customHeight="1">
      <c r="A510" s="32"/>
      <c r="B510" s="24" t="s">
        <v>1569</v>
      </c>
      <c r="C510" s="225" t="s">
        <v>3073</v>
      </c>
      <c r="D510" s="22" t="s">
        <v>1570</v>
      </c>
      <c r="E510" s="20" t="s">
        <v>3925</v>
      </c>
      <c r="F510" s="22" t="s">
        <v>1571</v>
      </c>
      <c r="G510" s="22" t="s">
        <v>1571</v>
      </c>
      <c r="H510" s="21" t="s">
        <v>2489</v>
      </c>
      <c r="I510" s="36"/>
    </row>
    <row r="511" spans="1:9" s="37" customFormat="1" ht="15.75" customHeight="1">
      <c r="A511" s="32"/>
      <c r="B511" s="24" t="s">
        <v>1569</v>
      </c>
      <c r="C511" s="225" t="s">
        <v>3074</v>
      </c>
      <c r="D511" s="22" t="s">
        <v>1572</v>
      </c>
      <c r="E511" s="20" t="s">
        <v>3926</v>
      </c>
      <c r="F511" s="22" t="s">
        <v>1573</v>
      </c>
      <c r="G511" s="22" t="s">
        <v>1574</v>
      </c>
      <c r="H511" s="21" t="s">
        <v>2490</v>
      </c>
      <c r="I511" s="36"/>
    </row>
    <row r="512" spans="1:9" s="37" customFormat="1" ht="15.75" customHeight="1">
      <c r="A512" s="32"/>
      <c r="B512" s="24" t="s">
        <v>1569</v>
      </c>
      <c r="C512" s="225" t="s">
        <v>3075</v>
      </c>
      <c r="D512" s="22" t="s">
        <v>1575</v>
      </c>
      <c r="E512" s="20" t="s">
        <v>3927</v>
      </c>
      <c r="F512" s="22" t="s">
        <v>1576</v>
      </c>
      <c r="G512" s="22" t="s">
        <v>1576</v>
      </c>
      <c r="H512" s="21" t="s">
        <v>2490</v>
      </c>
      <c r="I512" s="36"/>
    </row>
    <row r="513" spans="1:9" s="37" customFormat="1" ht="15.75" customHeight="1">
      <c r="A513" s="32"/>
      <c r="B513" s="24" t="s">
        <v>1569</v>
      </c>
      <c r="C513" s="225" t="s">
        <v>3076</v>
      </c>
      <c r="D513" s="22" t="s">
        <v>1577</v>
      </c>
      <c r="E513" s="20" t="s">
        <v>3928</v>
      </c>
      <c r="F513" s="22" t="s">
        <v>1578</v>
      </c>
      <c r="G513" s="22" t="s">
        <v>1578</v>
      </c>
      <c r="H513" s="21" t="s">
        <v>1579</v>
      </c>
      <c r="I513" s="36"/>
    </row>
    <row r="514" spans="1:9" s="37" customFormat="1" ht="15.75" customHeight="1">
      <c r="A514" s="32"/>
      <c r="B514" s="24" t="s">
        <v>1569</v>
      </c>
      <c r="C514" s="225" t="s">
        <v>3077</v>
      </c>
      <c r="D514" s="22" t="s">
        <v>1580</v>
      </c>
      <c r="E514" s="20" t="s">
        <v>3929</v>
      </c>
      <c r="F514" s="22" t="s">
        <v>1581</v>
      </c>
      <c r="G514" s="22" t="s">
        <v>1581</v>
      </c>
      <c r="H514" s="21" t="s">
        <v>1582</v>
      </c>
      <c r="I514" s="36"/>
    </row>
    <row r="515" spans="1:9" s="37" customFormat="1" ht="15.75" customHeight="1">
      <c r="A515" s="32"/>
      <c r="B515" s="24" t="s">
        <v>1569</v>
      </c>
      <c r="C515" s="225" t="s">
        <v>3078</v>
      </c>
      <c r="D515" s="22" t="s">
        <v>1583</v>
      </c>
      <c r="E515" s="20" t="s">
        <v>3930</v>
      </c>
      <c r="F515" s="22" t="s">
        <v>1584</v>
      </c>
      <c r="G515" s="22" t="s">
        <v>1584</v>
      </c>
      <c r="H515" s="21" t="s">
        <v>1585</v>
      </c>
      <c r="I515" s="36"/>
    </row>
    <row r="516" spans="1:9" s="37" customFormat="1" ht="15.75" customHeight="1">
      <c r="A516" s="32"/>
      <c r="B516" s="24" t="s">
        <v>1569</v>
      </c>
      <c r="C516" s="225" t="s">
        <v>3079</v>
      </c>
      <c r="D516" s="22" t="s">
        <v>1586</v>
      </c>
      <c r="E516" s="20" t="s">
        <v>3931</v>
      </c>
      <c r="F516" s="22" t="s">
        <v>1587</v>
      </c>
      <c r="G516" s="22" t="s">
        <v>1587</v>
      </c>
      <c r="H516" s="21" t="s">
        <v>1588</v>
      </c>
      <c r="I516" s="36"/>
    </row>
    <row r="517" spans="1:9" s="37" customFormat="1" ht="15.75" customHeight="1">
      <c r="A517" s="32"/>
      <c r="B517" s="24" t="s">
        <v>1569</v>
      </c>
      <c r="C517" s="225" t="s">
        <v>3080</v>
      </c>
      <c r="D517" s="22" t="s">
        <v>1589</v>
      </c>
      <c r="E517" s="20" t="s">
        <v>3932</v>
      </c>
      <c r="F517" s="22" t="s">
        <v>1590</v>
      </c>
      <c r="G517" s="22" t="s">
        <v>1590</v>
      </c>
      <c r="H517" s="21" t="s">
        <v>1591</v>
      </c>
      <c r="I517" s="36"/>
    </row>
    <row r="518" spans="1:9" s="37" customFormat="1" ht="15.75" customHeight="1">
      <c r="A518" s="32"/>
      <c r="B518" s="24" t="s">
        <v>1569</v>
      </c>
      <c r="C518" s="225" t="s">
        <v>3081</v>
      </c>
      <c r="D518" s="22" t="s">
        <v>1592</v>
      </c>
      <c r="E518" s="20" t="s">
        <v>3933</v>
      </c>
      <c r="F518" s="22" t="s">
        <v>1593</v>
      </c>
      <c r="G518" s="22" t="s">
        <v>1594</v>
      </c>
      <c r="H518" s="21" t="s">
        <v>2490</v>
      </c>
      <c r="I518" s="38"/>
    </row>
    <row r="519" spans="1:9" s="37" customFormat="1" ht="15.75" customHeight="1">
      <c r="A519" s="32"/>
      <c r="B519" s="24" t="s">
        <v>1438</v>
      </c>
      <c r="C519" s="225" t="s">
        <v>3082</v>
      </c>
      <c r="D519" s="22" t="s">
        <v>1439</v>
      </c>
      <c r="E519" s="20" t="s">
        <v>3934</v>
      </c>
      <c r="F519" s="22" t="s">
        <v>1440</v>
      </c>
      <c r="G519" s="22" t="s">
        <v>1441</v>
      </c>
      <c r="H519" s="21" t="s">
        <v>1442</v>
      </c>
      <c r="I519" s="36"/>
    </row>
    <row r="520" spans="1:9" s="37" customFormat="1" ht="15.75" customHeight="1">
      <c r="A520" s="32"/>
      <c r="B520" s="24" t="s">
        <v>1438</v>
      </c>
      <c r="C520" s="225" t="s">
        <v>3083</v>
      </c>
      <c r="D520" s="22" t="s">
        <v>1443</v>
      </c>
      <c r="E520" s="20" t="s">
        <v>3935</v>
      </c>
      <c r="F520" s="22" t="s">
        <v>1444</v>
      </c>
      <c r="G520" s="22" t="s">
        <v>1445</v>
      </c>
      <c r="H520" s="21" t="s">
        <v>1446</v>
      </c>
      <c r="I520" s="36"/>
    </row>
    <row r="521" spans="1:9" s="37" customFormat="1" ht="15.75" customHeight="1">
      <c r="A521" s="32"/>
      <c r="B521" s="24" t="s">
        <v>1438</v>
      </c>
      <c r="C521" s="225" t="s">
        <v>3084</v>
      </c>
      <c r="D521" s="22" t="s">
        <v>1447</v>
      </c>
      <c r="E521" s="20" t="s">
        <v>3936</v>
      </c>
      <c r="F521" s="22" t="s">
        <v>1448</v>
      </c>
      <c r="G521" s="22" t="s">
        <v>1449</v>
      </c>
      <c r="H521" s="21" t="s">
        <v>1450</v>
      </c>
      <c r="I521" s="38"/>
    </row>
    <row r="522" spans="1:9" s="37" customFormat="1" ht="15.75" customHeight="1">
      <c r="A522" s="32"/>
      <c r="B522" s="24" t="s">
        <v>1438</v>
      </c>
      <c r="C522" s="225" t="s">
        <v>3085</v>
      </c>
      <c r="D522" s="22" t="s">
        <v>1451</v>
      </c>
      <c r="E522" s="20" t="s">
        <v>3937</v>
      </c>
      <c r="F522" s="22" t="s">
        <v>1452</v>
      </c>
      <c r="G522" s="22" t="s">
        <v>1453</v>
      </c>
      <c r="H522" s="21" t="s">
        <v>1454</v>
      </c>
      <c r="I522" s="36"/>
    </row>
    <row r="523" spans="1:9" s="37" customFormat="1" ht="15.75" customHeight="1">
      <c r="A523" s="32"/>
      <c r="B523" s="24" t="s">
        <v>1438</v>
      </c>
      <c r="C523" s="225" t="s">
        <v>3086</v>
      </c>
      <c r="D523" s="22" t="s">
        <v>1455</v>
      </c>
      <c r="E523" s="20" t="s">
        <v>4643</v>
      </c>
      <c r="F523" s="22" t="s">
        <v>1456</v>
      </c>
      <c r="G523" s="22" t="s">
        <v>1457</v>
      </c>
      <c r="H523" s="21" t="s">
        <v>1458</v>
      </c>
      <c r="I523" s="36"/>
    </row>
    <row r="524" spans="1:9" s="37" customFormat="1" ht="15.75" customHeight="1">
      <c r="A524" s="32"/>
      <c r="B524" s="24" t="s">
        <v>1438</v>
      </c>
      <c r="C524" s="225" t="s">
        <v>3087</v>
      </c>
      <c r="D524" s="22" t="s">
        <v>1459</v>
      </c>
      <c r="E524" s="20" t="s">
        <v>4644</v>
      </c>
      <c r="F524" s="22" t="s">
        <v>1460</v>
      </c>
      <c r="G524" s="22" t="s">
        <v>1461</v>
      </c>
      <c r="H524" s="21" t="s">
        <v>1442</v>
      </c>
      <c r="I524" s="36"/>
    </row>
    <row r="525" spans="1:9" s="37" customFormat="1" ht="15.75" customHeight="1">
      <c r="A525" s="32"/>
      <c r="B525" s="24" t="s">
        <v>1438</v>
      </c>
      <c r="C525" s="225" t="s">
        <v>3088</v>
      </c>
      <c r="D525" s="22" t="s">
        <v>1462</v>
      </c>
      <c r="E525" s="20" t="s">
        <v>3938</v>
      </c>
      <c r="F525" s="22" t="s">
        <v>1463</v>
      </c>
      <c r="G525" s="22" t="s">
        <v>1464</v>
      </c>
      <c r="H525" s="21" t="s">
        <v>1465</v>
      </c>
      <c r="I525" s="36"/>
    </row>
    <row r="526" spans="1:9" s="37" customFormat="1" ht="15.75" customHeight="1">
      <c r="A526" s="32"/>
      <c r="B526" s="24" t="s">
        <v>1438</v>
      </c>
      <c r="C526" s="225" t="s">
        <v>3089</v>
      </c>
      <c r="D526" s="22" t="s">
        <v>1466</v>
      </c>
      <c r="E526" s="20" t="s">
        <v>4645</v>
      </c>
      <c r="F526" s="22" t="s">
        <v>1467</v>
      </c>
      <c r="G526" s="22" t="s">
        <v>1468</v>
      </c>
      <c r="H526" s="21" t="s">
        <v>2484</v>
      </c>
      <c r="I526" s="36"/>
    </row>
    <row r="527" spans="1:9" s="37" customFormat="1" ht="15.75" customHeight="1">
      <c r="A527" s="32"/>
      <c r="B527" s="24" t="s">
        <v>1438</v>
      </c>
      <c r="C527" s="225" t="s">
        <v>3090</v>
      </c>
      <c r="D527" s="22" t="s">
        <v>1469</v>
      </c>
      <c r="E527" s="20" t="s">
        <v>3939</v>
      </c>
      <c r="F527" s="22" t="s">
        <v>1470</v>
      </c>
      <c r="G527" s="22" t="s">
        <v>1471</v>
      </c>
      <c r="H527" s="21" t="s">
        <v>2485</v>
      </c>
      <c r="I527" s="36"/>
    </row>
    <row r="528" spans="1:9" s="37" customFormat="1" ht="15.75" customHeight="1">
      <c r="A528" s="32"/>
      <c r="B528" s="24" t="s">
        <v>1438</v>
      </c>
      <c r="C528" s="225" t="s">
        <v>3091</v>
      </c>
      <c r="D528" s="22" t="s">
        <v>1472</v>
      </c>
      <c r="E528" s="20" t="s">
        <v>3940</v>
      </c>
      <c r="F528" s="22" t="s">
        <v>1473</v>
      </c>
      <c r="G528" s="22" t="s">
        <v>1474</v>
      </c>
      <c r="H528" s="21" t="s">
        <v>2486</v>
      </c>
      <c r="I528" s="36"/>
    </row>
    <row r="529" spans="1:9" s="37" customFormat="1" ht="15.75" customHeight="1">
      <c r="A529" s="32"/>
      <c r="B529" s="24" t="s">
        <v>1438</v>
      </c>
      <c r="C529" s="225" t="s">
        <v>3092</v>
      </c>
      <c r="D529" s="22" t="s">
        <v>1475</v>
      </c>
      <c r="E529" s="20" t="s">
        <v>3941</v>
      </c>
      <c r="F529" s="22" t="s">
        <v>1476</v>
      </c>
      <c r="G529" s="22" t="s">
        <v>1477</v>
      </c>
      <c r="H529" s="21" t="s">
        <v>2486</v>
      </c>
      <c r="I529" s="36"/>
    </row>
    <row r="530" spans="1:9" s="37" customFormat="1" ht="15.75" customHeight="1">
      <c r="A530" s="32"/>
      <c r="B530" s="24" t="s">
        <v>1438</v>
      </c>
      <c r="C530" s="225" t="s">
        <v>3093</v>
      </c>
      <c r="D530" s="22" t="s">
        <v>1478</v>
      </c>
      <c r="E530" s="20" t="s">
        <v>3942</v>
      </c>
      <c r="F530" s="22" t="s">
        <v>1479</v>
      </c>
      <c r="G530" s="22" t="s">
        <v>1480</v>
      </c>
      <c r="H530" s="21" t="s">
        <v>1481</v>
      </c>
      <c r="I530" s="36"/>
    </row>
    <row r="531" spans="1:9" s="37" customFormat="1" ht="15.75" customHeight="1">
      <c r="A531" s="32"/>
      <c r="B531" s="24" t="s">
        <v>1438</v>
      </c>
      <c r="C531" s="225" t="s">
        <v>3094</v>
      </c>
      <c r="D531" s="22" t="s">
        <v>1482</v>
      </c>
      <c r="E531" s="20" t="s">
        <v>3943</v>
      </c>
      <c r="F531" s="22" t="s">
        <v>1483</v>
      </c>
      <c r="G531" s="22" t="s">
        <v>1484</v>
      </c>
      <c r="H531" s="21" t="s">
        <v>1485</v>
      </c>
      <c r="I531" s="36"/>
    </row>
    <row r="532" spans="1:9" s="37" customFormat="1" ht="15.75" customHeight="1">
      <c r="A532" s="32"/>
      <c r="B532" s="24" t="s">
        <v>1438</v>
      </c>
      <c r="C532" s="225" t="s">
        <v>3095</v>
      </c>
      <c r="D532" s="22" t="s">
        <v>1486</v>
      </c>
      <c r="E532" s="20" t="s">
        <v>3944</v>
      </c>
      <c r="F532" s="22" t="s">
        <v>1487</v>
      </c>
      <c r="G532" s="22" t="s">
        <v>1488</v>
      </c>
      <c r="H532" s="21" t="s">
        <v>2487</v>
      </c>
      <c r="I532" s="36"/>
    </row>
    <row r="533" spans="1:9" s="37" customFormat="1" ht="15.75" customHeight="1">
      <c r="A533" s="32"/>
      <c r="B533" s="24" t="s">
        <v>1438</v>
      </c>
      <c r="C533" s="225" t="s">
        <v>3096</v>
      </c>
      <c r="D533" s="22" t="s">
        <v>1489</v>
      </c>
      <c r="E533" s="20" t="s">
        <v>3945</v>
      </c>
      <c r="F533" s="22" t="s">
        <v>1490</v>
      </c>
      <c r="G533" s="22" t="s">
        <v>1491</v>
      </c>
      <c r="H533" s="21" t="s">
        <v>1492</v>
      </c>
      <c r="I533" s="36"/>
    </row>
    <row r="534" spans="1:9" s="37" customFormat="1" ht="15.75" customHeight="1">
      <c r="A534" s="32"/>
      <c r="B534" s="24" t="s">
        <v>1438</v>
      </c>
      <c r="C534" s="225" t="s">
        <v>3097</v>
      </c>
      <c r="D534" s="22" t="s">
        <v>1493</v>
      </c>
      <c r="E534" s="20" t="s">
        <v>3946</v>
      </c>
      <c r="F534" s="22" t="s">
        <v>1494</v>
      </c>
      <c r="G534" s="22" t="s">
        <v>1495</v>
      </c>
      <c r="H534" s="21" t="s">
        <v>1496</v>
      </c>
      <c r="I534" s="36"/>
    </row>
    <row r="535" spans="1:9" s="37" customFormat="1" ht="15.75" customHeight="1">
      <c r="A535" s="32"/>
      <c r="B535" s="24" t="s">
        <v>1438</v>
      </c>
      <c r="C535" s="225" t="s">
        <v>3098</v>
      </c>
      <c r="D535" s="22" t="s">
        <v>1497</v>
      </c>
      <c r="E535" s="20" t="s">
        <v>3947</v>
      </c>
      <c r="F535" s="22" t="s">
        <v>1498</v>
      </c>
      <c r="G535" s="22" t="s">
        <v>1499</v>
      </c>
      <c r="H535" s="21" t="s">
        <v>1500</v>
      </c>
      <c r="I535" s="36"/>
    </row>
    <row r="536" spans="1:9" s="37" customFormat="1" ht="15.75" customHeight="1">
      <c r="A536" s="32"/>
      <c r="B536" s="24" t="s">
        <v>1438</v>
      </c>
      <c r="C536" s="225" t="s">
        <v>3099</v>
      </c>
      <c r="D536" s="22" t="s">
        <v>1501</v>
      </c>
      <c r="E536" s="20" t="s">
        <v>3948</v>
      </c>
      <c r="F536" s="22" t="s">
        <v>1502</v>
      </c>
      <c r="G536" s="22" t="s">
        <v>1503</v>
      </c>
      <c r="H536" s="21" t="s">
        <v>1500</v>
      </c>
      <c r="I536" s="36"/>
    </row>
    <row r="537" spans="1:9" s="37" customFormat="1" ht="15.75" customHeight="1">
      <c r="A537" s="32"/>
      <c r="B537" s="24" t="s">
        <v>1438</v>
      </c>
      <c r="C537" s="225" t="s">
        <v>3100</v>
      </c>
      <c r="D537" s="22" t="s">
        <v>1504</v>
      </c>
      <c r="E537" s="20" t="s">
        <v>3949</v>
      </c>
      <c r="F537" s="22" t="s">
        <v>1505</v>
      </c>
      <c r="G537" s="22" t="s">
        <v>1506</v>
      </c>
      <c r="H537" s="21" t="s">
        <v>1507</v>
      </c>
      <c r="I537" s="36"/>
    </row>
    <row r="538" spans="1:9" s="37" customFormat="1" ht="15.75" customHeight="1">
      <c r="A538" s="32"/>
      <c r="B538" s="24" t="s">
        <v>1438</v>
      </c>
      <c r="C538" s="225" t="s">
        <v>3101</v>
      </c>
      <c r="D538" s="22" t="s">
        <v>1508</v>
      </c>
      <c r="E538" s="20" t="s">
        <v>3950</v>
      </c>
      <c r="F538" s="22" t="s">
        <v>1509</v>
      </c>
      <c r="G538" s="22" t="s">
        <v>1510</v>
      </c>
      <c r="H538" s="21" t="s">
        <v>1511</v>
      </c>
      <c r="I538" s="36"/>
    </row>
    <row r="539" spans="1:9" s="37" customFormat="1" ht="15.75" customHeight="1">
      <c r="A539" s="32"/>
      <c r="B539" s="24" t="s">
        <v>1438</v>
      </c>
      <c r="C539" s="225" t="s">
        <v>3102</v>
      </c>
      <c r="D539" s="22" t="s">
        <v>1512</v>
      </c>
      <c r="E539" s="20" t="s">
        <v>3951</v>
      </c>
      <c r="F539" s="22" t="s">
        <v>1513</v>
      </c>
      <c r="G539" s="22" t="s">
        <v>1514</v>
      </c>
      <c r="H539" s="21" t="s">
        <v>1515</v>
      </c>
      <c r="I539" s="38"/>
    </row>
    <row r="540" spans="1:9" s="37" customFormat="1" ht="15.75" customHeight="1">
      <c r="A540" s="32"/>
      <c r="B540" s="24" t="s">
        <v>1438</v>
      </c>
      <c r="C540" s="225" t="s">
        <v>3103</v>
      </c>
      <c r="D540" s="22" t="s">
        <v>1516</v>
      </c>
      <c r="E540" s="20" t="s">
        <v>3952</v>
      </c>
      <c r="F540" s="22" t="s">
        <v>1517</v>
      </c>
      <c r="G540" s="22" t="s">
        <v>1518</v>
      </c>
      <c r="H540" s="21" t="s">
        <v>1519</v>
      </c>
      <c r="I540" s="36"/>
    </row>
    <row r="541" spans="1:9" s="37" customFormat="1" ht="15.75" customHeight="1">
      <c r="A541" s="32"/>
      <c r="B541" s="24" t="s">
        <v>1438</v>
      </c>
      <c r="C541" s="225" t="s">
        <v>3104</v>
      </c>
      <c r="D541" s="22" t="s">
        <v>1520</v>
      </c>
      <c r="E541" s="20" t="s">
        <v>3953</v>
      </c>
      <c r="F541" s="22" t="s">
        <v>1521</v>
      </c>
      <c r="G541" s="22" t="s">
        <v>1522</v>
      </c>
      <c r="H541" s="21" t="s">
        <v>1523</v>
      </c>
      <c r="I541" s="36"/>
    </row>
    <row r="542" spans="1:9" s="37" customFormat="1" ht="15.75" customHeight="1">
      <c r="A542" s="32"/>
      <c r="B542" s="24" t="s">
        <v>1438</v>
      </c>
      <c r="C542" s="225" t="s">
        <v>3105</v>
      </c>
      <c r="D542" s="22" t="s">
        <v>1524</v>
      </c>
      <c r="E542" s="20" t="s">
        <v>3954</v>
      </c>
      <c r="F542" s="22" t="s">
        <v>1525</v>
      </c>
      <c r="G542" s="22" t="s">
        <v>1526</v>
      </c>
      <c r="H542" s="21" t="s">
        <v>1527</v>
      </c>
      <c r="I542" s="36"/>
    </row>
    <row r="543" spans="1:9" s="37" customFormat="1" ht="15.75" customHeight="1">
      <c r="A543" s="32"/>
      <c r="B543" s="24" t="s">
        <v>1438</v>
      </c>
      <c r="C543" s="225" t="s">
        <v>3106</v>
      </c>
      <c r="D543" s="22" t="s">
        <v>1528</v>
      </c>
      <c r="E543" s="20" t="s">
        <v>3955</v>
      </c>
      <c r="F543" s="22" t="s">
        <v>1529</v>
      </c>
      <c r="G543" s="22" t="s">
        <v>1530</v>
      </c>
      <c r="H543" s="21" t="s">
        <v>1531</v>
      </c>
      <c r="I543" s="36"/>
    </row>
    <row r="544" spans="1:9" s="37" customFormat="1" ht="15.75" customHeight="1">
      <c r="A544" s="32"/>
      <c r="B544" s="24" t="s">
        <v>1438</v>
      </c>
      <c r="C544" s="225" t="s">
        <v>3107</v>
      </c>
      <c r="D544" s="22" t="s">
        <v>1532</v>
      </c>
      <c r="E544" s="20" t="s">
        <v>3956</v>
      </c>
      <c r="F544" s="22" t="s">
        <v>1533</v>
      </c>
      <c r="G544" s="22" t="s">
        <v>1534</v>
      </c>
      <c r="H544" s="21" t="s">
        <v>1531</v>
      </c>
      <c r="I544" s="36"/>
    </row>
    <row r="545" spans="1:9" s="37" customFormat="1" ht="15.75" customHeight="1">
      <c r="A545" s="32"/>
      <c r="B545" s="24" t="s">
        <v>1438</v>
      </c>
      <c r="C545" s="225" t="s">
        <v>3108</v>
      </c>
      <c r="D545" s="22" t="s">
        <v>1528</v>
      </c>
      <c r="E545" s="20" t="s">
        <v>3957</v>
      </c>
      <c r="F545" s="22" t="s">
        <v>1535</v>
      </c>
      <c r="G545" s="22" t="s">
        <v>1536</v>
      </c>
      <c r="H545" s="21" t="s">
        <v>2488</v>
      </c>
      <c r="I545" s="36"/>
    </row>
    <row r="546" spans="1:9" s="37" customFormat="1" ht="15.75" customHeight="1">
      <c r="A546" s="32"/>
      <c r="B546" s="24" t="s">
        <v>1438</v>
      </c>
      <c r="C546" s="225" t="s">
        <v>3109</v>
      </c>
      <c r="D546" s="22" t="s">
        <v>1537</v>
      </c>
      <c r="E546" s="20" t="s">
        <v>3958</v>
      </c>
      <c r="F546" s="22" t="s">
        <v>1538</v>
      </c>
      <c r="G546" s="22" t="s">
        <v>1539</v>
      </c>
      <c r="H546" s="21" t="s">
        <v>1540</v>
      </c>
      <c r="I546" s="36"/>
    </row>
    <row r="547" spans="1:9" s="37" customFormat="1" ht="15.75" customHeight="1">
      <c r="A547" s="32"/>
      <c r="B547" s="24" t="s">
        <v>1438</v>
      </c>
      <c r="C547" s="225" t="s">
        <v>3110</v>
      </c>
      <c r="D547" s="22" t="s">
        <v>1439</v>
      </c>
      <c r="E547" s="20" t="s">
        <v>3959</v>
      </c>
      <c r="F547" s="22" t="s">
        <v>1541</v>
      </c>
      <c r="G547" s="22" t="s">
        <v>1542</v>
      </c>
      <c r="H547" s="21" t="s">
        <v>1442</v>
      </c>
      <c r="I547" s="36"/>
    </row>
    <row r="548" spans="1:9" s="37" customFormat="1" ht="15.75" customHeight="1">
      <c r="A548" s="32"/>
      <c r="B548" s="24" t="s">
        <v>1438</v>
      </c>
      <c r="C548" s="225" t="s">
        <v>3111</v>
      </c>
      <c r="D548" s="22" t="s">
        <v>1451</v>
      </c>
      <c r="E548" s="20" t="s">
        <v>3960</v>
      </c>
      <c r="F548" s="22" t="s">
        <v>1543</v>
      </c>
      <c r="G548" s="22" t="s">
        <v>1544</v>
      </c>
      <c r="H548" s="21" t="s">
        <v>1454</v>
      </c>
      <c r="I548" s="36"/>
    </row>
    <row r="549" spans="1:9" s="37" customFormat="1" ht="15.75" customHeight="1">
      <c r="A549" s="32"/>
      <c r="B549" s="24" t="s">
        <v>1438</v>
      </c>
      <c r="C549" s="225" t="s">
        <v>3112</v>
      </c>
      <c r="D549" s="22" t="s">
        <v>1466</v>
      </c>
      <c r="E549" s="20" t="s">
        <v>3961</v>
      </c>
      <c r="F549" s="22" t="s">
        <v>1545</v>
      </c>
      <c r="G549" s="22" t="s">
        <v>1546</v>
      </c>
      <c r="H549" s="21" t="s">
        <v>2485</v>
      </c>
      <c r="I549" s="36"/>
    </row>
    <row r="550" spans="1:9" s="37" customFormat="1" ht="15.75" customHeight="1">
      <c r="A550" s="32"/>
      <c r="B550" s="24" t="s">
        <v>1438</v>
      </c>
      <c r="C550" s="225" t="s">
        <v>3113</v>
      </c>
      <c r="D550" s="22" t="s">
        <v>1462</v>
      </c>
      <c r="E550" s="20" t="s">
        <v>3962</v>
      </c>
      <c r="F550" s="22" t="s">
        <v>1547</v>
      </c>
      <c r="G550" s="22" t="s">
        <v>1548</v>
      </c>
      <c r="H550" s="21" t="s">
        <v>1465</v>
      </c>
      <c r="I550" s="36"/>
    </row>
    <row r="551" spans="1:9" s="37" customFormat="1" ht="15.75" customHeight="1">
      <c r="A551" s="32"/>
      <c r="B551" s="24" t="s">
        <v>1438</v>
      </c>
      <c r="C551" s="225" t="s">
        <v>3114</v>
      </c>
      <c r="D551" s="22" t="s">
        <v>1493</v>
      </c>
      <c r="E551" s="20" t="s">
        <v>3963</v>
      </c>
      <c r="F551" s="22" t="s">
        <v>1549</v>
      </c>
      <c r="G551" s="22" t="s">
        <v>1550</v>
      </c>
      <c r="H551" s="21" t="s">
        <v>1496</v>
      </c>
      <c r="I551" s="36"/>
    </row>
    <row r="552" spans="1:9" s="37" customFormat="1" ht="15.75" customHeight="1">
      <c r="A552" s="32"/>
      <c r="B552" s="24" t="s">
        <v>1438</v>
      </c>
      <c r="C552" s="225" t="s">
        <v>3115</v>
      </c>
      <c r="D552" s="22" t="s">
        <v>1551</v>
      </c>
      <c r="E552" s="20" t="s">
        <v>3964</v>
      </c>
      <c r="F552" s="22" t="s">
        <v>1552</v>
      </c>
      <c r="G552" s="22" t="s">
        <v>1553</v>
      </c>
      <c r="H552" s="21" t="s">
        <v>1554</v>
      </c>
      <c r="I552" s="36"/>
    </row>
    <row r="553" spans="1:9" s="37" customFormat="1" ht="15.75" customHeight="1">
      <c r="A553" s="32"/>
      <c r="B553" s="24" t="s">
        <v>1438</v>
      </c>
      <c r="C553" s="225" t="s">
        <v>3116</v>
      </c>
      <c r="D553" s="22" t="s">
        <v>1508</v>
      </c>
      <c r="E553" s="20" t="s">
        <v>3965</v>
      </c>
      <c r="F553" s="22" t="s">
        <v>1555</v>
      </c>
      <c r="G553" s="22" t="s">
        <v>1556</v>
      </c>
      <c r="H553" s="21" t="s">
        <v>1507</v>
      </c>
      <c r="I553" s="36"/>
    </row>
    <row r="554" spans="1:9" s="37" customFormat="1" ht="15.75" customHeight="1">
      <c r="A554" s="32"/>
      <c r="B554" s="24" t="s">
        <v>1438</v>
      </c>
      <c r="C554" s="225" t="s">
        <v>3117</v>
      </c>
      <c r="D554" s="22" t="s">
        <v>1557</v>
      </c>
      <c r="E554" s="20" t="s">
        <v>3966</v>
      </c>
      <c r="F554" s="22" t="s">
        <v>1558</v>
      </c>
      <c r="G554" s="22" t="s">
        <v>1559</v>
      </c>
      <c r="H554" s="21" t="s">
        <v>1560</v>
      </c>
      <c r="I554" s="38"/>
    </row>
    <row r="555" spans="1:9" s="37" customFormat="1" ht="15.75" customHeight="1">
      <c r="A555" s="32"/>
      <c r="B555" s="24" t="s">
        <v>1438</v>
      </c>
      <c r="C555" s="225" t="s">
        <v>3118</v>
      </c>
      <c r="D555" s="22" t="s">
        <v>1516</v>
      </c>
      <c r="E555" s="20" t="s">
        <v>3967</v>
      </c>
      <c r="F555" s="22" t="s">
        <v>1561</v>
      </c>
      <c r="G555" s="22" t="s">
        <v>1562</v>
      </c>
      <c r="H555" s="21" t="s">
        <v>1519</v>
      </c>
      <c r="I555" s="36"/>
    </row>
    <row r="556" spans="1:9" s="37" customFormat="1" ht="15.75" customHeight="1">
      <c r="A556" s="32"/>
      <c r="B556" s="24" t="s">
        <v>1438</v>
      </c>
      <c r="C556" s="225" t="s">
        <v>3119</v>
      </c>
      <c r="D556" s="22" t="s">
        <v>1520</v>
      </c>
      <c r="E556" s="20" t="s">
        <v>3968</v>
      </c>
      <c r="F556" s="22" t="s">
        <v>1563</v>
      </c>
      <c r="G556" s="22" t="s">
        <v>1564</v>
      </c>
      <c r="H556" s="21" t="s">
        <v>1523</v>
      </c>
      <c r="I556" s="36"/>
    </row>
    <row r="557" spans="1:9" s="37" customFormat="1" ht="15.75" customHeight="1">
      <c r="A557" s="32"/>
      <c r="B557" s="24" t="s">
        <v>1438</v>
      </c>
      <c r="C557" s="225" t="s">
        <v>3120</v>
      </c>
      <c r="D557" s="22" t="s">
        <v>1524</v>
      </c>
      <c r="E557" s="20" t="s">
        <v>3969</v>
      </c>
      <c r="F557" s="22" t="s">
        <v>1565</v>
      </c>
      <c r="G557" s="22" t="s">
        <v>1566</v>
      </c>
      <c r="H557" s="21" t="s">
        <v>1527</v>
      </c>
      <c r="I557" s="36"/>
    </row>
    <row r="558" spans="1:9" s="37" customFormat="1" ht="15.75" customHeight="1">
      <c r="A558" s="32"/>
      <c r="B558" s="24" t="s">
        <v>1438</v>
      </c>
      <c r="C558" s="225" t="s">
        <v>3121</v>
      </c>
      <c r="D558" s="22" t="s">
        <v>1532</v>
      </c>
      <c r="E558" s="20" t="s">
        <v>3970</v>
      </c>
      <c r="F558" s="22" t="s">
        <v>1567</v>
      </c>
      <c r="G558" s="22" t="s">
        <v>1568</v>
      </c>
      <c r="H558" s="21" t="s">
        <v>1531</v>
      </c>
      <c r="I558" s="36"/>
    </row>
    <row r="559" spans="1:9" s="37" customFormat="1" ht="15.75" customHeight="1">
      <c r="A559" s="32"/>
      <c r="B559" s="24" t="s">
        <v>3520</v>
      </c>
      <c r="C559" s="225" t="s">
        <v>3122</v>
      </c>
      <c r="D559" s="22" t="s">
        <v>1747</v>
      </c>
      <c r="E559" s="20" t="s">
        <v>3971</v>
      </c>
      <c r="F559" s="22" t="s">
        <v>1748</v>
      </c>
      <c r="G559" s="22" t="s">
        <v>1749</v>
      </c>
      <c r="H559" s="21" t="s">
        <v>1750</v>
      </c>
      <c r="I559" s="36"/>
    </row>
    <row r="560" spans="1:9" s="37" customFormat="1" ht="15.75" customHeight="1">
      <c r="A560" s="32"/>
      <c r="B560" s="24" t="s">
        <v>3520</v>
      </c>
      <c r="C560" s="225" t="s">
        <v>3123</v>
      </c>
      <c r="D560" s="22" t="s">
        <v>1751</v>
      </c>
      <c r="E560" s="20" t="s">
        <v>3972</v>
      </c>
      <c r="F560" s="22" t="s">
        <v>1752</v>
      </c>
      <c r="G560" s="22" t="s">
        <v>1753</v>
      </c>
      <c r="H560" s="21" t="s">
        <v>1754</v>
      </c>
      <c r="I560" s="36"/>
    </row>
    <row r="561" spans="1:9" s="37" customFormat="1" ht="15.75" customHeight="1">
      <c r="A561" s="32"/>
      <c r="B561" s="24" t="s">
        <v>3520</v>
      </c>
      <c r="C561" s="225" t="s">
        <v>3124</v>
      </c>
      <c r="D561" s="22" t="s">
        <v>1755</v>
      </c>
      <c r="E561" s="20" t="s">
        <v>3973</v>
      </c>
      <c r="F561" s="22" t="s">
        <v>1756</v>
      </c>
      <c r="G561" s="22" t="s">
        <v>1757</v>
      </c>
      <c r="H561" s="21" t="s">
        <v>1750</v>
      </c>
      <c r="I561" s="36"/>
    </row>
    <row r="562" spans="1:9" s="37" customFormat="1" ht="15.75" customHeight="1">
      <c r="A562" s="32"/>
      <c r="B562" s="24" t="s">
        <v>3520</v>
      </c>
      <c r="C562" s="225" t="s">
        <v>3125</v>
      </c>
      <c r="D562" s="22" t="s">
        <v>1758</v>
      </c>
      <c r="E562" s="20" t="s">
        <v>3974</v>
      </c>
      <c r="F562" s="22" t="s">
        <v>1759</v>
      </c>
      <c r="G562" s="22" t="s">
        <v>1760</v>
      </c>
      <c r="H562" s="21" t="s">
        <v>1761</v>
      </c>
      <c r="I562" s="36"/>
    </row>
    <row r="563" spans="1:9" s="37" customFormat="1" ht="15.75" customHeight="1">
      <c r="A563" s="32"/>
      <c r="B563" s="24" t="s">
        <v>3520</v>
      </c>
      <c r="C563" s="225" t="s">
        <v>3126</v>
      </c>
      <c r="D563" s="22" t="s">
        <v>1762</v>
      </c>
      <c r="E563" s="20" t="s">
        <v>3975</v>
      </c>
      <c r="F563" s="22" t="s">
        <v>1763</v>
      </c>
      <c r="G563" s="22" t="s">
        <v>1764</v>
      </c>
      <c r="H563" s="21" t="s">
        <v>1765</v>
      </c>
      <c r="I563" s="36"/>
    </row>
    <row r="564" spans="1:9" s="37" customFormat="1" ht="15.75" customHeight="1">
      <c r="A564" s="32"/>
      <c r="B564" s="24" t="s">
        <v>3520</v>
      </c>
      <c r="C564" s="225" t="s">
        <v>3127</v>
      </c>
      <c r="D564" s="22" t="s">
        <v>1762</v>
      </c>
      <c r="E564" s="20" t="s">
        <v>3976</v>
      </c>
      <c r="F564" s="22" t="s">
        <v>1766</v>
      </c>
      <c r="G564" s="22" t="s">
        <v>1767</v>
      </c>
      <c r="H564" s="21" t="s">
        <v>1768</v>
      </c>
      <c r="I564" s="36"/>
    </row>
    <row r="565" spans="1:9" s="37" customFormat="1" ht="15.75" customHeight="1">
      <c r="A565" s="32"/>
      <c r="B565" s="24" t="s">
        <v>3520</v>
      </c>
      <c r="C565" s="225" t="s">
        <v>3128</v>
      </c>
      <c r="D565" s="22" t="s">
        <v>1769</v>
      </c>
      <c r="E565" s="20" t="s">
        <v>3977</v>
      </c>
      <c r="F565" s="22" t="s">
        <v>1770</v>
      </c>
      <c r="G565" s="22" t="s">
        <v>1771</v>
      </c>
      <c r="H565" s="21" t="s">
        <v>2496</v>
      </c>
      <c r="I565" s="36"/>
    </row>
    <row r="566" spans="1:9" s="37" customFormat="1" ht="15.75" customHeight="1">
      <c r="A566" s="32"/>
      <c r="B566" s="24" t="s">
        <v>3520</v>
      </c>
      <c r="C566" s="225" t="s">
        <v>3129</v>
      </c>
      <c r="D566" s="22" t="s">
        <v>1772</v>
      </c>
      <c r="E566" s="20" t="s">
        <v>3978</v>
      </c>
      <c r="F566" s="22" t="s">
        <v>1773</v>
      </c>
      <c r="G566" s="22" t="s">
        <v>1774</v>
      </c>
      <c r="H566" s="21" t="s">
        <v>2497</v>
      </c>
      <c r="I566" s="36"/>
    </row>
    <row r="567" spans="1:9" s="37" customFormat="1" ht="15.75" customHeight="1">
      <c r="A567" s="32"/>
      <c r="B567" s="24" t="s">
        <v>3520</v>
      </c>
      <c r="C567" s="225" t="s">
        <v>3130</v>
      </c>
      <c r="D567" s="22" t="s">
        <v>1772</v>
      </c>
      <c r="E567" s="20" t="s">
        <v>3979</v>
      </c>
      <c r="F567" s="22" t="s">
        <v>1775</v>
      </c>
      <c r="G567" s="22" t="s">
        <v>1776</v>
      </c>
      <c r="H567" s="21" t="s">
        <v>2498</v>
      </c>
      <c r="I567" s="36"/>
    </row>
    <row r="568" spans="1:9" s="37" customFormat="1" ht="15.75" customHeight="1">
      <c r="A568" s="32"/>
      <c r="B568" s="24" t="s">
        <v>3520</v>
      </c>
      <c r="C568" s="225" t="s">
        <v>3131</v>
      </c>
      <c r="D568" s="22" t="s">
        <v>1769</v>
      </c>
      <c r="E568" s="20" t="s">
        <v>3980</v>
      </c>
      <c r="F568" s="22" t="s">
        <v>1777</v>
      </c>
      <c r="G568" s="22" t="s">
        <v>1778</v>
      </c>
      <c r="H568" s="21" t="s">
        <v>1761</v>
      </c>
      <c r="I568" s="36"/>
    </row>
    <row r="569" spans="1:9" s="37" customFormat="1" ht="15.75" customHeight="1">
      <c r="A569" s="32"/>
      <c r="B569" s="24" t="s">
        <v>3520</v>
      </c>
      <c r="C569" s="225" t="s">
        <v>3132</v>
      </c>
      <c r="D569" s="22" t="s">
        <v>1772</v>
      </c>
      <c r="E569" s="20" t="s">
        <v>3981</v>
      </c>
      <c r="F569" s="22" t="s">
        <v>1779</v>
      </c>
      <c r="G569" s="22" t="s">
        <v>1780</v>
      </c>
      <c r="H569" s="21" t="s">
        <v>2499</v>
      </c>
      <c r="I569" s="36"/>
    </row>
    <row r="570" spans="1:9" s="37" customFormat="1" ht="15.75" customHeight="1">
      <c r="A570" s="32"/>
      <c r="B570" s="24" t="s">
        <v>3520</v>
      </c>
      <c r="C570" s="225" t="s">
        <v>3133</v>
      </c>
      <c r="D570" s="22" t="s">
        <v>1781</v>
      </c>
      <c r="E570" s="20" t="s">
        <v>3982</v>
      </c>
      <c r="F570" s="22" t="s">
        <v>1782</v>
      </c>
      <c r="G570" s="22" t="s">
        <v>1783</v>
      </c>
      <c r="H570" s="21" t="s">
        <v>1784</v>
      </c>
      <c r="I570" s="36"/>
    </row>
    <row r="571" spans="1:9" s="37" customFormat="1" ht="15.75" customHeight="1">
      <c r="A571" s="32"/>
      <c r="B571" s="24" t="s">
        <v>3520</v>
      </c>
      <c r="C571" s="225" t="s">
        <v>3134</v>
      </c>
      <c r="D571" s="22" t="s">
        <v>1785</v>
      </c>
      <c r="E571" s="20" t="s">
        <v>3983</v>
      </c>
      <c r="F571" s="22" t="s">
        <v>1786</v>
      </c>
      <c r="G571" s="22" t="s">
        <v>1787</v>
      </c>
      <c r="H571" s="21" t="s">
        <v>1788</v>
      </c>
      <c r="I571" s="36"/>
    </row>
    <row r="572" spans="1:9" s="37" customFormat="1" ht="15.75" customHeight="1">
      <c r="A572" s="32"/>
      <c r="B572" s="24" t="s">
        <v>3520</v>
      </c>
      <c r="C572" s="225" t="s">
        <v>3135</v>
      </c>
      <c r="D572" s="22" t="s">
        <v>1789</v>
      </c>
      <c r="E572" s="20" t="s">
        <v>3984</v>
      </c>
      <c r="F572" s="22" t="s">
        <v>1790</v>
      </c>
      <c r="G572" s="22" t="s">
        <v>1791</v>
      </c>
      <c r="H572" s="21" t="s">
        <v>1792</v>
      </c>
      <c r="I572" s="36"/>
    </row>
    <row r="573" spans="1:9" s="37" customFormat="1" ht="15.75" customHeight="1">
      <c r="A573" s="32"/>
      <c r="B573" s="24" t="s">
        <v>3520</v>
      </c>
      <c r="C573" s="225" t="s">
        <v>3136</v>
      </c>
      <c r="D573" s="22" t="s">
        <v>1793</v>
      </c>
      <c r="E573" s="20" t="s">
        <v>3985</v>
      </c>
      <c r="F573" s="22" t="s">
        <v>1794</v>
      </c>
      <c r="G573" s="22" t="s">
        <v>1795</v>
      </c>
      <c r="H573" s="21" t="s">
        <v>1796</v>
      </c>
      <c r="I573" s="36"/>
    </row>
    <row r="574" spans="1:9" s="37" customFormat="1" ht="15.75" customHeight="1">
      <c r="A574" s="32"/>
      <c r="B574" s="24" t="s">
        <v>3520</v>
      </c>
      <c r="C574" s="225" t="s">
        <v>3137</v>
      </c>
      <c r="D574" s="22" t="s">
        <v>1781</v>
      </c>
      <c r="E574" s="20" t="s">
        <v>3986</v>
      </c>
      <c r="F574" s="22" t="s">
        <v>1797</v>
      </c>
      <c r="G574" s="22" t="s">
        <v>1798</v>
      </c>
      <c r="H574" s="21" t="s">
        <v>1799</v>
      </c>
      <c r="I574" s="36"/>
    </row>
    <row r="575" spans="1:9" s="37" customFormat="1" ht="15.75" customHeight="1">
      <c r="A575" s="32"/>
      <c r="B575" s="24" t="s">
        <v>3520</v>
      </c>
      <c r="C575" s="225" t="s">
        <v>3138</v>
      </c>
      <c r="D575" s="22" t="s">
        <v>1800</v>
      </c>
      <c r="E575" s="20" t="s">
        <v>3987</v>
      </c>
      <c r="F575" s="22" t="s">
        <v>1801</v>
      </c>
      <c r="G575" s="22" t="s">
        <v>1802</v>
      </c>
      <c r="H575" s="21" t="s">
        <v>1803</v>
      </c>
      <c r="I575" s="36"/>
    </row>
    <row r="576" spans="1:9" s="37" customFormat="1" ht="15.75" customHeight="1">
      <c r="A576" s="32"/>
      <c r="B576" s="24" t="s">
        <v>3520</v>
      </c>
      <c r="C576" s="225" t="s">
        <v>3139</v>
      </c>
      <c r="D576" s="22" t="s">
        <v>1804</v>
      </c>
      <c r="E576" s="20" t="s">
        <v>3988</v>
      </c>
      <c r="F576" s="22" t="s">
        <v>1805</v>
      </c>
      <c r="G576" s="22" t="s">
        <v>1806</v>
      </c>
      <c r="H576" s="21" t="s">
        <v>2500</v>
      </c>
      <c r="I576" s="36"/>
    </row>
    <row r="577" spans="1:9" s="37" customFormat="1" ht="15.75" customHeight="1">
      <c r="A577" s="32"/>
      <c r="B577" s="24" t="s">
        <v>3520</v>
      </c>
      <c r="C577" s="225" t="s">
        <v>3140</v>
      </c>
      <c r="D577" s="22" t="s">
        <v>1807</v>
      </c>
      <c r="E577" s="20" t="s">
        <v>3989</v>
      </c>
      <c r="F577" s="22" t="s">
        <v>1808</v>
      </c>
      <c r="G577" s="22" t="s">
        <v>1809</v>
      </c>
      <c r="H577" s="21" t="s">
        <v>1810</v>
      </c>
      <c r="I577" s="36"/>
    </row>
    <row r="578" spans="1:9" s="37" customFormat="1" ht="15.75" customHeight="1">
      <c r="A578" s="32"/>
      <c r="B578" s="24" t="s">
        <v>3520</v>
      </c>
      <c r="C578" s="225" t="s">
        <v>3141</v>
      </c>
      <c r="D578" s="22" t="s">
        <v>1807</v>
      </c>
      <c r="E578" s="20" t="s">
        <v>3990</v>
      </c>
      <c r="F578" s="22" t="s">
        <v>1811</v>
      </c>
      <c r="G578" s="22" t="s">
        <v>1812</v>
      </c>
      <c r="H578" s="21" t="s">
        <v>1813</v>
      </c>
      <c r="I578" s="36"/>
    </row>
    <row r="579" spans="1:9" s="37" customFormat="1" ht="15.75" customHeight="1">
      <c r="A579" s="32"/>
      <c r="B579" s="24" t="s">
        <v>3520</v>
      </c>
      <c r="C579" s="225" t="s">
        <v>3142</v>
      </c>
      <c r="D579" s="22" t="s">
        <v>1800</v>
      </c>
      <c r="E579" s="20" t="s">
        <v>3991</v>
      </c>
      <c r="F579" s="22" t="s">
        <v>1814</v>
      </c>
      <c r="G579" s="22" t="s">
        <v>1815</v>
      </c>
      <c r="H579" s="21" t="s">
        <v>1816</v>
      </c>
      <c r="I579" s="36"/>
    </row>
    <row r="580" spans="1:9" s="37" customFormat="1" ht="15.75" customHeight="1">
      <c r="A580" s="32"/>
      <c r="B580" s="24" t="s">
        <v>3520</v>
      </c>
      <c r="C580" s="225" t="s">
        <v>3143</v>
      </c>
      <c r="D580" s="22" t="s">
        <v>1785</v>
      </c>
      <c r="E580" s="20" t="s">
        <v>3992</v>
      </c>
      <c r="F580" s="22" t="s">
        <v>1817</v>
      </c>
      <c r="G580" s="22" t="s">
        <v>1818</v>
      </c>
      <c r="H580" s="21" t="s">
        <v>1784</v>
      </c>
      <c r="I580" s="36"/>
    </row>
    <row r="581" spans="1:9" s="37" customFormat="1" ht="15.75" customHeight="1">
      <c r="A581" s="32"/>
      <c r="B581" s="24" t="s">
        <v>3520</v>
      </c>
      <c r="C581" s="225" t="s">
        <v>3144</v>
      </c>
      <c r="D581" s="22" t="s">
        <v>1800</v>
      </c>
      <c r="E581" s="20" t="s">
        <v>3993</v>
      </c>
      <c r="F581" s="22" t="s">
        <v>1819</v>
      </c>
      <c r="G581" s="22" t="s">
        <v>1820</v>
      </c>
      <c r="H581" s="21" t="s">
        <v>1803</v>
      </c>
      <c r="I581" s="36"/>
    </row>
    <row r="582" spans="1:9" s="37" customFormat="1" ht="15.75" customHeight="1">
      <c r="A582" s="32"/>
      <c r="B582" s="24" t="s">
        <v>3520</v>
      </c>
      <c r="C582" s="225" t="s">
        <v>3145</v>
      </c>
      <c r="D582" s="22" t="s">
        <v>1821</v>
      </c>
      <c r="E582" s="20" t="s">
        <v>3994</v>
      </c>
      <c r="F582" s="22" t="s">
        <v>1822</v>
      </c>
      <c r="G582" s="22" t="s">
        <v>1822</v>
      </c>
      <c r="H582" s="21" t="s">
        <v>1823</v>
      </c>
      <c r="I582" s="36"/>
    </row>
    <row r="583" spans="1:9" s="37" customFormat="1" ht="15.75" customHeight="1">
      <c r="A583" s="32"/>
      <c r="B583" s="24" t="s">
        <v>3520</v>
      </c>
      <c r="C583" s="225" t="s">
        <v>3146</v>
      </c>
      <c r="D583" s="22" t="s">
        <v>1824</v>
      </c>
      <c r="E583" s="20" t="s">
        <v>3995</v>
      </c>
      <c r="F583" s="22" t="s">
        <v>1825</v>
      </c>
      <c r="G583" s="22" t="s">
        <v>1825</v>
      </c>
      <c r="H583" s="21" t="s">
        <v>1826</v>
      </c>
      <c r="I583" s="36"/>
    </row>
    <row r="584" spans="1:9" s="37" customFormat="1" ht="15.75" customHeight="1">
      <c r="A584" s="32"/>
      <c r="B584" s="24" t="s">
        <v>3520</v>
      </c>
      <c r="C584" s="225" t="s">
        <v>3147</v>
      </c>
      <c r="D584" s="22" t="s">
        <v>1827</v>
      </c>
      <c r="E584" s="20" t="s">
        <v>3996</v>
      </c>
      <c r="F584" s="22" t="s">
        <v>1828</v>
      </c>
      <c r="G584" s="22" t="s">
        <v>1829</v>
      </c>
      <c r="H584" s="21" t="s">
        <v>1830</v>
      </c>
      <c r="I584" s="36"/>
    </row>
    <row r="585" spans="1:9" s="37" customFormat="1" ht="15.75" customHeight="1">
      <c r="A585" s="32"/>
      <c r="B585" s="24" t="s">
        <v>3520</v>
      </c>
      <c r="C585" s="225" t="s">
        <v>3148</v>
      </c>
      <c r="D585" s="22" t="s">
        <v>1831</v>
      </c>
      <c r="E585" s="20" t="s">
        <v>3997</v>
      </c>
      <c r="F585" s="22" t="s">
        <v>1832</v>
      </c>
      <c r="G585" s="22" t="s">
        <v>1833</v>
      </c>
      <c r="H585" s="21" t="s">
        <v>1754</v>
      </c>
      <c r="I585" s="36"/>
    </row>
    <row r="586" spans="1:9" s="37" customFormat="1" ht="15.75" customHeight="1">
      <c r="A586" s="32"/>
      <c r="B586" s="24" t="s">
        <v>3520</v>
      </c>
      <c r="C586" s="225" t="s">
        <v>3149</v>
      </c>
      <c r="D586" s="22" t="s">
        <v>1834</v>
      </c>
      <c r="E586" s="20" t="s">
        <v>3998</v>
      </c>
      <c r="F586" s="22" t="s">
        <v>1835</v>
      </c>
      <c r="G586" s="22" t="s">
        <v>1836</v>
      </c>
      <c r="H586" s="21" t="s">
        <v>1837</v>
      </c>
      <c r="I586" s="36"/>
    </row>
    <row r="587" spans="1:9" s="37" customFormat="1" ht="15.75" customHeight="1">
      <c r="A587" s="32"/>
      <c r="B587" s="24" t="s">
        <v>3520</v>
      </c>
      <c r="C587" s="225" t="s">
        <v>3150</v>
      </c>
      <c r="D587" s="22" t="s">
        <v>1838</v>
      </c>
      <c r="E587" s="20" t="s">
        <v>3999</v>
      </c>
      <c r="F587" s="22" t="s">
        <v>1839</v>
      </c>
      <c r="G587" s="22" t="s">
        <v>1840</v>
      </c>
      <c r="H587" s="21" t="s">
        <v>2501</v>
      </c>
      <c r="I587" s="36"/>
    </row>
    <row r="588" spans="1:9" s="37" customFormat="1" ht="15.75" customHeight="1">
      <c r="A588" s="32"/>
      <c r="B588" s="24" t="s">
        <v>3520</v>
      </c>
      <c r="C588" s="225" t="s">
        <v>3151</v>
      </c>
      <c r="D588" s="22" t="s">
        <v>1841</v>
      </c>
      <c r="E588" s="20" t="s">
        <v>4000</v>
      </c>
      <c r="F588" s="22" t="s">
        <v>1842</v>
      </c>
      <c r="G588" s="22" t="s">
        <v>1842</v>
      </c>
      <c r="H588" s="21" t="s">
        <v>1823</v>
      </c>
      <c r="I588" s="36"/>
    </row>
    <row r="589" spans="1:9" s="37" customFormat="1" ht="15.75" customHeight="1">
      <c r="A589" s="32"/>
      <c r="B589" s="24" t="s">
        <v>3520</v>
      </c>
      <c r="C589" s="225" t="s">
        <v>3152</v>
      </c>
      <c r="D589" s="22" t="s">
        <v>1824</v>
      </c>
      <c r="E589" s="20" t="s">
        <v>4001</v>
      </c>
      <c r="F589" s="22" t="s">
        <v>1843</v>
      </c>
      <c r="G589" s="22" t="s">
        <v>1843</v>
      </c>
      <c r="H589" s="21" t="s">
        <v>1826</v>
      </c>
      <c r="I589" s="36"/>
    </row>
    <row r="590" spans="1:9" s="37" customFormat="1" ht="15.75" customHeight="1">
      <c r="A590" s="32"/>
      <c r="B590" s="24" t="s">
        <v>3520</v>
      </c>
      <c r="C590" s="225" t="s">
        <v>3153</v>
      </c>
      <c r="D590" s="22" t="s">
        <v>1844</v>
      </c>
      <c r="E590" s="20" t="s">
        <v>4002</v>
      </c>
      <c r="F590" s="22" t="s">
        <v>1845</v>
      </c>
      <c r="G590" s="22" t="s">
        <v>1846</v>
      </c>
      <c r="H590" s="21" t="s">
        <v>1830</v>
      </c>
      <c r="I590" s="36"/>
    </row>
    <row r="591" spans="1:9" s="37" customFormat="1" ht="15.75" customHeight="1">
      <c r="A591" s="32"/>
      <c r="B591" s="24" t="s">
        <v>3520</v>
      </c>
      <c r="C591" s="225" t="s">
        <v>3154</v>
      </c>
      <c r="D591" s="22" t="s">
        <v>1831</v>
      </c>
      <c r="E591" s="20" t="s">
        <v>4003</v>
      </c>
      <c r="F591" s="22" t="s">
        <v>1847</v>
      </c>
      <c r="G591" s="22" t="s">
        <v>1848</v>
      </c>
      <c r="H591" s="21" t="s">
        <v>1754</v>
      </c>
      <c r="I591" s="36"/>
    </row>
    <row r="592" spans="1:9" s="37" customFormat="1" ht="15.75" customHeight="1">
      <c r="A592" s="32"/>
      <c r="B592" s="24" t="s">
        <v>3520</v>
      </c>
      <c r="C592" s="225" t="s">
        <v>3155</v>
      </c>
      <c r="D592" s="22" t="s">
        <v>1838</v>
      </c>
      <c r="E592" s="20" t="s">
        <v>4004</v>
      </c>
      <c r="F592" s="22" t="s">
        <v>1849</v>
      </c>
      <c r="G592" s="22" t="s">
        <v>1850</v>
      </c>
      <c r="H592" s="21" t="s">
        <v>2502</v>
      </c>
      <c r="I592" s="36"/>
    </row>
    <row r="593" spans="1:9" s="37" customFormat="1" ht="15.75" customHeight="1">
      <c r="A593" s="32"/>
      <c r="B593" s="24" t="s">
        <v>3520</v>
      </c>
      <c r="C593" s="225" t="s">
        <v>3156</v>
      </c>
      <c r="D593" s="22" t="s">
        <v>1838</v>
      </c>
      <c r="E593" s="20" t="s">
        <v>4005</v>
      </c>
      <c r="F593" s="22" t="s">
        <v>1851</v>
      </c>
      <c r="G593" s="22" t="s">
        <v>1852</v>
      </c>
      <c r="H593" s="21" t="s">
        <v>2503</v>
      </c>
      <c r="I593" s="36"/>
    </row>
    <row r="594" spans="1:9" s="37" customFormat="1" ht="15.75" customHeight="1">
      <c r="A594" s="32"/>
      <c r="B594" s="24" t="s">
        <v>1853</v>
      </c>
      <c r="C594" s="225" t="s">
        <v>3157</v>
      </c>
      <c r="D594" s="22" t="s">
        <v>1854</v>
      </c>
      <c r="E594" s="20" t="s">
        <v>4006</v>
      </c>
      <c r="F594" s="22" t="s">
        <v>1855</v>
      </c>
      <c r="G594" s="22" t="s">
        <v>1856</v>
      </c>
      <c r="H594" s="21" t="s">
        <v>1857</v>
      </c>
      <c r="I594" s="36"/>
    </row>
    <row r="595" spans="1:9" s="37" customFormat="1" ht="15.75" customHeight="1">
      <c r="A595" s="32"/>
      <c r="B595" s="24" t="s">
        <v>1853</v>
      </c>
      <c r="C595" s="225" t="s">
        <v>3158</v>
      </c>
      <c r="D595" s="22" t="s">
        <v>1854</v>
      </c>
      <c r="E595" s="20" t="s">
        <v>4007</v>
      </c>
      <c r="F595" s="22" t="s">
        <v>1858</v>
      </c>
      <c r="G595" s="22" t="s">
        <v>1859</v>
      </c>
      <c r="H595" s="21" t="s">
        <v>1860</v>
      </c>
      <c r="I595" s="36"/>
    </row>
    <row r="596" spans="1:9" s="37" customFormat="1" ht="15.75" customHeight="1">
      <c r="A596" s="32"/>
      <c r="B596" s="24" t="s">
        <v>1853</v>
      </c>
      <c r="C596" s="225" t="s">
        <v>3159</v>
      </c>
      <c r="D596" s="22" t="s">
        <v>1854</v>
      </c>
      <c r="E596" s="20" t="s">
        <v>4008</v>
      </c>
      <c r="F596" s="22" t="s">
        <v>1861</v>
      </c>
      <c r="G596" s="22" t="s">
        <v>1862</v>
      </c>
      <c r="H596" s="21" t="s">
        <v>1863</v>
      </c>
      <c r="I596" s="36"/>
    </row>
    <row r="597" spans="1:9" s="37" customFormat="1" ht="15.75" customHeight="1">
      <c r="A597" s="32"/>
      <c r="B597" s="24" t="s">
        <v>1853</v>
      </c>
      <c r="C597" s="225" t="s">
        <v>3160</v>
      </c>
      <c r="D597" s="22" t="s">
        <v>1864</v>
      </c>
      <c r="E597" s="20" t="s">
        <v>4009</v>
      </c>
      <c r="F597" s="22" t="s">
        <v>1865</v>
      </c>
      <c r="G597" s="22" t="s">
        <v>1866</v>
      </c>
      <c r="H597" s="21" t="s">
        <v>1867</v>
      </c>
      <c r="I597" s="38"/>
    </row>
    <row r="598" spans="1:9" s="37" customFormat="1" ht="15.75" customHeight="1">
      <c r="A598" s="32"/>
      <c r="B598" s="24" t="s">
        <v>1853</v>
      </c>
      <c r="C598" s="225" t="s">
        <v>3161</v>
      </c>
      <c r="D598" s="22" t="s">
        <v>1868</v>
      </c>
      <c r="E598" s="20" t="s">
        <v>4010</v>
      </c>
      <c r="F598" s="22" t="s">
        <v>1869</v>
      </c>
      <c r="G598" s="22" t="s">
        <v>1870</v>
      </c>
      <c r="H598" s="21" t="s">
        <v>1871</v>
      </c>
      <c r="I598" s="36"/>
    </row>
    <row r="599" spans="1:9" s="37" customFormat="1" ht="15.75" customHeight="1">
      <c r="A599" s="32"/>
      <c r="B599" s="24" t="s">
        <v>1853</v>
      </c>
      <c r="C599" s="225" t="s">
        <v>3162</v>
      </c>
      <c r="D599" s="22" t="s">
        <v>1872</v>
      </c>
      <c r="E599" s="20" t="s">
        <v>4011</v>
      </c>
      <c r="F599" s="22" t="s">
        <v>1873</v>
      </c>
      <c r="G599" s="22" t="s">
        <v>1874</v>
      </c>
      <c r="H599" s="21" t="s">
        <v>1875</v>
      </c>
      <c r="I599" s="36"/>
    </row>
    <row r="600" spans="1:9" s="37" customFormat="1" ht="15.75" customHeight="1">
      <c r="A600" s="32"/>
      <c r="B600" s="24" t="s">
        <v>1853</v>
      </c>
      <c r="C600" s="225" t="s">
        <v>3163</v>
      </c>
      <c r="D600" s="22" t="s">
        <v>1876</v>
      </c>
      <c r="E600" s="20" t="s">
        <v>4012</v>
      </c>
      <c r="F600" s="22" t="s">
        <v>1877</v>
      </c>
      <c r="G600" s="22" t="s">
        <v>1878</v>
      </c>
      <c r="H600" s="21" t="s">
        <v>1879</v>
      </c>
      <c r="I600" s="36"/>
    </row>
    <row r="601" spans="1:9" s="37" customFormat="1" ht="15.75" customHeight="1">
      <c r="A601" s="32"/>
      <c r="B601" s="24" t="s">
        <v>1853</v>
      </c>
      <c r="C601" s="225" t="s">
        <v>3164</v>
      </c>
      <c r="D601" s="22" t="s">
        <v>1880</v>
      </c>
      <c r="E601" s="20" t="s">
        <v>4013</v>
      </c>
      <c r="F601" s="22" t="s">
        <v>1881</v>
      </c>
      <c r="G601" s="22" t="s">
        <v>1882</v>
      </c>
      <c r="H601" s="21" t="s">
        <v>2504</v>
      </c>
      <c r="I601" s="36"/>
    </row>
    <row r="602" spans="1:9" s="37" customFormat="1" ht="15.75" customHeight="1">
      <c r="A602" s="32"/>
      <c r="B602" s="24" t="s">
        <v>1853</v>
      </c>
      <c r="C602" s="225" t="s">
        <v>3166</v>
      </c>
      <c r="D602" s="22" t="s">
        <v>1883</v>
      </c>
      <c r="E602" s="20" t="s">
        <v>4014</v>
      </c>
      <c r="F602" s="22" t="s">
        <v>1884</v>
      </c>
      <c r="G602" s="22" t="s">
        <v>1885</v>
      </c>
      <c r="H602" s="21" t="s">
        <v>1886</v>
      </c>
      <c r="I602" s="36"/>
    </row>
    <row r="603" spans="1:9" s="37" customFormat="1" ht="15.75" customHeight="1">
      <c r="A603" s="32"/>
      <c r="B603" s="24" t="s">
        <v>1853</v>
      </c>
      <c r="C603" s="225" t="s">
        <v>3167</v>
      </c>
      <c r="D603" s="22" t="s">
        <v>1887</v>
      </c>
      <c r="E603" s="20" t="s">
        <v>4015</v>
      </c>
      <c r="F603" s="22" t="s">
        <v>1888</v>
      </c>
      <c r="G603" s="22" t="s">
        <v>1889</v>
      </c>
      <c r="H603" s="21" t="s">
        <v>1890</v>
      </c>
      <c r="I603" s="36"/>
    </row>
    <row r="604" spans="1:9" s="37" customFormat="1" ht="15.75" customHeight="1">
      <c r="A604" s="32"/>
      <c r="B604" s="24" t="s">
        <v>1853</v>
      </c>
      <c r="C604" s="225" t="s">
        <v>3168</v>
      </c>
      <c r="D604" s="22" t="s">
        <v>1854</v>
      </c>
      <c r="E604" s="20" t="s">
        <v>4016</v>
      </c>
      <c r="F604" s="22" t="s">
        <v>1891</v>
      </c>
      <c r="G604" s="22" t="s">
        <v>1892</v>
      </c>
      <c r="H604" s="21" t="s">
        <v>1857</v>
      </c>
      <c r="I604" s="36"/>
    </row>
    <row r="605" spans="1:9" s="37" customFormat="1" ht="15.75" customHeight="1">
      <c r="A605" s="32"/>
      <c r="B605" s="24" t="s">
        <v>3521</v>
      </c>
      <c r="C605" s="225" t="s">
        <v>3169</v>
      </c>
      <c r="D605" s="22" t="s">
        <v>1893</v>
      </c>
      <c r="E605" s="20" t="s">
        <v>4017</v>
      </c>
      <c r="F605" s="22" t="s">
        <v>1894</v>
      </c>
      <c r="G605" s="22" t="s">
        <v>1895</v>
      </c>
      <c r="H605" s="21" t="s">
        <v>1896</v>
      </c>
      <c r="I605" s="36"/>
    </row>
    <row r="606" spans="1:9" s="37" customFormat="1" ht="15.75" customHeight="1">
      <c r="A606" s="32"/>
      <c r="B606" s="24" t="s">
        <v>3521</v>
      </c>
      <c r="C606" s="225" t="s">
        <v>3170</v>
      </c>
      <c r="D606" s="22" t="s">
        <v>1897</v>
      </c>
      <c r="E606" s="20" t="s">
        <v>4018</v>
      </c>
      <c r="F606" s="22" t="s">
        <v>1898</v>
      </c>
      <c r="G606" s="22" t="s">
        <v>1899</v>
      </c>
      <c r="H606" s="21" t="s">
        <v>1900</v>
      </c>
      <c r="I606" s="36"/>
    </row>
    <row r="607" spans="1:9" s="37" customFormat="1" ht="15.75" customHeight="1">
      <c r="A607" s="32"/>
      <c r="B607" s="24" t="s">
        <v>3521</v>
      </c>
      <c r="C607" s="225" t="s">
        <v>3171</v>
      </c>
      <c r="D607" s="22" t="s">
        <v>1901</v>
      </c>
      <c r="E607" s="20" t="s">
        <v>4019</v>
      </c>
      <c r="F607" s="22" t="s">
        <v>1902</v>
      </c>
      <c r="G607" s="22" t="s">
        <v>1903</v>
      </c>
      <c r="H607" s="21" t="s">
        <v>1904</v>
      </c>
      <c r="I607" s="36"/>
    </row>
    <row r="608" spans="1:9" s="37" customFormat="1" ht="15.75" customHeight="1">
      <c r="A608" s="32"/>
      <c r="B608" s="24" t="s">
        <v>3521</v>
      </c>
      <c r="C608" s="225" t="s">
        <v>3172</v>
      </c>
      <c r="D608" s="22" t="s">
        <v>1901</v>
      </c>
      <c r="E608" s="20" t="s">
        <v>4020</v>
      </c>
      <c r="F608" s="22" t="s">
        <v>1905</v>
      </c>
      <c r="G608" s="22" t="s">
        <v>1906</v>
      </c>
      <c r="H608" s="21" t="s">
        <v>1907</v>
      </c>
      <c r="I608" s="36"/>
    </row>
    <row r="609" spans="1:9" s="37" customFormat="1" ht="15.75" customHeight="1">
      <c r="A609" s="32"/>
      <c r="B609" s="24" t="s">
        <v>3521</v>
      </c>
      <c r="C609" s="225" t="s">
        <v>3173</v>
      </c>
      <c r="D609" s="22" t="s">
        <v>1908</v>
      </c>
      <c r="E609" s="20" t="s">
        <v>4021</v>
      </c>
      <c r="F609" s="22" t="s">
        <v>1909</v>
      </c>
      <c r="G609" s="22" t="s">
        <v>1910</v>
      </c>
      <c r="H609" s="21" t="s">
        <v>1911</v>
      </c>
      <c r="I609" s="36"/>
    </row>
    <row r="610" spans="1:9" s="37" customFormat="1" ht="15.75" customHeight="1">
      <c r="A610" s="32"/>
      <c r="B610" s="24" t="s">
        <v>3521</v>
      </c>
      <c r="C610" s="225" t="s">
        <v>3174</v>
      </c>
      <c r="D610" s="22" t="s">
        <v>1912</v>
      </c>
      <c r="E610" s="20" t="s">
        <v>4022</v>
      </c>
      <c r="F610" s="22" t="s">
        <v>1913</v>
      </c>
      <c r="G610" s="22" t="s">
        <v>1914</v>
      </c>
      <c r="H610" s="21" t="s">
        <v>2505</v>
      </c>
      <c r="I610" s="36"/>
    </row>
    <row r="611" spans="1:9" s="37" customFormat="1" ht="15.75" customHeight="1">
      <c r="A611" s="32"/>
      <c r="B611" s="24" t="s">
        <v>3521</v>
      </c>
      <c r="C611" s="225" t="s">
        <v>3175</v>
      </c>
      <c r="D611" s="22" t="s">
        <v>1912</v>
      </c>
      <c r="E611" s="20" t="s">
        <v>4023</v>
      </c>
      <c r="F611" s="22" t="s">
        <v>1915</v>
      </c>
      <c r="G611" s="22" t="s">
        <v>1916</v>
      </c>
      <c r="H611" s="21" t="s">
        <v>1917</v>
      </c>
      <c r="I611" s="36"/>
    </row>
    <row r="612" spans="1:9" s="37" customFormat="1" ht="15.75" customHeight="1">
      <c r="A612" s="32"/>
      <c r="B612" s="24" t="s">
        <v>3521</v>
      </c>
      <c r="C612" s="225" t="s">
        <v>3176</v>
      </c>
      <c r="D612" s="22" t="s">
        <v>1893</v>
      </c>
      <c r="E612" s="20" t="s">
        <v>4024</v>
      </c>
      <c r="F612" s="22" t="s">
        <v>1918</v>
      </c>
      <c r="G612" s="22" t="s">
        <v>1919</v>
      </c>
      <c r="H612" s="21" t="s">
        <v>1896</v>
      </c>
      <c r="I612" s="36"/>
    </row>
    <row r="613" spans="1:9" s="37" customFormat="1" ht="15.75" customHeight="1">
      <c r="A613" s="32"/>
      <c r="B613" s="24" t="s">
        <v>3521</v>
      </c>
      <c r="C613" s="225" t="s">
        <v>3177</v>
      </c>
      <c r="D613" s="22" t="s">
        <v>1920</v>
      </c>
      <c r="E613" s="20" t="s">
        <v>4025</v>
      </c>
      <c r="F613" s="22" t="s">
        <v>1921</v>
      </c>
      <c r="G613" s="22" t="s">
        <v>1922</v>
      </c>
      <c r="H613" s="21" t="s">
        <v>2506</v>
      </c>
      <c r="I613" s="36"/>
    </row>
    <row r="614" spans="1:9" s="37" customFormat="1" ht="15.75" customHeight="1">
      <c r="A614" s="32"/>
      <c r="B614" s="24" t="s">
        <v>3521</v>
      </c>
      <c r="C614" s="225" t="s">
        <v>3178</v>
      </c>
      <c r="D614" s="22" t="s">
        <v>1923</v>
      </c>
      <c r="E614" s="20" t="s">
        <v>4026</v>
      </c>
      <c r="F614" s="22" t="s">
        <v>1924</v>
      </c>
      <c r="G614" s="22" t="s">
        <v>1925</v>
      </c>
      <c r="H614" s="21" t="s">
        <v>1926</v>
      </c>
      <c r="I614" s="36"/>
    </row>
    <row r="615" spans="1:9" s="37" customFormat="1" ht="15.75" customHeight="1">
      <c r="A615" s="32"/>
      <c r="B615" s="24" t="s">
        <v>3521</v>
      </c>
      <c r="C615" s="225" t="s">
        <v>3179</v>
      </c>
      <c r="D615" s="22" t="s">
        <v>1927</v>
      </c>
      <c r="E615" s="20" t="s">
        <v>4027</v>
      </c>
      <c r="F615" s="22" t="s">
        <v>29</v>
      </c>
      <c r="G615" s="22" t="s">
        <v>1928</v>
      </c>
      <c r="H615" s="21" t="s">
        <v>1929</v>
      </c>
      <c r="I615" s="36"/>
    </row>
    <row r="616" spans="1:9" s="37" customFormat="1" ht="15.75" customHeight="1">
      <c r="A616" s="32"/>
      <c r="B616" s="24" t="s">
        <v>3521</v>
      </c>
      <c r="C616" s="225" t="s">
        <v>3180</v>
      </c>
      <c r="D616" s="22" t="s">
        <v>1920</v>
      </c>
      <c r="E616" s="20" t="s">
        <v>4028</v>
      </c>
      <c r="F616" s="22" t="s">
        <v>1930</v>
      </c>
      <c r="G616" s="22" t="s">
        <v>1931</v>
      </c>
      <c r="H616" s="21" t="s">
        <v>2507</v>
      </c>
      <c r="I616" s="36"/>
    </row>
    <row r="617" spans="1:9" s="37" customFormat="1" ht="15.75" customHeight="1">
      <c r="A617" s="32"/>
      <c r="B617" s="24" t="s">
        <v>3521</v>
      </c>
      <c r="C617" s="225" t="s">
        <v>3181</v>
      </c>
      <c r="D617" s="22" t="s">
        <v>1932</v>
      </c>
      <c r="E617" s="20" t="s">
        <v>4029</v>
      </c>
      <c r="F617" s="22" t="s">
        <v>1933</v>
      </c>
      <c r="G617" s="22" t="s">
        <v>1934</v>
      </c>
      <c r="H617" s="21" t="s">
        <v>1935</v>
      </c>
      <c r="I617" s="36"/>
    </row>
    <row r="618" spans="1:9" s="37" customFormat="1" ht="15.75" customHeight="1">
      <c r="A618" s="32"/>
      <c r="B618" s="24" t="s">
        <v>3521</v>
      </c>
      <c r="C618" s="225" t="s">
        <v>3182</v>
      </c>
      <c r="D618" s="22" t="s">
        <v>1936</v>
      </c>
      <c r="E618" s="20" t="s">
        <v>4030</v>
      </c>
      <c r="F618" s="22" t="s">
        <v>1937</v>
      </c>
      <c r="G618" s="22" t="s">
        <v>1938</v>
      </c>
      <c r="H618" s="21" t="s">
        <v>1939</v>
      </c>
      <c r="I618" s="36"/>
    </row>
    <row r="619" spans="1:9" s="37" customFormat="1" ht="15.75" customHeight="1">
      <c r="A619" s="32"/>
      <c r="B619" s="24" t="s">
        <v>3521</v>
      </c>
      <c r="C619" s="225" t="s">
        <v>3183</v>
      </c>
      <c r="D619" s="22" t="s">
        <v>1940</v>
      </c>
      <c r="E619" s="20" t="s">
        <v>4031</v>
      </c>
      <c r="F619" s="22" t="s">
        <v>1941</v>
      </c>
      <c r="G619" s="22" t="s">
        <v>1942</v>
      </c>
      <c r="H619" s="21" t="s">
        <v>1943</v>
      </c>
      <c r="I619" s="36"/>
    </row>
    <row r="620" spans="1:9" s="37" customFormat="1" ht="15.75" customHeight="1">
      <c r="A620" s="32"/>
      <c r="B620" s="24" t="s">
        <v>3521</v>
      </c>
      <c r="C620" s="225" t="s">
        <v>3184</v>
      </c>
      <c r="D620" s="22" t="s">
        <v>1920</v>
      </c>
      <c r="E620" s="20" t="s">
        <v>4032</v>
      </c>
      <c r="F620" s="22" t="s">
        <v>1944</v>
      </c>
      <c r="G620" s="22" t="s">
        <v>1945</v>
      </c>
      <c r="H620" s="21" t="s">
        <v>2508</v>
      </c>
      <c r="I620" s="36"/>
    </row>
    <row r="621" spans="1:9" s="37" customFormat="1" ht="15.75" customHeight="1">
      <c r="A621" s="32"/>
      <c r="B621" s="24" t="s">
        <v>3521</v>
      </c>
      <c r="C621" s="225" t="s">
        <v>3185</v>
      </c>
      <c r="D621" s="22" t="s">
        <v>1940</v>
      </c>
      <c r="E621" s="20" t="s">
        <v>4033</v>
      </c>
      <c r="F621" s="22" t="s">
        <v>1946</v>
      </c>
      <c r="G621" s="22" t="s">
        <v>1947</v>
      </c>
      <c r="H621" s="21" t="s">
        <v>2509</v>
      </c>
      <c r="I621" s="36"/>
    </row>
    <row r="622" spans="1:9" s="37" customFormat="1" ht="15.75" customHeight="1">
      <c r="A622" s="32"/>
      <c r="B622" s="24" t="s">
        <v>3521</v>
      </c>
      <c r="C622" s="225" t="s">
        <v>3186</v>
      </c>
      <c r="D622" s="22" t="s">
        <v>1948</v>
      </c>
      <c r="E622" s="20" t="s">
        <v>4034</v>
      </c>
      <c r="F622" s="22" t="s">
        <v>1949</v>
      </c>
      <c r="G622" s="22" t="s">
        <v>1949</v>
      </c>
      <c r="H622" s="21" t="s">
        <v>1950</v>
      </c>
      <c r="I622" s="36"/>
    </row>
    <row r="623" spans="1:9" s="37" customFormat="1" ht="15.75" customHeight="1">
      <c r="A623" s="32"/>
      <c r="B623" s="24" t="s">
        <v>3521</v>
      </c>
      <c r="C623" s="225" t="s">
        <v>3187</v>
      </c>
      <c r="D623" s="22" t="s">
        <v>1951</v>
      </c>
      <c r="E623" s="20" t="s">
        <v>4035</v>
      </c>
      <c r="F623" s="22" t="s">
        <v>1952</v>
      </c>
      <c r="G623" s="22" t="s">
        <v>1952</v>
      </c>
      <c r="H623" s="21" t="s">
        <v>1953</v>
      </c>
      <c r="I623" s="36"/>
    </row>
    <row r="624" spans="1:9" s="37" customFormat="1" ht="15.75" customHeight="1">
      <c r="A624" s="32"/>
      <c r="B624" s="24" t="s">
        <v>3521</v>
      </c>
      <c r="C624" s="225" t="s">
        <v>3188</v>
      </c>
      <c r="D624" s="22" t="s">
        <v>1954</v>
      </c>
      <c r="E624" s="20" t="s">
        <v>4036</v>
      </c>
      <c r="F624" s="22" t="s">
        <v>1955</v>
      </c>
      <c r="G624" s="22" t="s">
        <v>1955</v>
      </c>
      <c r="H624" s="21" t="s">
        <v>2510</v>
      </c>
      <c r="I624" s="36"/>
    </row>
    <row r="625" spans="1:9" s="37" customFormat="1" ht="15.75" customHeight="1">
      <c r="A625" s="32"/>
      <c r="B625" s="24" t="s">
        <v>3521</v>
      </c>
      <c r="C625" s="225" t="s">
        <v>3189</v>
      </c>
      <c r="D625" s="22" t="s">
        <v>1956</v>
      </c>
      <c r="E625" s="20" t="s">
        <v>4037</v>
      </c>
      <c r="F625" s="22" t="s">
        <v>1957</v>
      </c>
      <c r="G625" s="22" t="s">
        <v>1957</v>
      </c>
      <c r="H625" s="21" t="s">
        <v>1958</v>
      </c>
      <c r="I625" s="36"/>
    </row>
    <row r="626" spans="1:9" s="37" customFormat="1" ht="15.75" customHeight="1">
      <c r="A626" s="32"/>
      <c r="B626" s="24" t="s">
        <v>3521</v>
      </c>
      <c r="C626" s="225" t="s">
        <v>3190</v>
      </c>
      <c r="D626" s="22" t="s">
        <v>1959</v>
      </c>
      <c r="E626" s="20" t="s">
        <v>4038</v>
      </c>
      <c r="F626" s="22" t="s">
        <v>1960</v>
      </c>
      <c r="G626" s="22" t="s">
        <v>1960</v>
      </c>
      <c r="H626" s="21" t="s">
        <v>1961</v>
      </c>
      <c r="I626" s="36"/>
    </row>
    <row r="627" spans="1:9" s="37" customFormat="1" ht="15.75" customHeight="1">
      <c r="A627" s="32"/>
      <c r="B627" s="24" t="s">
        <v>3521</v>
      </c>
      <c r="C627" s="225" t="s">
        <v>3191</v>
      </c>
      <c r="D627" s="22" t="s">
        <v>1962</v>
      </c>
      <c r="E627" s="20" t="s">
        <v>4039</v>
      </c>
      <c r="F627" s="22" t="s">
        <v>1963</v>
      </c>
      <c r="G627" s="22" t="s">
        <v>1964</v>
      </c>
      <c r="H627" s="21" t="s">
        <v>1965</v>
      </c>
      <c r="I627" s="36"/>
    </row>
    <row r="628" spans="1:9" s="37" customFormat="1" ht="15.75" customHeight="1">
      <c r="A628" s="32"/>
      <c r="B628" s="24" t="s">
        <v>3521</v>
      </c>
      <c r="C628" s="225" t="s">
        <v>3192</v>
      </c>
      <c r="D628" s="22" t="s">
        <v>1966</v>
      </c>
      <c r="E628" s="20" t="s">
        <v>4040</v>
      </c>
      <c r="F628" s="22" t="s">
        <v>1967</v>
      </c>
      <c r="G628" s="22" t="s">
        <v>1968</v>
      </c>
      <c r="H628" s="21" t="s">
        <v>2511</v>
      </c>
      <c r="I628" s="36"/>
    </row>
    <row r="629" spans="1:9" s="37" customFormat="1" ht="15.75" customHeight="1">
      <c r="A629" s="32"/>
      <c r="B629" s="24" t="s">
        <v>3521</v>
      </c>
      <c r="C629" s="225" t="s">
        <v>3193</v>
      </c>
      <c r="D629" s="22" t="s">
        <v>1969</v>
      </c>
      <c r="E629" s="20" t="s">
        <v>4041</v>
      </c>
      <c r="F629" s="22" t="s">
        <v>1970</v>
      </c>
      <c r="G629" s="22" t="s">
        <v>1971</v>
      </c>
      <c r="H629" s="21" t="s">
        <v>1972</v>
      </c>
      <c r="I629" s="36"/>
    </row>
    <row r="630" spans="1:9" s="37" customFormat="1" ht="15.75" customHeight="1">
      <c r="A630" s="32"/>
      <c r="B630" s="24" t="s">
        <v>3521</v>
      </c>
      <c r="C630" s="225" t="s">
        <v>3194</v>
      </c>
      <c r="D630" s="22" t="s">
        <v>1973</v>
      </c>
      <c r="E630" s="20" t="s">
        <v>4042</v>
      </c>
      <c r="F630" s="22" t="s">
        <v>1974</v>
      </c>
      <c r="G630" s="22" t="s">
        <v>1975</v>
      </c>
      <c r="H630" s="21" t="s">
        <v>1976</v>
      </c>
      <c r="I630" s="36"/>
    </row>
    <row r="631" spans="1:9" s="37" customFormat="1" ht="15.75" customHeight="1">
      <c r="A631" s="32"/>
      <c r="B631" s="24" t="s">
        <v>3521</v>
      </c>
      <c r="C631" s="225" t="s">
        <v>3195</v>
      </c>
      <c r="D631" s="22" t="s">
        <v>1948</v>
      </c>
      <c r="E631" s="20" t="s">
        <v>4043</v>
      </c>
      <c r="F631" s="22" t="s">
        <v>1977</v>
      </c>
      <c r="G631" s="22" t="s">
        <v>1977</v>
      </c>
      <c r="H631" s="21" t="s">
        <v>1950</v>
      </c>
      <c r="I631" s="38"/>
    </row>
    <row r="632" spans="1:9" s="37" customFormat="1" ht="15.75" customHeight="1">
      <c r="A632" s="32"/>
      <c r="B632" s="24" t="s">
        <v>3521</v>
      </c>
      <c r="C632" s="225" t="s">
        <v>3196</v>
      </c>
      <c r="D632" s="22" t="s">
        <v>1951</v>
      </c>
      <c r="E632" s="20" t="s">
        <v>4044</v>
      </c>
      <c r="F632" s="22" t="s">
        <v>1978</v>
      </c>
      <c r="G632" s="22" t="s">
        <v>1978</v>
      </c>
      <c r="H632" s="21" t="s">
        <v>1979</v>
      </c>
      <c r="I632" s="36"/>
    </row>
    <row r="633" spans="1:9" s="37" customFormat="1" ht="15.75" customHeight="1">
      <c r="A633" s="32"/>
      <c r="B633" s="24" t="s">
        <v>3521</v>
      </c>
      <c r="C633" s="225" t="s">
        <v>3197</v>
      </c>
      <c r="D633" s="22" t="s">
        <v>1954</v>
      </c>
      <c r="E633" s="20" t="s">
        <v>4045</v>
      </c>
      <c r="F633" s="22" t="s">
        <v>1980</v>
      </c>
      <c r="G633" s="22" t="s">
        <v>1980</v>
      </c>
      <c r="H633" s="21" t="s">
        <v>2510</v>
      </c>
      <c r="I633" s="36"/>
    </row>
    <row r="634" spans="1:9" s="37" customFormat="1" ht="15.75" customHeight="1">
      <c r="A634" s="32"/>
      <c r="B634" s="24" t="s">
        <v>3521</v>
      </c>
      <c r="C634" s="225" t="s">
        <v>3198</v>
      </c>
      <c r="D634" s="22" t="s">
        <v>1956</v>
      </c>
      <c r="E634" s="20" t="s">
        <v>4046</v>
      </c>
      <c r="F634" s="22" t="s">
        <v>1981</v>
      </c>
      <c r="G634" s="22" t="s">
        <v>1981</v>
      </c>
      <c r="H634" s="21" t="s">
        <v>1982</v>
      </c>
      <c r="I634" s="36"/>
    </row>
    <row r="635" spans="1:9" s="37" customFormat="1" ht="15.75" customHeight="1">
      <c r="A635" s="32"/>
      <c r="B635" s="24" t="s">
        <v>3521</v>
      </c>
      <c r="C635" s="225" t="s">
        <v>3199</v>
      </c>
      <c r="D635" s="22" t="s">
        <v>1983</v>
      </c>
      <c r="E635" s="20" t="s">
        <v>4047</v>
      </c>
      <c r="F635" s="22" t="s">
        <v>1984</v>
      </c>
      <c r="G635" s="22" t="s">
        <v>1985</v>
      </c>
      <c r="H635" s="21" t="s">
        <v>2512</v>
      </c>
      <c r="I635" s="36"/>
    </row>
    <row r="636" spans="1:9" s="37" customFormat="1" ht="15.75" customHeight="1">
      <c r="A636" s="32"/>
      <c r="B636" s="24" t="s">
        <v>3521</v>
      </c>
      <c r="C636" s="225" t="s">
        <v>3200</v>
      </c>
      <c r="D636" s="22" t="s">
        <v>1973</v>
      </c>
      <c r="E636" s="20" t="s">
        <v>4048</v>
      </c>
      <c r="F636" s="22" t="s">
        <v>1986</v>
      </c>
      <c r="G636" s="22" t="s">
        <v>1987</v>
      </c>
      <c r="H636" s="21" t="s">
        <v>1976</v>
      </c>
      <c r="I636" s="36"/>
    </row>
    <row r="637" spans="1:9" s="37" customFormat="1" ht="15.75" customHeight="1">
      <c r="A637" s="32"/>
      <c r="B637" s="24" t="s">
        <v>1988</v>
      </c>
      <c r="C637" s="225" t="s">
        <v>3201</v>
      </c>
      <c r="D637" s="22" t="s">
        <v>1989</v>
      </c>
      <c r="E637" s="20" t="s">
        <v>4049</v>
      </c>
      <c r="F637" s="22" t="s">
        <v>1990</v>
      </c>
      <c r="G637" s="22" t="s">
        <v>1991</v>
      </c>
      <c r="H637" s="21" t="s">
        <v>1992</v>
      </c>
      <c r="I637" s="36"/>
    </row>
    <row r="638" spans="1:9" s="37" customFormat="1" ht="15.75" customHeight="1">
      <c r="A638" s="32"/>
      <c r="B638" s="24" t="s">
        <v>1988</v>
      </c>
      <c r="C638" s="225" t="s">
        <v>3202</v>
      </c>
      <c r="D638" s="22" t="s">
        <v>1993</v>
      </c>
      <c r="E638" s="20" t="s">
        <v>4050</v>
      </c>
      <c r="F638" s="22" t="s">
        <v>1994</v>
      </c>
      <c r="G638" s="22" t="s">
        <v>1995</v>
      </c>
      <c r="H638" s="21" t="s">
        <v>1992</v>
      </c>
      <c r="I638" s="36"/>
    </row>
    <row r="639" spans="1:9" s="37" customFormat="1" ht="15.75" customHeight="1">
      <c r="A639" s="32"/>
      <c r="B639" s="24" t="s">
        <v>1988</v>
      </c>
      <c r="C639" s="225" t="s">
        <v>3203</v>
      </c>
      <c r="D639" s="22" t="s">
        <v>1996</v>
      </c>
      <c r="E639" s="20" t="s">
        <v>4051</v>
      </c>
      <c r="F639" s="22" t="s">
        <v>1997</v>
      </c>
      <c r="G639" s="22" t="s">
        <v>1998</v>
      </c>
      <c r="H639" s="21" t="s">
        <v>1992</v>
      </c>
      <c r="I639" s="36"/>
    </row>
    <row r="640" spans="1:9" s="37" customFormat="1" ht="15.75" customHeight="1">
      <c r="A640" s="32"/>
      <c r="B640" s="24" t="s">
        <v>1988</v>
      </c>
      <c r="C640" s="225" t="s">
        <v>3204</v>
      </c>
      <c r="D640" s="22" t="s">
        <v>1999</v>
      </c>
      <c r="E640" s="20" t="s">
        <v>4052</v>
      </c>
      <c r="F640" s="22" t="s">
        <v>2000</v>
      </c>
      <c r="G640" s="22" t="s">
        <v>2001</v>
      </c>
      <c r="H640" s="21" t="s">
        <v>2513</v>
      </c>
      <c r="I640" s="36"/>
    </row>
    <row r="641" spans="1:9" s="37" customFormat="1" ht="15.75" customHeight="1">
      <c r="A641" s="32"/>
      <c r="B641" s="24" t="s">
        <v>1988</v>
      </c>
      <c r="C641" s="225" t="s">
        <v>3205</v>
      </c>
      <c r="D641" s="22" t="s">
        <v>2002</v>
      </c>
      <c r="E641" s="20" t="s">
        <v>4053</v>
      </c>
      <c r="F641" s="22" t="s">
        <v>2003</v>
      </c>
      <c r="G641" s="22" t="s">
        <v>2004</v>
      </c>
      <c r="H641" s="21" t="s">
        <v>2005</v>
      </c>
      <c r="I641" s="36"/>
    </row>
    <row r="642" spans="1:9" s="37" customFormat="1" ht="15.75" customHeight="1">
      <c r="A642" s="32"/>
      <c r="B642" s="24" t="s">
        <v>1988</v>
      </c>
      <c r="C642" s="225" t="s">
        <v>3206</v>
      </c>
      <c r="D642" s="22" t="s">
        <v>2006</v>
      </c>
      <c r="E642" s="20" t="s">
        <v>4054</v>
      </c>
      <c r="F642" s="22" t="s">
        <v>2007</v>
      </c>
      <c r="G642" s="22" t="s">
        <v>2008</v>
      </c>
      <c r="H642" s="21" t="s">
        <v>2009</v>
      </c>
      <c r="I642" s="36"/>
    </row>
    <row r="643" spans="1:9" s="37" customFormat="1" ht="15.75" customHeight="1">
      <c r="A643" s="32"/>
      <c r="B643" s="24" t="s">
        <v>1988</v>
      </c>
      <c r="C643" s="225" t="s">
        <v>3207</v>
      </c>
      <c r="D643" s="22" t="s">
        <v>2010</v>
      </c>
      <c r="E643" s="20" t="s">
        <v>4055</v>
      </c>
      <c r="F643" s="22" t="s">
        <v>2011</v>
      </c>
      <c r="G643" s="22" t="s">
        <v>2012</v>
      </c>
      <c r="H643" s="21" t="s">
        <v>2013</v>
      </c>
      <c r="I643" s="36"/>
    </row>
    <row r="644" spans="1:9" s="37" customFormat="1" ht="15.75" customHeight="1">
      <c r="A644" s="32"/>
      <c r="B644" s="24" t="s">
        <v>1988</v>
      </c>
      <c r="C644" s="225" t="s">
        <v>3208</v>
      </c>
      <c r="D644" s="22" t="s">
        <v>2014</v>
      </c>
      <c r="E644" s="20" t="s">
        <v>4056</v>
      </c>
      <c r="F644" s="22" t="s">
        <v>2015</v>
      </c>
      <c r="G644" s="22" t="s">
        <v>2016</v>
      </c>
      <c r="H644" s="21" t="s">
        <v>2017</v>
      </c>
      <c r="I644" s="36"/>
    </row>
    <row r="645" spans="1:9" s="37" customFormat="1" ht="15.75" customHeight="1">
      <c r="A645" s="32"/>
      <c r="B645" s="24" t="s">
        <v>1988</v>
      </c>
      <c r="C645" s="225" t="s">
        <v>3209</v>
      </c>
      <c r="D645" s="22" t="s">
        <v>2018</v>
      </c>
      <c r="E645" s="20" t="s">
        <v>4057</v>
      </c>
      <c r="F645" s="22" t="s">
        <v>2019</v>
      </c>
      <c r="G645" s="22" t="s">
        <v>2020</v>
      </c>
      <c r="H645" s="21" t="s">
        <v>2021</v>
      </c>
      <c r="I645" s="36"/>
    </row>
    <row r="646" spans="1:9" s="37" customFormat="1" ht="15.75" customHeight="1">
      <c r="A646" s="32"/>
      <c r="B646" s="24" t="s">
        <v>1988</v>
      </c>
      <c r="C646" s="225" t="s">
        <v>3210</v>
      </c>
      <c r="D646" s="22" t="s">
        <v>2022</v>
      </c>
      <c r="E646" s="20" t="s">
        <v>4058</v>
      </c>
      <c r="F646" s="22" t="s">
        <v>2023</v>
      </c>
      <c r="G646" s="22" t="s">
        <v>2024</v>
      </c>
      <c r="H646" s="21" t="s">
        <v>2025</v>
      </c>
      <c r="I646" s="36"/>
    </row>
    <row r="647" spans="1:9" s="37" customFormat="1" ht="15.75" customHeight="1">
      <c r="A647" s="32"/>
      <c r="B647" s="24" t="s">
        <v>1988</v>
      </c>
      <c r="C647" s="225" t="s">
        <v>3211</v>
      </c>
      <c r="D647" s="22" t="s">
        <v>2026</v>
      </c>
      <c r="E647" s="20" t="s">
        <v>4059</v>
      </c>
      <c r="F647" s="22" t="s">
        <v>2027</v>
      </c>
      <c r="G647" s="22" t="s">
        <v>2028</v>
      </c>
      <c r="H647" s="21" t="s">
        <v>2029</v>
      </c>
      <c r="I647" s="36"/>
    </row>
    <row r="648" spans="1:9" s="37" customFormat="1" ht="15.75" customHeight="1">
      <c r="A648" s="32"/>
      <c r="B648" s="24" t="s">
        <v>1988</v>
      </c>
      <c r="C648" s="225" t="s">
        <v>3212</v>
      </c>
      <c r="D648" s="22" t="s">
        <v>2030</v>
      </c>
      <c r="E648" s="20" t="s">
        <v>4060</v>
      </c>
      <c r="F648" s="22" t="s">
        <v>2031</v>
      </c>
      <c r="G648" s="22" t="s">
        <v>2031</v>
      </c>
      <c r="H648" s="21" t="s">
        <v>2514</v>
      </c>
      <c r="I648" s="36"/>
    </row>
    <row r="649" spans="1:9" s="37" customFormat="1" ht="15.75" customHeight="1">
      <c r="A649" s="32"/>
      <c r="B649" s="24" t="s">
        <v>1988</v>
      </c>
      <c r="C649" s="225" t="s">
        <v>3213</v>
      </c>
      <c r="D649" s="22" t="s">
        <v>2032</v>
      </c>
      <c r="E649" s="20" t="s">
        <v>4061</v>
      </c>
      <c r="F649" s="22" t="s">
        <v>2033</v>
      </c>
      <c r="G649" s="22" t="s">
        <v>2034</v>
      </c>
      <c r="H649" s="21" t="s">
        <v>2035</v>
      </c>
      <c r="I649" s="36"/>
    </row>
    <row r="650" spans="1:9" s="37" customFormat="1" ht="15.75" customHeight="1">
      <c r="A650" s="32"/>
      <c r="B650" s="24" t="s">
        <v>1988</v>
      </c>
      <c r="C650" s="225" t="s">
        <v>3214</v>
      </c>
      <c r="D650" s="22" t="s">
        <v>2036</v>
      </c>
      <c r="E650" s="20" t="s">
        <v>4062</v>
      </c>
      <c r="F650" s="22" t="s">
        <v>2037</v>
      </c>
      <c r="G650" s="22" t="s">
        <v>2037</v>
      </c>
      <c r="H650" s="21" t="s">
        <v>2038</v>
      </c>
      <c r="I650" s="36"/>
    </row>
    <row r="651" spans="1:9" s="37" customFormat="1" ht="15.75" customHeight="1">
      <c r="A651" s="32"/>
      <c r="B651" s="24" t="s">
        <v>1988</v>
      </c>
      <c r="C651" s="225" t="s">
        <v>3215</v>
      </c>
      <c r="D651" s="22" t="s">
        <v>2039</v>
      </c>
      <c r="E651" s="20" t="s">
        <v>4063</v>
      </c>
      <c r="F651" s="22" t="s">
        <v>2040</v>
      </c>
      <c r="G651" s="22" t="s">
        <v>2040</v>
      </c>
      <c r="H651" s="21" t="s">
        <v>2041</v>
      </c>
      <c r="I651" s="36"/>
    </row>
    <row r="652" spans="1:9" s="37" customFormat="1" ht="15.75" customHeight="1">
      <c r="A652" s="32"/>
      <c r="B652" s="24" t="s">
        <v>1988</v>
      </c>
      <c r="C652" s="225" t="s">
        <v>3216</v>
      </c>
      <c r="D652" s="22" t="s">
        <v>2042</v>
      </c>
      <c r="E652" s="20" t="s">
        <v>4064</v>
      </c>
      <c r="F652" s="22" t="s">
        <v>2043</v>
      </c>
      <c r="G652" s="22" t="s">
        <v>2044</v>
      </c>
      <c r="H652" s="21" t="s">
        <v>2045</v>
      </c>
      <c r="I652" s="36"/>
    </row>
    <row r="653" spans="1:9" s="37" customFormat="1" ht="15.75" customHeight="1">
      <c r="A653" s="32"/>
      <c r="B653" s="24" t="s">
        <v>1988</v>
      </c>
      <c r="C653" s="225" t="s">
        <v>3217</v>
      </c>
      <c r="D653" s="22" t="s">
        <v>2046</v>
      </c>
      <c r="E653" s="20" t="s">
        <v>4065</v>
      </c>
      <c r="F653" s="22" t="s">
        <v>2047</v>
      </c>
      <c r="G653" s="22" t="s">
        <v>2048</v>
      </c>
      <c r="H653" s="21" t="s">
        <v>2049</v>
      </c>
      <c r="I653" s="36"/>
    </row>
    <row r="654" spans="1:9" s="37" customFormat="1" ht="15.75" customHeight="1">
      <c r="A654" s="32"/>
      <c r="B654" s="24" t="s">
        <v>1988</v>
      </c>
      <c r="C654" s="225" t="s">
        <v>3218</v>
      </c>
      <c r="D654" s="22" t="s">
        <v>2050</v>
      </c>
      <c r="E654" s="20" t="s">
        <v>4066</v>
      </c>
      <c r="F654" s="22" t="s">
        <v>2051</v>
      </c>
      <c r="G654" s="22" t="s">
        <v>2051</v>
      </c>
      <c r="H654" s="21" t="s">
        <v>2052</v>
      </c>
      <c r="I654" s="36"/>
    </row>
    <row r="655" spans="1:9" s="37" customFormat="1" ht="15.75" customHeight="1">
      <c r="A655" s="32"/>
      <c r="B655" s="24" t="s">
        <v>1988</v>
      </c>
      <c r="C655" s="225" t="s">
        <v>3219</v>
      </c>
      <c r="D655" s="22" t="s">
        <v>2053</v>
      </c>
      <c r="E655" s="20" t="s">
        <v>4067</v>
      </c>
      <c r="F655" s="22" t="s">
        <v>2054</v>
      </c>
      <c r="G655" s="22" t="s">
        <v>2054</v>
      </c>
      <c r="H655" s="21" t="s">
        <v>2038</v>
      </c>
      <c r="I655" s="36"/>
    </row>
    <row r="656" spans="1:9" s="37" customFormat="1" ht="15.75" customHeight="1">
      <c r="A656" s="32"/>
      <c r="B656" s="24" t="s">
        <v>1988</v>
      </c>
      <c r="C656" s="225" t="s">
        <v>3220</v>
      </c>
      <c r="D656" s="22" t="s">
        <v>2055</v>
      </c>
      <c r="E656" s="20" t="s">
        <v>4068</v>
      </c>
      <c r="F656" s="22" t="s">
        <v>2056</v>
      </c>
      <c r="G656" s="22" t="s">
        <v>2056</v>
      </c>
      <c r="H656" s="21" t="s">
        <v>2057</v>
      </c>
      <c r="I656" s="36"/>
    </row>
    <row r="657" spans="1:9" s="37" customFormat="1" ht="15.75" customHeight="1">
      <c r="A657" s="32"/>
      <c r="B657" s="24" t="s">
        <v>1988</v>
      </c>
      <c r="C657" s="225" t="s">
        <v>3221</v>
      </c>
      <c r="D657" s="22" t="s">
        <v>2058</v>
      </c>
      <c r="E657" s="20" t="s">
        <v>4069</v>
      </c>
      <c r="F657" s="22" t="s">
        <v>2059</v>
      </c>
      <c r="G657" s="22" t="s">
        <v>2060</v>
      </c>
      <c r="H657" s="21" t="s">
        <v>2061</v>
      </c>
      <c r="I657" s="36"/>
    </row>
    <row r="658" spans="1:9" s="37" customFormat="1" ht="15.75" customHeight="1">
      <c r="A658" s="32"/>
      <c r="B658" s="24" t="s">
        <v>1988</v>
      </c>
      <c r="C658" s="225" t="s">
        <v>3222</v>
      </c>
      <c r="D658" s="22" t="s">
        <v>2062</v>
      </c>
      <c r="E658" s="20" t="s">
        <v>4070</v>
      </c>
      <c r="F658" s="22" t="s">
        <v>2063</v>
      </c>
      <c r="G658" s="22" t="s">
        <v>2064</v>
      </c>
      <c r="H658" s="21" t="s">
        <v>1992</v>
      </c>
      <c r="I658" s="36"/>
    </row>
    <row r="659" spans="1:9" s="37" customFormat="1" ht="15.75" customHeight="1">
      <c r="A659" s="32"/>
      <c r="B659" s="24" t="s">
        <v>1988</v>
      </c>
      <c r="C659" s="225" t="s">
        <v>3223</v>
      </c>
      <c r="D659" s="22" t="s">
        <v>2065</v>
      </c>
      <c r="E659" s="20" t="s">
        <v>4071</v>
      </c>
      <c r="F659" s="22" t="s">
        <v>2066</v>
      </c>
      <c r="G659" s="22" t="s">
        <v>2067</v>
      </c>
      <c r="H659" s="21" t="s">
        <v>1992</v>
      </c>
      <c r="I659" s="36"/>
    </row>
    <row r="660" spans="1:9" s="37" customFormat="1" ht="15.75" customHeight="1">
      <c r="A660" s="32"/>
      <c r="B660" s="24" t="s">
        <v>1988</v>
      </c>
      <c r="C660" s="225" t="s">
        <v>3224</v>
      </c>
      <c r="D660" s="22" t="s">
        <v>1999</v>
      </c>
      <c r="E660" s="20" t="s">
        <v>4072</v>
      </c>
      <c r="F660" s="22" t="s">
        <v>2068</v>
      </c>
      <c r="G660" s="22" t="s">
        <v>2069</v>
      </c>
      <c r="H660" s="21" t="s">
        <v>2513</v>
      </c>
      <c r="I660" s="36"/>
    </row>
    <row r="661" spans="1:9" s="37" customFormat="1" ht="15.75" customHeight="1">
      <c r="A661" s="32"/>
      <c r="B661" s="24" t="s">
        <v>1988</v>
      </c>
      <c r="C661" s="225" t="s">
        <v>3225</v>
      </c>
      <c r="D661" s="22" t="s">
        <v>2002</v>
      </c>
      <c r="E661" s="20" t="s">
        <v>4073</v>
      </c>
      <c r="F661" s="22" t="s">
        <v>2070</v>
      </c>
      <c r="G661" s="22" t="s">
        <v>2071</v>
      </c>
      <c r="H661" s="21" t="s">
        <v>2005</v>
      </c>
      <c r="I661" s="36"/>
    </row>
    <row r="662" spans="1:9" s="37" customFormat="1" ht="15.75" customHeight="1">
      <c r="A662" s="32"/>
      <c r="B662" s="24" t="s">
        <v>1988</v>
      </c>
      <c r="C662" s="225" t="s">
        <v>3226</v>
      </c>
      <c r="D662" s="22" t="s">
        <v>2010</v>
      </c>
      <c r="E662" s="20" t="s">
        <v>4055</v>
      </c>
      <c r="F662" s="22" t="s">
        <v>2011</v>
      </c>
      <c r="G662" s="22" t="s">
        <v>2012</v>
      </c>
      <c r="H662" s="21" t="s">
        <v>2013</v>
      </c>
      <c r="I662" s="36"/>
    </row>
    <row r="663" spans="1:9" s="37" customFormat="1" ht="15.75" customHeight="1">
      <c r="A663" s="32"/>
      <c r="B663" s="24" t="s">
        <v>1988</v>
      </c>
      <c r="C663" s="225" t="s">
        <v>3227</v>
      </c>
      <c r="D663" s="22" t="s">
        <v>2018</v>
      </c>
      <c r="E663" s="20" t="s">
        <v>4074</v>
      </c>
      <c r="F663" s="22" t="s">
        <v>2019</v>
      </c>
      <c r="G663" s="22" t="s">
        <v>2020</v>
      </c>
      <c r="H663" s="21" t="s">
        <v>2021</v>
      </c>
      <c r="I663" s="36"/>
    </row>
    <row r="664" spans="1:9" s="37" customFormat="1" ht="15.75" customHeight="1">
      <c r="A664" s="32"/>
      <c r="B664" s="24" t="s">
        <v>1988</v>
      </c>
      <c r="C664" s="225" t="s">
        <v>3228</v>
      </c>
      <c r="D664" s="22" t="s">
        <v>2022</v>
      </c>
      <c r="E664" s="20" t="s">
        <v>4058</v>
      </c>
      <c r="F664" s="22" t="s">
        <v>2023</v>
      </c>
      <c r="G664" s="22" t="s">
        <v>2024</v>
      </c>
      <c r="H664" s="21" t="s">
        <v>2025</v>
      </c>
      <c r="I664" s="36"/>
    </row>
    <row r="665" spans="1:9" s="37" customFormat="1" ht="15.75" customHeight="1">
      <c r="A665" s="32"/>
      <c r="B665" s="24" t="s">
        <v>1988</v>
      </c>
      <c r="C665" s="225" t="s">
        <v>3229</v>
      </c>
      <c r="D665" s="22" t="s">
        <v>2026</v>
      </c>
      <c r="E665" s="20" t="s">
        <v>4059</v>
      </c>
      <c r="F665" s="22" t="s">
        <v>2072</v>
      </c>
      <c r="G665" s="22" t="s">
        <v>2073</v>
      </c>
      <c r="H665" s="21" t="s">
        <v>2029</v>
      </c>
      <c r="I665" s="36"/>
    </row>
    <row r="666" spans="1:9" s="37" customFormat="1" ht="15.75" customHeight="1">
      <c r="A666" s="32"/>
      <c r="B666" s="24" t="s">
        <v>1988</v>
      </c>
      <c r="C666" s="225" t="s">
        <v>3230</v>
      </c>
      <c r="D666" s="22" t="s">
        <v>2032</v>
      </c>
      <c r="E666" s="20" t="s">
        <v>4061</v>
      </c>
      <c r="F666" s="22" t="s">
        <v>2033</v>
      </c>
      <c r="G666" s="22" t="s">
        <v>2034</v>
      </c>
      <c r="H666" s="21" t="s">
        <v>2035</v>
      </c>
      <c r="I666" s="36"/>
    </row>
    <row r="667" spans="1:9" s="37" customFormat="1" ht="15.75" customHeight="1">
      <c r="A667" s="32"/>
      <c r="B667" s="24" t="s">
        <v>1988</v>
      </c>
      <c r="C667" s="225" t="s">
        <v>3231</v>
      </c>
      <c r="D667" s="22" t="s">
        <v>2030</v>
      </c>
      <c r="E667" s="20" t="s">
        <v>4060</v>
      </c>
      <c r="F667" s="22" t="s">
        <v>2031</v>
      </c>
      <c r="G667" s="22" t="s">
        <v>2031</v>
      </c>
      <c r="H667" s="21" t="s">
        <v>2514</v>
      </c>
      <c r="I667" s="36"/>
    </row>
    <row r="668" spans="1:9" s="37" customFormat="1" ht="15.75" customHeight="1">
      <c r="A668" s="32"/>
      <c r="B668" s="24" t="s">
        <v>1988</v>
      </c>
      <c r="C668" s="225" t="s">
        <v>3232</v>
      </c>
      <c r="D668" s="22" t="s">
        <v>2074</v>
      </c>
      <c r="E668" s="20" t="s">
        <v>4075</v>
      </c>
      <c r="F668" s="22" t="s">
        <v>2075</v>
      </c>
      <c r="G668" s="22" t="s">
        <v>2076</v>
      </c>
      <c r="H668" s="21" t="s">
        <v>2038</v>
      </c>
      <c r="I668" s="36"/>
    </row>
    <row r="669" spans="1:9" s="37" customFormat="1" ht="15.75" customHeight="1">
      <c r="A669" s="32"/>
      <c r="B669" s="24" t="s">
        <v>1988</v>
      </c>
      <c r="C669" s="225" t="s">
        <v>3233</v>
      </c>
      <c r="D669" s="22" t="s">
        <v>2039</v>
      </c>
      <c r="E669" s="20" t="s">
        <v>4076</v>
      </c>
      <c r="F669" s="22" t="s">
        <v>2077</v>
      </c>
      <c r="G669" s="22" t="s">
        <v>2078</v>
      </c>
      <c r="H669" s="21" t="s">
        <v>2041</v>
      </c>
      <c r="I669" s="36"/>
    </row>
    <row r="670" spans="1:9" s="37" customFormat="1" ht="15.75" customHeight="1">
      <c r="A670" s="32"/>
      <c r="B670" s="24" t="s">
        <v>3522</v>
      </c>
      <c r="C670" s="225" t="s">
        <v>3234</v>
      </c>
      <c r="D670" s="22" t="s">
        <v>2169</v>
      </c>
      <c r="E670" s="20" t="s">
        <v>4077</v>
      </c>
      <c r="F670" s="22" t="s">
        <v>2170</v>
      </c>
      <c r="G670" s="22" t="s">
        <v>2171</v>
      </c>
      <c r="H670" s="21" t="s">
        <v>2172</v>
      </c>
      <c r="I670" s="36"/>
    </row>
    <row r="671" spans="1:9" s="37" customFormat="1" ht="15.75" customHeight="1">
      <c r="A671" s="32"/>
      <c r="B671" s="24" t="s">
        <v>3522</v>
      </c>
      <c r="C671" s="225" t="s">
        <v>3235</v>
      </c>
      <c r="D671" s="22" t="s">
        <v>2173</v>
      </c>
      <c r="E671" s="20" t="s">
        <v>4078</v>
      </c>
      <c r="F671" s="22" t="s">
        <v>2174</v>
      </c>
      <c r="G671" s="22" t="s">
        <v>2175</v>
      </c>
      <c r="H671" s="21" t="s">
        <v>2176</v>
      </c>
      <c r="I671" s="36"/>
    </row>
    <row r="672" spans="1:9" s="37" customFormat="1" ht="15.75" customHeight="1">
      <c r="A672" s="32"/>
      <c r="B672" s="24" t="s">
        <v>3522</v>
      </c>
      <c r="C672" s="225" t="s">
        <v>3236</v>
      </c>
      <c r="D672" s="22" t="s">
        <v>2177</v>
      </c>
      <c r="E672" s="20" t="s">
        <v>4079</v>
      </c>
      <c r="F672" s="22" t="s">
        <v>2178</v>
      </c>
      <c r="G672" s="22" t="s">
        <v>2179</v>
      </c>
      <c r="H672" s="21" t="s">
        <v>2180</v>
      </c>
      <c r="I672" s="36"/>
    </row>
    <row r="673" spans="1:9" s="37" customFormat="1" ht="15.75" customHeight="1">
      <c r="A673" s="32"/>
      <c r="B673" s="24" t="s">
        <v>3522</v>
      </c>
      <c r="C673" s="225" t="s">
        <v>3237</v>
      </c>
      <c r="D673" s="22" t="s">
        <v>2181</v>
      </c>
      <c r="E673" s="20" t="s">
        <v>4080</v>
      </c>
      <c r="F673" s="22" t="s">
        <v>2182</v>
      </c>
      <c r="G673" s="22" t="s">
        <v>2183</v>
      </c>
      <c r="H673" s="21" t="s">
        <v>2184</v>
      </c>
      <c r="I673" s="36"/>
    </row>
    <row r="674" spans="1:9" s="37" customFormat="1" ht="15.75" customHeight="1">
      <c r="A674" s="32"/>
      <c r="B674" s="24" t="s">
        <v>3522</v>
      </c>
      <c r="C674" s="225" t="s">
        <v>3238</v>
      </c>
      <c r="D674" s="22" t="s">
        <v>2185</v>
      </c>
      <c r="E674" s="20" t="s">
        <v>4081</v>
      </c>
      <c r="F674" s="22" t="s">
        <v>2186</v>
      </c>
      <c r="G674" s="22" t="s">
        <v>2187</v>
      </c>
      <c r="H674" s="21" t="s">
        <v>2188</v>
      </c>
      <c r="I674" s="36"/>
    </row>
    <row r="675" spans="1:9" s="37" customFormat="1" ht="15.75" customHeight="1">
      <c r="A675" s="32"/>
      <c r="B675" s="24" t="s">
        <v>3522</v>
      </c>
      <c r="C675" s="225" t="s">
        <v>3239</v>
      </c>
      <c r="D675" s="22" t="s">
        <v>2189</v>
      </c>
      <c r="E675" s="20" t="s">
        <v>4082</v>
      </c>
      <c r="F675" s="22" t="s">
        <v>2190</v>
      </c>
      <c r="G675" s="22" t="s">
        <v>2191</v>
      </c>
      <c r="H675" s="21" t="s">
        <v>2192</v>
      </c>
      <c r="I675" s="36"/>
    </row>
    <row r="676" spans="1:9" s="37" customFormat="1" ht="15.75" customHeight="1">
      <c r="A676" s="32"/>
      <c r="B676" s="24" t="s">
        <v>3522</v>
      </c>
      <c r="C676" s="225" t="s">
        <v>3240</v>
      </c>
      <c r="D676" s="22" t="s">
        <v>2193</v>
      </c>
      <c r="E676" s="20" t="s">
        <v>4083</v>
      </c>
      <c r="F676" s="22" t="s">
        <v>2194</v>
      </c>
      <c r="G676" s="22" t="s">
        <v>2195</v>
      </c>
      <c r="H676" s="21" t="s">
        <v>2196</v>
      </c>
      <c r="I676" s="38"/>
    </row>
    <row r="677" spans="1:9" s="37" customFormat="1" ht="15.75" customHeight="1">
      <c r="A677" s="32"/>
      <c r="B677" s="24" t="s">
        <v>3522</v>
      </c>
      <c r="C677" s="225" t="s">
        <v>3241</v>
      </c>
      <c r="D677" s="22" t="s">
        <v>2197</v>
      </c>
      <c r="E677" s="20" t="s">
        <v>4084</v>
      </c>
      <c r="F677" s="22" t="s">
        <v>2198</v>
      </c>
      <c r="G677" s="22" t="s">
        <v>2199</v>
      </c>
      <c r="H677" s="21" t="s">
        <v>2172</v>
      </c>
      <c r="I677" s="36"/>
    </row>
    <row r="678" spans="1:9" s="37" customFormat="1" ht="15.75" customHeight="1">
      <c r="A678" s="32"/>
      <c r="B678" s="24" t="s">
        <v>3522</v>
      </c>
      <c r="C678" s="225" t="s">
        <v>3242</v>
      </c>
      <c r="D678" s="22" t="s">
        <v>2200</v>
      </c>
      <c r="E678" s="20" t="s">
        <v>4085</v>
      </c>
      <c r="F678" s="22" t="s">
        <v>2201</v>
      </c>
      <c r="G678" s="22" t="s">
        <v>2202</v>
      </c>
      <c r="H678" s="21" t="s">
        <v>2196</v>
      </c>
      <c r="I678" s="36"/>
    </row>
    <row r="679" spans="1:9" s="37" customFormat="1" ht="15.75" customHeight="1">
      <c r="A679" s="32"/>
      <c r="B679" s="24" t="s">
        <v>3522</v>
      </c>
      <c r="C679" s="225" t="s">
        <v>3243</v>
      </c>
      <c r="D679" s="22" t="s">
        <v>2173</v>
      </c>
      <c r="E679" s="20" t="s">
        <v>4078</v>
      </c>
      <c r="F679" s="22" t="s">
        <v>2174</v>
      </c>
      <c r="G679" s="22" t="s">
        <v>2175</v>
      </c>
      <c r="H679" s="21" t="s">
        <v>2176</v>
      </c>
      <c r="I679" s="36"/>
    </row>
    <row r="680" spans="1:9" s="37" customFormat="1" ht="15.75" customHeight="1">
      <c r="A680" s="32"/>
      <c r="B680" s="24" t="s">
        <v>3522</v>
      </c>
      <c r="C680" s="225" t="s">
        <v>3244</v>
      </c>
      <c r="D680" s="22" t="s">
        <v>2079</v>
      </c>
      <c r="E680" s="20" t="s">
        <v>4086</v>
      </c>
      <c r="F680" s="22" t="s">
        <v>2080</v>
      </c>
      <c r="G680" s="22" t="s">
        <v>2081</v>
      </c>
      <c r="H680" s="21" t="s">
        <v>2082</v>
      </c>
      <c r="I680" s="36"/>
    </row>
    <row r="681" spans="1:9" s="37" customFormat="1" ht="15.75" customHeight="1">
      <c r="A681" s="32"/>
      <c r="B681" s="24" t="s">
        <v>3522</v>
      </c>
      <c r="C681" s="225" t="s">
        <v>3245</v>
      </c>
      <c r="D681" s="22" t="s">
        <v>2083</v>
      </c>
      <c r="E681" s="20" t="s">
        <v>4087</v>
      </c>
      <c r="F681" s="22" t="s">
        <v>2084</v>
      </c>
      <c r="G681" s="22" t="s">
        <v>2084</v>
      </c>
      <c r="H681" s="21" t="s">
        <v>2085</v>
      </c>
      <c r="I681" s="36"/>
    </row>
    <row r="682" spans="1:9" s="37" customFormat="1" ht="15.75" customHeight="1">
      <c r="A682" s="32"/>
      <c r="B682" s="24" t="s">
        <v>3522</v>
      </c>
      <c r="C682" s="225" t="s">
        <v>3246</v>
      </c>
      <c r="D682" s="22" t="s">
        <v>2086</v>
      </c>
      <c r="E682" s="20" t="s">
        <v>4088</v>
      </c>
      <c r="F682" s="22" t="s">
        <v>2087</v>
      </c>
      <c r="G682" s="22" t="s">
        <v>2088</v>
      </c>
      <c r="H682" s="21" t="s">
        <v>2089</v>
      </c>
      <c r="I682" s="36"/>
    </row>
    <row r="683" spans="1:9" s="37" customFormat="1" ht="15.75" customHeight="1">
      <c r="A683" s="32"/>
      <c r="B683" s="24" t="s">
        <v>3522</v>
      </c>
      <c r="C683" s="225" t="s">
        <v>3247</v>
      </c>
      <c r="D683" s="22" t="s">
        <v>2090</v>
      </c>
      <c r="E683" s="20" t="s">
        <v>4089</v>
      </c>
      <c r="F683" s="22" t="s">
        <v>2091</v>
      </c>
      <c r="G683" s="22" t="s">
        <v>2092</v>
      </c>
      <c r="H683" s="21" t="s">
        <v>2093</v>
      </c>
      <c r="I683" s="36"/>
    </row>
    <row r="684" spans="1:9" s="37" customFormat="1" ht="15.75" customHeight="1">
      <c r="A684" s="32"/>
      <c r="B684" s="24" t="s">
        <v>3522</v>
      </c>
      <c r="C684" s="225" t="s">
        <v>3248</v>
      </c>
      <c r="D684" s="22" t="s">
        <v>2094</v>
      </c>
      <c r="E684" s="20" t="s">
        <v>4090</v>
      </c>
      <c r="F684" s="22" t="s">
        <v>2095</v>
      </c>
      <c r="G684" s="22" t="s">
        <v>2096</v>
      </c>
      <c r="H684" s="21" t="s">
        <v>2515</v>
      </c>
      <c r="I684" s="36"/>
    </row>
    <row r="685" spans="1:9" s="37" customFormat="1" ht="15.75" customHeight="1">
      <c r="A685" s="32"/>
      <c r="B685" s="24" t="s">
        <v>3522</v>
      </c>
      <c r="C685" s="225" t="s">
        <v>3249</v>
      </c>
      <c r="D685" s="22" t="s">
        <v>2079</v>
      </c>
      <c r="E685" s="20" t="s">
        <v>4086</v>
      </c>
      <c r="F685" s="22" t="s">
        <v>2080</v>
      </c>
      <c r="G685" s="22" t="s">
        <v>2081</v>
      </c>
      <c r="H685" s="21" t="s">
        <v>2082</v>
      </c>
      <c r="I685" s="36"/>
    </row>
    <row r="686" spans="1:9" s="37" customFormat="1" ht="15.75" customHeight="1">
      <c r="A686" s="32"/>
      <c r="B686" s="24" t="s">
        <v>3522</v>
      </c>
      <c r="C686" s="225" t="s">
        <v>3250</v>
      </c>
      <c r="D686" s="22" t="s">
        <v>2086</v>
      </c>
      <c r="E686" s="20" t="s">
        <v>4091</v>
      </c>
      <c r="F686" s="22" t="s">
        <v>2087</v>
      </c>
      <c r="G686" s="22" t="s">
        <v>2088</v>
      </c>
      <c r="H686" s="21" t="s">
        <v>2089</v>
      </c>
      <c r="I686" s="36"/>
    </row>
    <row r="687" spans="1:9" s="37" customFormat="1" ht="15.75" customHeight="1">
      <c r="A687" s="32"/>
      <c r="B687" s="24" t="s">
        <v>3522</v>
      </c>
      <c r="C687" s="225" t="s">
        <v>3251</v>
      </c>
      <c r="D687" s="22" t="s">
        <v>2090</v>
      </c>
      <c r="E687" s="20" t="s">
        <v>4089</v>
      </c>
      <c r="F687" s="22" t="s">
        <v>2091</v>
      </c>
      <c r="G687" s="22" t="s">
        <v>2092</v>
      </c>
      <c r="H687" s="21" t="s">
        <v>2093</v>
      </c>
      <c r="I687" s="36"/>
    </row>
    <row r="688" spans="1:9" s="37" customFormat="1" ht="15.75" customHeight="1">
      <c r="A688" s="32"/>
      <c r="B688" s="24" t="s">
        <v>3522</v>
      </c>
      <c r="C688" s="225" t="s">
        <v>3252</v>
      </c>
      <c r="D688" s="22" t="s">
        <v>2094</v>
      </c>
      <c r="E688" s="20" t="s">
        <v>4092</v>
      </c>
      <c r="F688" s="22" t="s">
        <v>2095</v>
      </c>
      <c r="G688" s="22" t="s">
        <v>2096</v>
      </c>
      <c r="H688" s="21" t="s">
        <v>2516</v>
      </c>
      <c r="I688" s="36"/>
    </row>
    <row r="689" spans="1:9" s="37" customFormat="1" ht="15.75" customHeight="1">
      <c r="A689" s="32"/>
      <c r="B689" s="24" t="s">
        <v>3522</v>
      </c>
      <c r="C689" s="225" t="s">
        <v>3253</v>
      </c>
      <c r="D689" s="22" t="s">
        <v>2097</v>
      </c>
      <c r="E689" s="20" t="s">
        <v>4093</v>
      </c>
      <c r="F689" s="22" t="s">
        <v>2098</v>
      </c>
      <c r="G689" s="22" t="s">
        <v>2098</v>
      </c>
      <c r="H689" s="21" t="s">
        <v>2099</v>
      </c>
      <c r="I689" s="36"/>
    </row>
    <row r="690" spans="1:9" s="37" customFormat="1" ht="15.75" customHeight="1">
      <c r="A690" s="32"/>
      <c r="B690" s="24" t="s">
        <v>3522</v>
      </c>
      <c r="C690" s="225" t="s">
        <v>3254</v>
      </c>
      <c r="D690" s="22" t="s">
        <v>2100</v>
      </c>
      <c r="E690" s="20" t="s">
        <v>4094</v>
      </c>
      <c r="F690" s="22" t="s">
        <v>2101</v>
      </c>
      <c r="G690" s="22" t="s">
        <v>2101</v>
      </c>
      <c r="H690" s="21" t="s">
        <v>2102</v>
      </c>
      <c r="I690" s="36"/>
    </row>
    <row r="691" spans="1:9" s="37" customFormat="1" ht="15.75" customHeight="1">
      <c r="A691" s="32"/>
      <c r="B691" s="24" t="s">
        <v>3522</v>
      </c>
      <c r="C691" s="225" t="s">
        <v>3255</v>
      </c>
      <c r="D691" s="22" t="s">
        <v>2103</v>
      </c>
      <c r="E691" s="20" t="s">
        <v>4095</v>
      </c>
      <c r="F691" s="22" t="s">
        <v>2104</v>
      </c>
      <c r="G691" s="22" t="s">
        <v>2104</v>
      </c>
      <c r="H691" s="21" t="s">
        <v>2105</v>
      </c>
      <c r="I691" s="36"/>
    </row>
    <row r="692" spans="1:9" s="37" customFormat="1" ht="15.75" customHeight="1">
      <c r="A692" s="32"/>
      <c r="B692" s="24" t="s">
        <v>3522</v>
      </c>
      <c r="C692" s="225" t="s">
        <v>3256</v>
      </c>
      <c r="D692" s="22" t="s">
        <v>2106</v>
      </c>
      <c r="E692" s="20" t="s">
        <v>4096</v>
      </c>
      <c r="F692" s="22" t="s">
        <v>2107</v>
      </c>
      <c r="G692" s="22" t="s">
        <v>2107</v>
      </c>
      <c r="H692" s="21" t="s">
        <v>2108</v>
      </c>
      <c r="I692" s="36"/>
    </row>
    <row r="693" spans="1:9" s="37" customFormat="1" ht="15.75" customHeight="1">
      <c r="A693" s="32"/>
      <c r="B693" s="24" t="s">
        <v>3522</v>
      </c>
      <c r="C693" s="225" t="s">
        <v>3257</v>
      </c>
      <c r="D693" s="22" t="s">
        <v>2097</v>
      </c>
      <c r="E693" s="20" t="s">
        <v>4097</v>
      </c>
      <c r="F693" s="22" t="s">
        <v>2109</v>
      </c>
      <c r="G693" s="22" t="s">
        <v>2109</v>
      </c>
      <c r="H693" s="21" t="s">
        <v>2099</v>
      </c>
      <c r="I693" s="36"/>
    </row>
    <row r="694" spans="1:9" s="37" customFormat="1" ht="15.75" customHeight="1">
      <c r="A694" s="32"/>
      <c r="B694" s="24" t="s">
        <v>3522</v>
      </c>
      <c r="C694" s="225" t="s">
        <v>3258</v>
      </c>
      <c r="D694" s="22" t="s">
        <v>2100</v>
      </c>
      <c r="E694" s="20" t="s">
        <v>4098</v>
      </c>
      <c r="F694" s="22" t="s">
        <v>2101</v>
      </c>
      <c r="G694" s="22" t="s">
        <v>2101</v>
      </c>
      <c r="H694" s="21" t="s">
        <v>2102</v>
      </c>
      <c r="I694" s="36"/>
    </row>
    <row r="695" spans="1:9" s="37" customFormat="1" ht="15.75" customHeight="1">
      <c r="A695" s="32"/>
      <c r="B695" s="24" t="s">
        <v>3522</v>
      </c>
      <c r="C695" s="225" t="s">
        <v>3259</v>
      </c>
      <c r="D695" s="22" t="s">
        <v>2103</v>
      </c>
      <c r="E695" s="20" t="s">
        <v>4095</v>
      </c>
      <c r="F695" s="22" t="s">
        <v>2104</v>
      </c>
      <c r="G695" s="22" t="s">
        <v>2104</v>
      </c>
      <c r="H695" s="21" t="s">
        <v>2105</v>
      </c>
      <c r="I695" s="36"/>
    </row>
    <row r="696" spans="1:9" s="37" customFormat="1" ht="15.75" customHeight="1">
      <c r="A696" s="32"/>
      <c r="B696" s="24" t="s">
        <v>3522</v>
      </c>
      <c r="C696" s="225" t="s">
        <v>3260</v>
      </c>
      <c r="D696" s="22" t="s">
        <v>2106</v>
      </c>
      <c r="E696" s="20" t="s">
        <v>4096</v>
      </c>
      <c r="F696" s="22" t="s">
        <v>2107</v>
      </c>
      <c r="G696" s="22" t="s">
        <v>2107</v>
      </c>
      <c r="H696" s="21" t="s">
        <v>2108</v>
      </c>
      <c r="I696" s="36"/>
    </row>
    <row r="697" spans="1:9" s="37" customFormat="1" ht="15.75" customHeight="1">
      <c r="A697" s="32"/>
      <c r="B697" s="24" t="s">
        <v>3522</v>
      </c>
      <c r="C697" s="225" t="s">
        <v>3261</v>
      </c>
      <c r="D697" s="22" t="s">
        <v>2110</v>
      </c>
      <c r="E697" s="20" t="s">
        <v>4099</v>
      </c>
      <c r="F697" s="22" t="s">
        <v>2111</v>
      </c>
      <c r="G697" s="22" t="s">
        <v>2112</v>
      </c>
      <c r="H697" s="21" t="s">
        <v>2517</v>
      </c>
      <c r="I697" s="36"/>
    </row>
    <row r="698" spans="1:9" s="37" customFormat="1" ht="15.75" customHeight="1">
      <c r="A698" s="32"/>
      <c r="B698" s="24" t="s">
        <v>3522</v>
      </c>
      <c r="C698" s="225" t="s">
        <v>3262</v>
      </c>
      <c r="D698" s="22" t="s">
        <v>2113</v>
      </c>
      <c r="E698" s="20" t="s">
        <v>4100</v>
      </c>
      <c r="F698" s="22" t="s">
        <v>2114</v>
      </c>
      <c r="G698" s="22" t="s">
        <v>2115</v>
      </c>
      <c r="H698" s="21" t="s">
        <v>2116</v>
      </c>
      <c r="I698" s="36"/>
    </row>
    <row r="699" spans="1:9" s="37" customFormat="1" ht="15.75" customHeight="1">
      <c r="A699" s="32"/>
      <c r="B699" s="24" t="s">
        <v>3522</v>
      </c>
      <c r="C699" s="225" t="s">
        <v>3263</v>
      </c>
      <c r="D699" s="22" t="s">
        <v>2117</v>
      </c>
      <c r="E699" s="20" t="s">
        <v>4101</v>
      </c>
      <c r="F699" s="22" t="s">
        <v>2118</v>
      </c>
      <c r="G699" s="22" t="s">
        <v>2118</v>
      </c>
      <c r="H699" s="21" t="s">
        <v>2119</v>
      </c>
      <c r="I699" s="36"/>
    </row>
    <row r="700" spans="1:9" s="37" customFormat="1" ht="15.75" customHeight="1">
      <c r="A700" s="32"/>
      <c r="B700" s="24" t="s">
        <v>3522</v>
      </c>
      <c r="C700" s="225" t="s">
        <v>3264</v>
      </c>
      <c r="D700" s="22" t="s">
        <v>2117</v>
      </c>
      <c r="E700" s="20" t="s">
        <v>4102</v>
      </c>
      <c r="F700" s="22" t="s">
        <v>2120</v>
      </c>
      <c r="G700" s="22" t="s">
        <v>2120</v>
      </c>
      <c r="H700" s="21" t="s">
        <v>2121</v>
      </c>
      <c r="I700" s="36"/>
    </row>
    <row r="701" spans="1:9" s="37" customFormat="1" ht="15.75" customHeight="1">
      <c r="A701" s="32"/>
      <c r="B701" s="24" t="s">
        <v>3522</v>
      </c>
      <c r="C701" s="225" t="s">
        <v>3265</v>
      </c>
      <c r="D701" s="22" t="s">
        <v>2122</v>
      </c>
      <c r="E701" s="20" t="s">
        <v>4103</v>
      </c>
      <c r="F701" s="22" t="s">
        <v>2123</v>
      </c>
      <c r="G701" s="22" t="s">
        <v>2123</v>
      </c>
      <c r="H701" s="21" t="s">
        <v>2124</v>
      </c>
      <c r="I701" s="36"/>
    </row>
    <row r="702" spans="1:9" s="37" customFormat="1" ht="15.75" customHeight="1">
      <c r="A702" s="32"/>
      <c r="B702" s="24" t="s">
        <v>3522</v>
      </c>
      <c r="C702" s="225" t="s">
        <v>3266</v>
      </c>
      <c r="D702" s="22" t="s">
        <v>2125</v>
      </c>
      <c r="E702" s="20" t="s">
        <v>4104</v>
      </c>
      <c r="F702" s="22" t="s">
        <v>2126</v>
      </c>
      <c r="G702" s="22" t="s">
        <v>2126</v>
      </c>
      <c r="H702" s="21" t="s">
        <v>2127</v>
      </c>
      <c r="I702" s="36"/>
    </row>
    <row r="703" spans="1:9" s="37" customFormat="1" ht="15.75" customHeight="1">
      <c r="A703" s="32"/>
      <c r="B703" s="24" t="s">
        <v>3522</v>
      </c>
      <c r="C703" s="225" t="s">
        <v>3267</v>
      </c>
      <c r="D703" s="22" t="s">
        <v>2128</v>
      </c>
      <c r="E703" s="20" t="s">
        <v>4105</v>
      </c>
      <c r="F703" s="22" t="s">
        <v>2129</v>
      </c>
      <c r="G703" s="22" t="s">
        <v>2129</v>
      </c>
      <c r="H703" s="21" t="s">
        <v>2130</v>
      </c>
      <c r="I703" s="36"/>
    </row>
    <row r="704" spans="1:9" s="37" customFormat="1" ht="15.75" customHeight="1">
      <c r="A704" s="32"/>
      <c r="B704" s="24" t="s">
        <v>3522</v>
      </c>
      <c r="C704" s="225" t="s">
        <v>3268</v>
      </c>
      <c r="D704" s="22" t="s">
        <v>2131</v>
      </c>
      <c r="E704" s="20" t="s">
        <v>4106</v>
      </c>
      <c r="F704" s="22" t="s">
        <v>2132</v>
      </c>
      <c r="G704" s="22" t="s">
        <v>2133</v>
      </c>
      <c r="H704" s="21" t="s">
        <v>2124</v>
      </c>
      <c r="I704" s="36"/>
    </row>
    <row r="705" spans="1:10" s="37" customFormat="1" ht="15.75" customHeight="1">
      <c r="A705" s="32"/>
      <c r="B705" s="24" t="s">
        <v>3522</v>
      </c>
      <c r="C705" s="225" t="s">
        <v>3269</v>
      </c>
      <c r="D705" s="22" t="s">
        <v>2134</v>
      </c>
      <c r="E705" s="20" t="s">
        <v>4107</v>
      </c>
      <c r="F705" s="22" t="s">
        <v>2135</v>
      </c>
      <c r="G705" s="22" t="s">
        <v>2136</v>
      </c>
      <c r="H705" s="21" t="s">
        <v>2137</v>
      </c>
      <c r="I705" s="36"/>
    </row>
    <row r="706" spans="1:10" s="37" customFormat="1" ht="15.75" customHeight="1">
      <c r="A706" s="32"/>
      <c r="B706" s="24" t="s">
        <v>3522</v>
      </c>
      <c r="C706" s="225" t="s">
        <v>3270</v>
      </c>
      <c r="D706" s="22" t="s">
        <v>2138</v>
      </c>
      <c r="E706" s="20" t="s">
        <v>4108</v>
      </c>
      <c r="F706" s="22" t="s">
        <v>2139</v>
      </c>
      <c r="G706" s="22" t="s">
        <v>2139</v>
      </c>
      <c r="H706" s="21" t="s">
        <v>2140</v>
      </c>
      <c r="I706" s="36"/>
    </row>
    <row r="707" spans="1:10" s="37" customFormat="1" ht="15.75" customHeight="1">
      <c r="A707" s="32"/>
      <c r="B707" s="24" t="s">
        <v>3522</v>
      </c>
      <c r="C707" s="225" t="s">
        <v>3271</v>
      </c>
      <c r="D707" s="22" t="s">
        <v>2141</v>
      </c>
      <c r="E707" s="20" t="s">
        <v>4109</v>
      </c>
      <c r="F707" s="22" t="s">
        <v>2142</v>
      </c>
      <c r="G707" s="22" t="s">
        <v>2142</v>
      </c>
      <c r="H707" s="21" t="s">
        <v>2143</v>
      </c>
      <c r="I707" s="36"/>
    </row>
    <row r="708" spans="1:10" s="37" customFormat="1" ht="15.75" customHeight="1">
      <c r="A708" s="32"/>
      <c r="B708" s="24" t="s">
        <v>3522</v>
      </c>
      <c r="C708" s="225" t="s">
        <v>3272</v>
      </c>
      <c r="D708" s="22" t="s">
        <v>2144</v>
      </c>
      <c r="E708" s="20" t="s">
        <v>4110</v>
      </c>
      <c r="F708" s="22" t="s">
        <v>2145</v>
      </c>
      <c r="G708" s="22" t="s">
        <v>2146</v>
      </c>
      <c r="H708" s="21" t="s">
        <v>2147</v>
      </c>
      <c r="I708" s="36"/>
      <c r="J708" s="19"/>
    </row>
    <row r="709" spans="1:10" s="37" customFormat="1" ht="15.75" customHeight="1">
      <c r="A709" s="32"/>
      <c r="B709" s="24" t="s">
        <v>3522</v>
      </c>
      <c r="C709" s="225" t="s">
        <v>3273</v>
      </c>
      <c r="D709" s="22" t="s">
        <v>2148</v>
      </c>
      <c r="E709" s="20" t="s">
        <v>4111</v>
      </c>
      <c r="F709" s="22" t="s">
        <v>2149</v>
      </c>
      <c r="G709" s="22" t="s">
        <v>2150</v>
      </c>
      <c r="H709" s="21" t="s">
        <v>2151</v>
      </c>
      <c r="I709" s="36"/>
    </row>
    <row r="710" spans="1:10" s="37" customFormat="1" ht="15.75" customHeight="1">
      <c r="A710" s="32"/>
      <c r="B710" s="24" t="s">
        <v>3522</v>
      </c>
      <c r="C710" s="225" t="s">
        <v>3274</v>
      </c>
      <c r="D710" s="22" t="s">
        <v>2152</v>
      </c>
      <c r="E710" s="20" t="s">
        <v>4112</v>
      </c>
      <c r="F710" s="22" t="s">
        <v>2153</v>
      </c>
      <c r="G710" s="22" t="s">
        <v>2154</v>
      </c>
      <c r="H710" s="21" t="s">
        <v>2155</v>
      </c>
      <c r="I710" s="36"/>
    </row>
    <row r="711" spans="1:10" s="37" customFormat="1" ht="15.75" customHeight="1">
      <c r="A711" s="32"/>
      <c r="B711" s="24" t="s">
        <v>3522</v>
      </c>
      <c r="C711" s="225" t="s">
        <v>3275</v>
      </c>
      <c r="D711" s="22" t="s">
        <v>2156</v>
      </c>
      <c r="E711" s="20" t="s">
        <v>4113</v>
      </c>
      <c r="F711" s="22" t="s">
        <v>2157</v>
      </c>
      <c r="G711" s="22" t="s">
        <v>2158</v>
      </c>
      <c r="H711" s="21" t="s">
        <v>2159</v>
      </c>
      <c r="I711" s="36"/>
    </row>
    <row r="712" spans="1:10" s="37" customFormat="1" ht="15.75" customHeight="1">
      <c r="A712" s="32"/>
      <c r="B712" s="24" t="s">
        <v>3522</v>
      </c>
      <c r="C712" s="225" t="s">
        <v>3276</v>
      </c>
      <c r="D712" s="22" t="s">
        <v>2113</v>
      </c>
      <c r="E712" s="20" t="s">
        <v>4100</v>
      </c>
      <c r="F712" s="22" t="s">
        <v>2114</v>
      </c>
      <c r="G712" s="22" t="s">
        <v>2115</v>
      </c>
      <c r="H712" s="21" t="s">
        <v>2116</v>
      </c>
      <c r="I712" s="36"/>
    </row>
    <row r="713" spans="1:10" s="37" customFormat="1" ht="15.75" customHeight="1">
      <c r="A713" s="32"/>
      <c r="B713" s="24" t="s">
        <v>3522</v>
      </c>
      <c r="C713" s="225" t="s">
        <v>3277</v>
      </c>
      <c r="D713" s="22" t="s">
        <v>2110</v>
      </c>
      <c r="E713" s="20" t="s">
        <v>4099</v>
      </c>
      <c r="F713" s="22" t="s">
        <v>2111</v>
      </c>
      <c r="G713" s="22" t="s">
        <v>2111</v>
      </c>
      <c r="H713" s="21" t="s">
        <v>2518</v>
      </c>
      <c r="I713" s="36"/>
    </row>
    <row r="714" spans="1:10" s="37" customFormat="1" ht="15.75" customHeight="1">
      <c r="A714" s="32"/>
      <c r="B714" s="24" t="s">
        <v>3522</v>
      </c>
      <c r="C714" s="225" t="s">
        <v>3278</v>
      </c>
      <c r="D714" s="22" t="s">
        <v>2125</v>
      </c>
      <c r="E714" s="20" t="s">
        <v>4114</v>
      </c>
      <c r="F714" s="22" t="s">
        <v>2160</v>
      </c>
      <c r="G714" s="22" t="s">
        <v>2160</v>
      </c>
      <c r="H714" s="21" t="s">
        <v>2127</v>
      </c>
      <c r="I714" s="36"/>
    </row>
    <row r="715" spans="1:10" s="37" customFormat="1" ht="15.75" customHeight="1">
      <c r="A715" s="32"/>
      <c r="B715" s="24" t="s">
        <v>3522</v>
      </c>
      <c r="C715" s="225" t="s">
        <v>3279</v>
      </c>
      <c r="D715" s="22" t="s">
        <v>2128</v>
      </c>
      <c r="E715" s="20" t="s">
        <v>4105</v>
      </c>
      <c r="F715" s="22" t="s">
        <v>2129</v>
      </c>
      <c r="G715" s="22" t="s">
        <v>2129</v>
      </c>
      <c r="H715" s="21" t="s">
        <v>2130</v>
      </c>
      <c r="I715" s="36"/>
    </row>
    <row r="716" spans="1:10" s="37" customFormat="1" ht="15.75" customHeight="1">
      <c r="A716" s="32"/>
      <c r="B716" s="24" t="s">
        <v>3522</v>
      </c>
      <c r="C716" s="225" t="s">
        <v>3280</v>
      </c>
      <c r="D716" s="22" t="s">
        <v>2131</v>
      </c>
      <c r="E716" s="20" t="s">
        <v>4106</v>
      </c>
      <c r="F716" s="22" t="s">
        <v>2132</v>
      </c>
      <c r="G716" s="22" t="s">
        <v>2133</v>
      </c>
      <c r="H716" s="21" t="s">
        <v>2124</v>
      </c>
      <c r="I716" s="36"/>
      <c r="J716" s="19"/>
    </row>
    <row r="717" spans="1:10" s="37" customFormat="1" ht="15.75" customHeight="1">
      <c r="A717" s="32"/>
      <c r="B717" s="24" t="s">
        <v>3522</v>
      </c>
      <c r="C717" s="225" t="s">
        <v>3281</v>
      </c>
      <c r="D717" s="22" t="s">
        <v>2134</v>
      </c>
      <c r="E717" s="20" t="s">
        <v>4107</v>
      </c>
      <c r="F717" s="22" t="s">
        <v>2135</v>
      </c>
      <c r="G717" s="22" t="s">
        <v>2136</v>
      </c>
      <c r="H717" s="21" t="s">
        <v>2137</v>
      </c>
      <c r="I717" s="36"/>
    </row>
    <row r="718" spans="1:10" s="37" customFormat="1" ht="15.75" customHeight="1">
      <c r="A718" s="32"/>
      <c r="B718" s="24" t="s">
        <v>3522</v>
      </c>
      <c r="C718" s="225" t="s">
        <v>3282</v>
      </c>
      <c r="D718" s="22" t="s">
        <v>2161</v>
      </c>
      <c r="E718" s="20" t="s">
        <v>4115</v>
      </c>
      <c r="F718" s="22" t="s">
        <v>2162</v>
      </c>
      <c r="G718" s="22" t="s">
        <v>2163</v>
      </c>
      <c r="H718" s="21" t="s">
        <v>2147</v>
      </c>
      <c r="I718" s="36"/>
    </row>
    <row r="719" spans="1:10" s="37" customFormat="1" ht="15.75" customHeight="1">
      <c r="A719" s="32"/>
      <c r="B719" s="24" t="s">
        <v>3522</v>
      </c>
      <c r="C719" s="225" t="s">
        <v>3283</v>
      </c>
      <c r="D719" s="22" t="s">
        <v>2148</v>
      </c>
      <c r="E719" s="20" t="s">
        <v>4111</v>
      </c>
      <c r="F719" s="22" t="s">
        <v>2164</v>
      </c>
      <c r="G719" s="22" t="s">
        <v>2165</v>
      </c>
      <c r="H719" s="21" t="s">
        <v>2151</v>
      </c>
      <c r="I719" s="36"/>
    </row>
    <row r="720" spans="1:10" s="37" customFormat="1" ht="15.75" customHeight="1">
      <c r="A720" s="32"/>
      <c r="B720" s="24" t="s">
        <v>3522</v>
      </c>
      <c r="C720" s="225" t="s">
        <v>3284</v>
      </c>
      <c r="D720" s="22" t="s">
        <v>2166</v>
      </c>
      <c r="E720" s="20" t="s">
        <v>4116</v>
      </c>
      <c r="F720" s="22" t="s">
        <v>2167</v>
      </c>
      <c r="G720" s="22" t="s">
        <v>2167</v>
      </c>
      <c r="H720" s="21" t="s">
        <v>2168</v>
      </c>
      <c r="I720" s="36"/>
    </row>
    <row r="721" spans="1:9" s="37" customFormat="1" ht="15.75" customHeight="1">
      <c r="A721" s="32"/>
      <c r="B721" s="24" t="s">
        <v>3522</v>
      </c>
      <c r="C721" s="225" t="s">
        <v>3285</v>
      </c>
      <c r="D721" s="22" t="s">
        <v>2152</v>
      </c>
      <c r="E721" s="20" t="s">
        <v>4112</v>
      </c>
      <c r="F721" s="22" t="s">
        <v>2153</v>
      </c>
      <c r="G721" s="22" t="s">
        <v>2154</v>
      </c>
      <c r="H721" s="21" t="s">
        <v>2155</v>
      </c>
      <c r="I721" s="36"/>
    </row>
    <row r="722" spans="1:9" s="37" customFormat="1" ht="15.75" customHeight="1">
      <c r="A722" s="32"/>
      <c r="B722" s="24" t="s">
        <v>3522</v>
      </c>
      <c r="C722" s="225" t="s">
        <v>3286</v>
      </c>
      <c r="D722" s="22" t="s">
        <v>2203</v>
      </c>
      <c r="E722" s="20" t="s">
        <v>4117</v>
      </c>
      <c r="F722" s="22" t="s">
        <v>2204</v>
      </c>
      <c r="G722" s="22" t="s">
        <v>2205</v>
      </c>
      <c r="H722" s="21" t="s">
        <v>2206</v>
      </c>
      <c r="I722" s="36"/>
    </row>
    <row r="723" spans="1:9" s="37" customFormat="1" ht="15.75" customHeight="1">
      <c r="A723" s="32"/>
      <c r="B723" s="24" t="s">
        <v>3522</v>
      </c>
      <c r="C723" s="225" t="s">
        <v>3287</v>
      </c>
      <c r="D723" s="22" t="s">
        <v>2207</v>
      </c>
      <c r="E723" s="20" t="s">
        <v>4118</v>
      </c>
      <c r="F723" s="22" t="s">
        <v>2208</v>
      </c>
      <c r="G723" s="22" t="s">
        <v>2209</v>
      </c>
      <c r="H723" s="21" t="s">
        <v>2210</v>
      </c>
      <c r="I723" s="36"/>
    </row>
    <row r="724" spans="1:9" s="37" customFormat="1" ht="15.75" customHeight="1">
      <c r="A724" s="32"/>
      <c r="B724" s="24" t="s">
        <v>3522</v>
      </c>
      <c r="C724" s="225" t="s">
        <v>3288</v>
      </c>
      <c r="D724" s="22" t="s">
        <v>2211</v>
      </c>
      <c r="E724" s="20" t="s">
        <v>4119</v>
      </c>
      <c r="F724" s="22" t="s">
        <v>2212</v>
      </c>
      <c r="G724" s="22" t="s">
        <v>2213</v>
      </c>
      <c r="H724" s="21" t="s">
        <v>2214</v>
      </c>
      <c r="I724" s="36"/>
    </row>
    <row r="725" spans="1:9" s="37" customFormat="1" ht="15.75" customHeight="1">
      <c r="A725" s="32"/>
      <c r="B725" s="24" t="s">
        <v>3522</v>
      </c>
      <c r="C725" s="225" t="s">
        <v>3289</v>
      </c>
      <c r="D725" s="22" t="s">
        <v>2215</v>
      </c>
      <c r="E725" s="20" t="s">
        <v>4120</v>
      </c>
      <c r="F725" s="22" t="s">
        <v>2216</v>
      </c>
      <c r="G725" s="22" t="s">
        <v>2217</v>
      </c>
      <c r="H725" s="21" t="s">
        <v>2519</v>
      </c>
      <c r="I725" s="36"/>
    </row>
    <row r="726" spans="1:9" s="37" customFormat="1" ht="15.75" customHeight="1">
      <c r="A726" s="32"/>
      <c r="B726" s="24" t="s">
        <v>3522</v>
      </c>
      <c r="C726" s="225" t="s">
        <v>3290</v>
      </c>
      <c r="D726" s="22" t="s">
        <v>2207</v>
      </c>
      <c r="E726" s="20" t="s">
        <v>4121</v>
      </c>
      <c r="F726" s="22" t="s">
        <v>2218</v>
      </c>
      <c r="G726" s="22" t="s">
        <v>2219</v>
      </c>
      <c r="H726" s="21" t="s">
        <v>2206</v>
      </c>
      <c r="I726" s="36"/>
    </row>
    <row r="727" spans="1:9" s="37" customFormat="1" ht="15.75" customHeight="1">
      <c r="A727" s="32"/>
      <c r="B727" s="24" t="s">
        <v>3522</v>
      </c>
      <c r="C727" s="225" t="s">
        <v>3291</v>
      </c>
      <c r="D727" s="22" t="s">
        <v>2220</v>
      </c>
      <c r="E727" s="20" t="s">
        <v>4122</v>
      </c>
      <c r="F727" s="22" t="s">
        <v>2221</v>
      </c>
      <c r="G727" s="22" t="s">
        <v>2222</v>
      </c>
      <c r="H727" s="21" t="s">
        <v>2223</v>
      </c>
      <c r="I727" s="36"/>
    </row>
    <row r="728" spans="1:9" s="37" customFormat="1" ht="15.75" customHeight="1">
      <c r="A728" s="32"/>
      <c r="B728" s="24" t="s">
        <v>3522</v>
      </c>
      <c r="C728" s="225" t="s">
        <v>3292</v>
      </c>
      <c r="D728" s="22" t="s">
        <v>2224</v>
      </c>
      <c r="E728" s="20" t="s">
        <v>4123</v>
      </c>
      <c r="F728" s="22" t="s">
        <v>2225</v>
      </c>
      <c r="G728" s="22" t="s">
        <v>2226</v>
      </c>
      <c r="H728" s="21" t="s">
        <v>2227</v>
      </c>
      <c r="I728" s="36"/>
    </row>
    <row r="729" spans="1:9" s="37" customFormat="1" ht="15.75" customHeight="1">
      <c r="A729" s="32"/>
      <c r="B729" s="24" t="s">
        <v>3522</v>
      </c>
      <c r="C729" s="225" t="s">
        <v>3293</v>
      </c>
      <c r="D729" s="22" t="s">
        <v>2228</v>
      </c>
      <c r="E729" s="20" t="s">
        <v>4124</v>
      </c>
      <c r="F729" s="22" t="s">
        <v>2229</v>
      </c>
      <c r="G729" s="22" t="s">
        <v>2230</v>
      </c>
      <c r="H729" s="21" t="s">
        <v>2231</v>
      </c>
      <c r="I729" s="36"/>
    </row>
    <row r="730" spans="1:9" s="37" customFormat="1" ht="15.75" customHeight="1">
      <c r="A730" s="32"/>
      <c r="B730" s="24" t="s">
        <v>3522</v>
      </c>
      <c r="C730" s="225" t="s">
        <v>3294</v>
      </c>
      <c r="D730" s="22" t="s">
        <v>2232</v>
      </c>
      <c r="E730" s="20" t="s">
        <v>4125</v>
      </c>
      <c r="F730" s="22" t="s">
        <v>2233</v>
      </c>
      <c r="G730" s="22" t="s">
        <v>2234</v>
      </c>
      <c r="H730" s="21" t="s">
        <v>2235</v>
      </c>
      <c r="I730" s="36"/>
    </row>
    <row r="731" spans="1:9" s="37" customFormat="1" ht="15.75" customHeight="1">
      <c r="A731" s="32"/>
      <c r="B731" s="24" t="s">
        <v>3522</v>
      </c>
      <c r="C731" s="225" t="s">
        <v>3295</v>
      </c>
      <c r="D731" s="22" t="s">
        <v>2203</v>
      </c>
      <c r="E731" s="20" t="s">
        <v>4126</v>
      </c>
      <c r="F731" s="22" t="s">
        <v>2236</v>
      </c>
      <c r="G731" s="22" t="s">
        <v>2237</v>
      </c>
      <c r="H731" s="21" t="s">
        <v>2206</v>
      </c>
      <c r="I731" s="36"/>
    </row>
    <row r="732" spans="1:9" s="37" customFormat="1" ht="15.75" customHeight="1">
      <c r="A732" s="32"/>
      <c r="B732" s="24" t="s">
        <v>3522</v>
      </c>
      <c r="C732" s="225" t="s">
        <v>3296</v>
      </c>
      <c r="D732" s="22" t="s">
        <v>2207</v>
      </c>
      <c r="E732" s="20" t="s">
        <v>4127</v>
      </c>
      <c r="F732" s="22" t="s">
        <v>2238</v>
      </c>
      <c r="G732" s="22" t="s">
        <v>2239</v>
      </c>
      <c r="H732" s="21" t="s">
        <v>2210</v>
      </c>
      <c r="I732" s="36"/>
    </row>
    <row r="733" spans="1:9" s="37" customFormat="1" ht="15.75" customHeight="1">
      <c r="A733" s="32"/>
      <c r="B733" s="24" t="s">
        <v>3522</v>
      </c>
      <c r="C733" s="225" t="s">
        <v>3297</v>
      </c>
      <c r="D733" s="22" t="s">
        <v>2220</v>
      </c>
      <c r="E733" s="20" t="s">
        <v>4128</v>
      </c>
      <c r="F733" s="22" t="s">
        <v>2240</v>
      </c>
      <c r="G733" s="22" t="s">
        <v>2241</v>
      </c>
      <c r="H733" s="21" t="s">
        <v>2223</v>
      </c>
      <c r="I733" s="36"/>
    </row>
    <row r="734" spans="1:9" s="37" customFormat="1" ht="15.75" customHeight="1">
      <c r="A734" s="32"/>
      <c r="B734" s="24" t="s">
        <v>3522</v>
      </c>
      <c r="C734" s="225" t="s">
        <v>3298</v>
      </c>
      <c r="D734" s="22" t="s">
        <v>2242</v>
      </c>
      <c r="E734" s="20" t="s">
        <v>4129</v>
      </c>
      <c r="F734" s="22" t="s">
        <v>2243</v>
      </c>
      <c r="G734" s="22" t="s">
        <v>2244</v>
      </c>
      <c r="H734" s="21" t="s">
        <v>2245</v>
      </c>
      <c r="I734" s="36"/>
    </row>
    <row r="735" spans="1:9" s="37" customFormat="1" ht="15.75" customHeight="1">
      <c r="A735" s="32"/>
      <c r="B735" s="24" t="s">
        <v>3522</v>
      </c>
      <c r="C735" s="225" t="s">
        <v>3299</v>
      </c>
      <c r="D735" s="22" t="s">
        <v>2246</v>
      </c>
      <c r="E735" s="20" t="s">
        <v>4130</v>
      </c>
      <c r="F735" s="22" t="s">
        <v>2247</v>
      </c>
      <c r="G735" s="22" t="s">
        <v>2248</v>
      </c>
      <c r="H735" s="21" t="s">
        <v>2249</v>
      </c>
      <c r="I735" s="36"/>
    </row>
    <row r="736" spans="1:9" s="37" customFormat="1" ht="15.75" customHeight="1">
      <c r="A736" s="32"/>
      <c r="B736" s="24" t="s">
        <v>3522</v>
      </c>
      <c r="C736" s="225" t="s">
        <v>3300</v>
      </c>
      <c r="D736" s="22" t="s">
        <v>2250</v>
      </c>
      <c r="E736" s="20" t="s">
        <v>4131</v>
      </c>
      <c r="F736" s="22" t="s">
        <v>2251</v>
      </c>
      <c r="G736" s="22" t="s">
        <v>2251</v>
      </c>
      <c r="H736" s="21" t="s">
        <v>2252</v>
      </c>
      <c r="I736" s="36"/>
    </row>
    <row r="737" spans="1:9" s="37" customFormat="1" ht="15.75" customHeight="1">
      <c r="A737" s="32"/>
      <c r="B737" s="24" t="s">
        <v>3522</v>
      </c>
      <c r="C737" s="225" t="s">
        <v>3301</v>
      </c>
      <c r="D737" s="22" t="s">
        <v>2253</v>
      </c>
      <c r="E737" s="20" t="s">
        <v>4132</v>
      </c>
      <c r="F737" s="22" t="s">
        <v>2254</v>
      </c>
      <c r="G737" s="22" t="s">
        <v>2255</v>
      </c>
      <c r="H737" s="21" t="s">
        <v>2256</v>
      </c>
      <c r="I737" s="36"/>
    </row>
    <row r="738" spans="1:9" s="37" customFormat="1" ht="15.75" customHeight="1">
      <c r="A738" s="32"/>
      <c r="B738" s="24" t="s">
        <v>3522</v>
      </c>
      <c r="C738" s="225" t="s">
        <v>3302</v>
      </c>
      <c r="D738" s="22" t="s">
        <v>2257</v>
      </c>
      <c r="E738" s="20" t="s">
        <v>4133</v>
      </c>
      <c r="F738" s="22" t="s">
        <v>2258</v>
      </c>
      <c r="G738" s="22" t="s">
        <v>2259</v>
      </c>
      <c r="H738" s="21" t="s">
        <v>2260</v>
      </c>
      <c r="I738" s="36"/>
    </row>
    <row r="739" spans="1:9" s="37" customFormat="1" ht="15.75" customHeight="1">
      <c r="A739" s="32"/>
      <c r="B739" s="24" t="s">
        <v>3522</v>
      </c>
      <c r="C739" s="225" t="s">
        <v>3303</v>
      </c>
      <c r="D739" s="22" t="s">
        <v>2261</v>
      </c>
      <c r="E739" s="20" t="s">
        <v>4134</v>
      </c>
      <c r="F739" s="22" t="s">
        <v>2262</v>
      </c>
      <c r="G739" s="22" t="s">
        <v>2263</v>
      </c>
      <c r="H739" s="21" t="s">
        <v>2264</v>
      </c>
      <c r="I739" s="36"/>
    </row>
    <row r="740" spans="1:9" s="37" customFormat="1" ht="15.75" customHeight="1">
      <c r="A740" s="32"/>
      <c r="B740" s="24" t="s">
        <v>3522</v>
      </c>
      <c r="C740" s="225" t="s">
        <v>3304</v>
      </c>
      <c r="D740" s="22" t="s">
        <v>2265</v>
      </c>
      <c r="E740" s="20" t="s">
        <v>4135</v>
      </c>
      <c r="F740" s="22" t="s">
        <v>2266</v>
      </c>
      <c r="G740" s="22" t="s">
        <v>2267</v>
      </c>
      <c r="H740" s="21" t="s">
        <v>2264</v>
      </c>
      <c r="I740" s="36"/>
    </row>
    <row r="741" spans="1:9" s="37" customFormat="1" ht="15.75" customHeight="1">
      <c r="A741" s="32"/>
      <c r="B741" s="24" t="s">
        <v>3522</v>
      </c>
      <c r="C741" s="225" t="s">
        <v>3305</v>
      </c>
      <c r="D741" s="22" t="s">
        <v>2268</v>
      </c>
      <c r="E741" s="20" t="s">
        <v>4136</v>
      </c>
      <c r="F741" s="22" t="s">
        <v>2269</v>
      </c>
      <c r="G741" s="22" t="s">
        <v>2270</v>
      </c>
      <c r="H741" s="21" t="s">
        <v>2271</v>
      </c>
      <c r="I741" s="36"/>
    </row>
    <row r="742" spans="1:9" s="37" customFormat="1" ht="15.75" customHeight="1">
      <c r="A742" s="32"/>
      <c r="B742" s="24" t="s">
        <v>3522</v>
      </c>
      <c r="C742" s="225" t="s">
        <v>3306</v>
      </c>
      <c r="D742" s="22" t="s">
        <v>2272</v>
      </c>
      <c r="E742" s="20" t="s">
        <v>4137</v>
      </c>
      <c r="F742" s="22" t="s">
        <v>2273</v>
      </c>
      <c r="G742" s="22" t="s">
        <v>2274</v>
      </c>
      <c r="H742" s="21" t="s">
        <v>2275</v>
      </c>
      <c r="I742" s="36"/>
    </row>
    <row r="743" spans="1:9" s="37" customFormat="1" ht="15.75" customHeight="1">
      <c r="A743" s="32"/>
      <c r="B743" s="24" t="s">
        <v>3522</v>
      </c>
      <c r="C743" s="225" t="s">
        <v>3307</v>
      </c>
      <c r="D743" s="22" t="s">
        <v>2242</v>
      </c>
      <c r="E743" s="20" t="s">
        <v>4138</v>
      </c>
      <c r="F743" s="22" t="s">
        <v>2276</v>
      </c>
      <c r="G743" s="22" t="s">
        <v>2277</v>
      </c>
      <c r="H743" s="21" t="s">
        <v>2245</v>
      </c>
      <c r="I743" s="36"/>
    </row>
    <row r="744" spans="1:9" s="37" customFormat="1" ht="15.75" customHeight="1">
      <c r="A744" s="32"/>
      <c r="B744" s="24" t="s">
        <v>3522</v>
      </c>
      <c r="C744" s="225" t="s">
        <v>3308</v>
      </c>
      <c r="D744" s="22" t="s">
        <v>2278</v>
      </c>
      <c r="E744" s="20" t="s">
        <v>4139</v>
      </c>
      <c r="F744" s="22" t="s">
        <v>2279</v>
      </c>
      <c r="G744" s="22" t="s">
        <v>2280</v>
      </c>
      <c r="H744" s="21" t="s">
        <v>2249</v>
      </c>
      <c r="I744" s="36"/>
    </row>
    <row r="745" spans="1:9" s="37" customFormat="1" ht="15.75" customHeight="1">
      <c r="A745" s="32"/>
      <c r="B745" s="24" t="s">
        <v>3522</v>
      </c>
      <c r="C745" s="225" t="s">
        <v>3309</v>
      </c>
      <c r="D745" s="22" t="s">
        <v>2253</v>
      </c>
      <c r="E745" s="20" t="s">
        <v>4132</v>
      </c>
      <c r="F745" s="22" t="s">
        <v>2254</v>
      </c>
      <c r="G745" s="22" t="s">
        <v>2255</v>
      </c>
      <c r="H745" s="21" t="s">
        <v>2256</v>
      </c>
      <c r="I745" s="36"/>
    </row>
    <row r="746" spans="1:9" s="37" customFormat="1" ht="15.75" customHeight="1">
      <c r="A746" s="32"/>
      <c r="B746" s="24" t="s">
        <v>3522</v>
      </c>
      <c r="C746" s="225" t="s">
        <v>3310</v>
      </c>
      <c r="D746" s="22" t="s">
        <v>2261</v>
      </c>
      <c r="E746" s="20" t="s">
        <v>4140</v>
      </c>
      <c r="F746" s="22" t="s">
        <v>2281</v>
      </c>
      <c r="G746" s="22" t="s">
        <v>2282</v>
      </c>
      <c r="H746" s="21" t="s">
        <v>2264</v>
      </c>
      <c r="I746" s="36"/>
    </row>
    <row r="747" spans="1:9" s="37" customFormat="1" ht="15.75" customHeight="1">
      <c r="A747" s="32"/>
      <c r="B747" s="24" t="s">
        <v>3522</v>
      </c>
      <c r="C747" s="225" t="s">
        <v>3311</v>
      </c>
      <c r="D747" s="22" t="s">
        <v>2268</v>
      </c>
      <c r="E747" s="20" t="s">
        <v>4141</v>
      </c>
      <c r="F747" s="22" t="s">
        <v>2283</v>
      </c>
      <c r="G747" s="22" t="s">
        <v>2284</v>
      </c>
      <c r="H747" s="21" t="s">
        <v>2271</v>
      </c>
      <c r="I747" s="36"/>
    </row>
    <row r="748" spans="1:9" s="37" customFormat="1" ht="15.75" customHeight="1">
      <c r="A748" s="32"/>
      <c r="B748" s="24" t="s">
        <v>3522</v>
      </c>
      <c r="C748" s="225" t="s">
        <v>3312</v>
      </c>
      <c r="D748" s="22" t="s">
        <v>2272</v>
      </c>
      <c r="E748" s="20" t="s">
        <v>4137</v>
      </c>
      <c r="F748" s="22" t="s">
        <v>2273</v>
      </c>
      <c r="G748" s="22" t="s">
        <v>2274</v>
      </c>
      <c r="H748" s="21" t="s">
        <v>2275</v>
      </c>
      <c r="I748" s="36"/>
    </row>
    <row r="749" spans="1:9" s="37" customFormat="1" ht="15.75" customHeight="1">
      <c r="A749" s="32"/>
      <c r="B749" s="24" t="s">
        <v>3522</v>
      </c>
      <c r="C749" s="225" t="s">
        <v>3313</v>
      </c>
      <c r="D749" s="22" t="s">
        <v>2285</v>
      </c>
      <c r="E749" s="20" t="s">
        <v>4142</v>
      </c>
      <c r="F749" s="22" t="s">
        <v>2286</v>
      </c>
      <c r="G749" s="22" t="s">
        <v>2287</v>
      </c>
      <c r="H749" s="21" t="s">
        <v>2288</v>
      </c>
      <c r="I749" s="36"/>
    </row>
    <row r="750" spans="1:9" s="37" customFormat="1" ht="15.75" customHeight="1">
      <c r="A750" s="32"/>
      <c r="B750" s="24" t="s">
        <v>3522</v>
      </c>
      <c r="C750" s="225" t="s">
        <v>3314</v>
      </c>
      <c r="D750" s="22" t="s">
        <v>2289</v>
      </c>
      <c r="E750" s="20" t="s">
        <v>4143</v>
      </c>
      <c r="F750" s="22" t="s">
        <v>2290</v>
      </c>
      <c r="G750" s="22" t="s">
        <v>2291</v>
      </c>
      <c r="H750" s="21" t="s">
        <v>2292</v>
      </c>
      <c r="I750" s="36"/>
    </row>
    <row r="751" spans="1:9" s="37" customFormat="1" ht="15.75" customHeight="1">
      <c r="A751" s="32"/>
      <c r="B751" s="24" t="s">
        <v>3522</v>
      </c>
      <c r="C751" s="225" t="s">
        <v>3315</v>
      </c>
      <c r="D751" s="22" t="s">
        <v>2289</v>
      </c>
      <c r="E751" s="20" t="s">
        <v>4144</v>
      </c>
      <c r="F751" s="22" t="s">
        <v>2293</v>
      </c>
      <c r="G751" s="22" t="s">
        <v>2293</v>
      </c>
      <c r="H751" s="21" t="s">
        <v>2294</v>
      </c>
      <c r="I751" s="36"/>
    </row>
    <row r="752" spans="1:9" s="37" customFormat="1" ht="15.75" customHeight="1">
      <c r="A752" s="32"/>
      <c r="B752" s="24" t="s">
        <v>3522</v>
      </c>
      <c r="C752" s="225" t="s">
        <v>3316</v>
      </c>
      <c r="D752" s="22" t="s">
        <v>2295</v>
      </c>
      <c r="E752" s="20" t="s">
        <v>4145</v>
      </c>
      <c r="F752" s="22" t="s">
        <v>2296</v>
      </c>
      <c r="G752" s="22" t="s">
        <v>2297</v>
      </c>
      <c r="H752" s="21" t="s">
        <v>2298</v>
      </c>
      <c r="I752" s="36"/>
    </row>
    <row r="753" spans="1:9" s="37" customFormat="1" ht="15.75" customHeight="1">
      <c r="A753" s="32"/>
      <c r="B753" s="24" t="s">
        <v>3522</v>
      </c>
      <c r="C753" s="225" t="s">
        <v>3317</v>
      </c>
      <c r="D753" s="22" t="s">
        <v>2299</v>
      </c>
      <c r="E753" s="20" t="s">
        <v>4146</v>
      </c>
      <c r="F753" s="22" t="s">
        <v>2300</v>
      </c>
      <c r="G753" s="22" t="s">
        <v>2301</v>
      </c>
      <c r="H753" s="21" t="s">
        <v>2302</v>
      </c>
      <c r="I753" s="36"/>
    </row>
    <row r="754" spans="1:9" s="37" customFormat="1" ht="15.75" customHeight="1">
      <c r="A754" s="32"/>
      <c r="B754" s="24" t="s">
        <v>3522</v>
      </c>
      <c r="C754" s="225" t="s">
        <v>3318</v>
      </c>
      <c r="D754" s="22" t="s">
        <v>2299</v>
      </c>
      <c r="E754" s="20" t="s">
        <v>4147</v>
      </c>
      <c r="F754" s="22" t="s">
        <v>2303</v>
      </c>
      <c r="G754" s="22" t="s">
        <v>2303</v>
      </c>
      <c r="H754" s="21" t="s">
        <v>2302</v>
      </c>
      <c r="I754" s="36"/>
    </row>
    <row r="755" spans="1:9" s="37" customFormat="1" ht="15.75" customHeight="1">
      <c r="A755" s="32"/>
      <c r="B755" s="24" t="s">
        <v>3522</v>
      </c>
      <c r="C755" s="225" t="s">
        <v>3319</v>
      </c>
      <c r="D755" s="22" t="s">
        <v>2304</v>
      </c>
      <c r="E755" s="20" t="s">
        <v>4148</v>
      </c>
      <c r="F755" s="22" t="s">
        <v>2305</v>
      </c>
      <c r="G755" s="22" t="s">
        <v>2306</v>
      </c>
      <c r="H755" s="21" t="s">
        <v>2288</v>
      </c>
      <c r="I755" s="36"/>
    </row>
    <row r="756" spans="1:9" s="37" customFormat="1" ht="15.75" customHeight="1">
      <c r="A756" s="32"/>
      <c r="B756" s="24" t="s">
        <v>3522</v>
      </c>
      <c r="C756" s="225" t="s">
        <v>3320</v>
      </c>
      <c r="D756" s="22" t="s">
        <v>2307</v>
      </c>
      <c r="E756" s="20" t="s">
        <v>4149</v>
      </c>
      <c r="F756" s="22" t="s">
        <v>2308</v>
      </c>
      <c r="G756" s="22" t="s">
        <v>2309</v>
      </c>
      <c r="H756" s="21" t="s">
        <v>2292</v>
      </c>
      <c r="I756" s="36"/>
    </row>
    <row r="757" spans="1:9" s="37" customFormat="1" ht="15.75" customHeight="1">
      <c r="A757" s="32"/>
      <c r="B757" s="24" t="s">
        <v>3522</v>
      </c>
      <c r="C757" s="225" t="s">
        <v>3321</v>
      </c>
      <c r="D757" s="22" t="s">
        <v>2299</v>
      </c>
      <c r="E757" s="20" t="s">
        <v>4146</v>
      </c>
      <c r="F757" s="22" t="s">
        <v>2300</v>
      </c>
      <c r="G757" s="22" t="s">
        <v>2301</v>
      </c>
      <c r="H757" s="21" t="s">
        <v>2302</v>
      </c>
      <c r="I757" s="36"/>
    </row>
    <row r="758" spans="1:9" s="37" customFormat="1" ht="15.75" customHeight="1">
      <c r="A758" s="32"/>
      <c r="B758" s="24" t="s">
        <v>3522</v>
      </c>
      <c r="C758" s="225" t="s">
        <v>3322</v>
      </c>
      <c r="D758" s="22" t="s">
        <v>2310</v>
      </c>
      <c r="E758" s="20" t="s">
        <v>4150</v>
      </c>
      <c r="F758" s="22" t="s">
        <v>2311</v>
      </c>
      <c r="G758" s="22" t="s">
        <v>2312</v>
      </c>
      <c r="H758" s="21" t="s">
        <v>2313</v>
      </c>
      <c r="I758" s="36"/>
    </row>
    <row r="759" spans="1:9" s="37" customFormat="1" ht="15.75" customHeight="1">
      <c r="A759" s="32"/>
      <c r="B759" s="24" t="s">
        <v>3522</v>
      </c>
      <c r="C759" s="225" t="s">
        <v>3323</v>
      </c>
      <c r="D759" s="22" t="s">
        <v>2314</v>
      </c>
      <c r="E759" s="20" t="s">
        <v>4151</v>
      </c>
      <c r="F759" s="22" t="s">
        <v>2315</v>
      </c>
      <c r="G759" s="22" t="s">
        <v>2316</v>
      </c>
      <c r="H759" s="21" t="s">
        <v>2317</v>
      </c>
      <c r="I759" s="36"/>
    </row>
    <row r="760" spans="1:9" s="37" customFormat="1" ht="15.75" customHeight="1">
      <c r="A760" s="32"/>
      <c r="B760" s="24" t="s">
        <v>3522</v>
      </c>
      <c r="C760" s="225" t="s">
        <v>3324</v>
      </c>
      <c r="D760" s="22" t="s">
        <v>2318</v>
      </c>
      <c r="E760" s="20" t="s">
        <v>4152</v>
      </c>
      <c r="F760" s="22" t="s">
        <v>2319</v>
      </c>
      <c r="G760" s="22" t="s">
        <v>2320</v>
      </c>
      <c r="H760" s="21" t="s">
        <v>2321</v>
      </c>
      <c r="I760" s="36"/>
    </row>
    <row r="761" spans="1:9" s="37" customFormat="1" ht="15.75" customHeight="1">
      <c r="A761" s="32"/>
      <c r="B761" s="24" t="s">
        <v>3522</v>
      </c>
      <c r="C761" s="225" t="s">
        <v>3325</v>
      </c>
      <c r="D761" s="22" t="s">
        <v>2322</v>
      </c>
      <c r="E761" s="20" t="s">
        <v>4153</v>
      </c>
      <c r="F761" s="22" t="s">
        <v>2323</v>
      </c>
      <c r="G761" s="22" t="s">
        <v>2324</v>
      </c>
      <c r="H761" s="21" t="s">
        <v>2325</v>
      </c>
      <c r="I761" s="36"/>
    </row>
    <row r="762" spans="1:9" s="37" customFormat="1" ht="15.75" customHeight="1">
      <c r="A762" s="32"/>
      <c r="B762" s="24" t="s">
        <v>3522</v>
      </c>
      <c r="C762" s="225" t="s">
        <v>3326</v>
      </c>
      <c r="D762" s="22" t="s">
        <v>2326</v>
      </c>
      <c r="E762" s="20" t="s">
        <v>4154</v>
      </c>
      <c r="F762" s="22" t="s">
        <v>2327</v>
      </c>
      <c r="G762" s="22" t="s">
        <v>2328</v>
      </c>
      <c r="H762" s="21" t="s">
        <v>2329</v>
      </c>
      <c r="I762" s="36"/>
    </row>
    <row r="763" spans="1:9" s="37" customFormat="1" ht="15.75" customHeight="1">
      <c r="A763" s="32"/>
      <c r="B763" s="24" t="s">
        <v>3522</v>
      </c>
      <c r="C763" s="225" t="s">
        <v>3327</v>
      </c>
      <c r="D763" s="22" t="s">
        <v>2330</v>
      </c>
      <c r="E763" s="20" t="s">
        <v>4155</v>
      </c>
      <c r="F763" s="22" t="s">
        <v>2331</v>
      </c>
      <c r="G763" s="22" t="s">
        <v>2332</v>
      </c>
      <c r="H763" s="21" t="s">
        <v>2333</v>
      </c>
      <c r="I763" s="36"/>
    </row>
    <row r="764" spans="1:9" s="37" customFormat="1" ht="15.75" customHeight="1">
      <c r="A764" s="32"/>
      <c r="B764" s="24" t="s">
        <v>3522</v>
      </c>
      <c r="C764" s="225" t="s">
        <v>3328</v>
      </c>
      <c r="D764" s="22" t="s">
        <v>2334</v>
      </c>
      <c r="E764" s="20" t="s">
        <v>4156</v>
      </c>
      <c r="F764" s="22" t="s">
        <v>2335</v>
      </c>
      <c r="G764" s="22" t="s">
        <v>2336</v>
      </c>
      <c r="H764" s="21" t="s">
        <v>2337</v>
      </c>
      <c r="I764" s="36"/>
    </row>
    <row r="765" spans="1:9" s="37" customFormat="1" ht="15.75" customHeight="1">
      <c r="A765" s="32"/>
      <c r="B765" s="24" t="s">
        <v>3522</v>
      </c>
      <c r="C765" s="225" t="s">
        <v>3329</v>
      </c>
      <c r="D765" s="22" t="s">
        <v>2338</v>
      </c>
      <c r="E765" s="20" t="s">
        <v>4157</v>
      </c>
      <c r="F765" s="22" t="s">
        <v>2339</v>
      </c>
      <c r="G765" s="22" t="s">
        <v>2340</v>
      </c>
      <c r="H765" s="21" t="s">
        <v>2325</v>
      </c>
      <c r="I765" s="36"/>
    </row>
    <row r="766" spans="1:9" s="37" customFormat="1" ht="15.75" customHeight="1">
      <c r="A766" s="32"/>
      <c r="B766" s="24" t="s">
        <v>3522</v>
      </c>
      <c r="C766" s="225" t="s">
        <v>3330</v>
      </c>
      <c r="D766" s="22" t="s">
        <v>2310</v>
      </c>
      <c r="E766" s="20" t="s">
        <v>4158</v>
      </c>
      <c r="F766" s="22" t="s">
        <v>2341</v>
      </c>
      <c r="G766" s="22" t="s">
        <v>2342</v>
      </c>
      <c r="H766" s="21" t="s">
        <v>2313</v>
      </c>
      <c r="I766" s="36"/>
    </row>
    <row r="767" spans="1:9" s="37" customFormat="1" ht="15.75" customHeight="1">
      <c r="A767" s="32"/>
      <c r="B767" s="24" t="s">
        <v>3522</v>
      </c>
      <c r="C767" s="225" t="s">
        <v>3331</v>
      </c>
      <c r="D767" s="22" t="s">
        <v>2314</v>
      </c>
      <c r="E767" s="20" t="s">
        <v>4159</v>
      </c>
      <c r="F767" s="22" t="s">
        <v>2343</v>
      </c>
      <c r="G767" s="22" t="s">
        <v>2344</v>
      </c>
      <c r="H767" s="21" t="s">
        <v>2317</v>
      </c>
      <c r="I767" s="36"/>
    </row>
    <row r="768" spans="1:9" s="37" customFormat="1" ht="15.75" customHeight="1">
      <c r="A768" s="32"/>
      <c r="B768" s="24" t="s">
        <v>3522</v>
      </c>
      <c r="C768" s="225" t="s">
        <v>3332</v>
      </c>
      <c r="D768" s="22" t="s">
        <v>2318</v>
      </c>
      <c r="E768" s="20" t="s">
        <v>4160</v>
      </c>
      <c r="F768" s="22" t="s">
        <v>2345</v>
      </c>
      <c r="G768" s="22" t="s">
        <v>2346</v>
      </c>
      <c r="H768" s="21" t="s">
        <v>2347</v>
      </c>
      <c r="I768" s="36"/>
    </row>
    <row r="769" spans="1:9" s="37" customFormat="1" ht="15.75" customHeight="1">
      <c r="A769" s="32"/>
      <c r="B769" s="24" t="s">
        <v>3522</v>
      </c>
      <c r="C769" s="225" t="s">
        <v>3333</v>
      </c>
      <c r="D769" s="22" t="s">
        <v>2348</v>
      </c>
      <c r="E769" s="20" t="s">
        <v>4161</v>
      </c>
      <c r="F769" s="22" t="s">
        <v>2349</v>
      </c>
      <c r="G769" s="22" t="s">
        <v>2350</v>
      </c>
      <c r="H769" s="21" t="s">
        <v>2351</v>
      </c>
      <c r="I769" s="36"/>
    </row>
    <row r="770" spans="1:9" s="37" customFormat="1" ht="15.75" customHeight="1">
      <c r="A770" s="32"/>
      <c r="B770" s="24" t="s">
        <v>3522</v>
      </c>
      <c r="C770" s="225" t="s">
        <v>3334</v>
      </c>
      <c r="D770" s="22" t="s">
        <v>2352</v>
      </c>
      <c r="E770" s="20" t="s">
        <v>4162</v>
      </c>
      <c r="F770" s="22" t="s">
        <v>2353</v>
      </c>
      <c r="G770" s="22" t="s">
        <v>2354</v>
      </c>
      <c r="H770" s="21" t="s">
        <v>2355</v>
      </c>
      <c r="I770" s="36"/>
    </row>
    <row r="771" spans="1:9" s="37" customFormat="1" ht="15.75" customHeight="1">
      <c r="A771" s="32"/>
      <c r="B771" s="24" t="s">
        <v>3522</v>
      </c>
      <c r="C771" s="225" t="s">
        <v>3335</v>
      </c>
      <c r="D771" s="22" t="s">
        <v>2356</v>
      </c>
      <c r="E771" s="20" t="s">
        <v>4163</v>
      </c>
      <c r="F771" s="22" t="s">
        <v>2357</v>
      </c>
      <c r="G771" s="22" t="s">
        <v>2358</v>
      </c>
      <c r="H771" s="21" t="s">
        <v>2355</v>
      </c>
      <c r="I771" s="36"/>
    </row>
    <row r="772" spans="1:9" s="37" customFormat="1" ht="15.75" customHeight="1">
      <c r="A772" s="32"/>
      <c r="B772" s="24" t="s">
        <v>3522</v>
      </c>
      <c r="C772" s="225" t="s">
        <v>3336</v>
      </c>
      <c r="D772" s="22" t="s">
        <v>2359</v>
      </c>
      <c r="E772" s="20" t="s">
        <v>4164</v>
      </c>
      <c r="F772" s="22" t="s">
        <v>2360</v>
      </c>
      <c r="G772" s="22" t="s">
        <v>2361</v>
      </c>
      <c r="H772" s="21" t="s">
        <v>2362</v>
      </c>
      <c r="I772" s="36"/>
    </row>
    <row r="773" spans="1:9" s="37" customFormat="1" ht="15.75" customHeight="1">
      <c r="A773" s="32"/>
      <c r="B773" s="24" t="s">
        <v>3522</v>
      </c>
      <c r="C773" s="225" t="s">
        <v>3337</v>
      </c>
      <c r="D773" s="22" t="s">
        <v>2363</v>
      </c>
      <c r="E773" s="20" t="s">
        <v>4165</v>
      </c>
      <c r="F773" s="22" t="s">
        <v>2364</v>
      </c>
      <c r="G773" s="22" t="s">
        <v>2365</v>
      </c>
      <c r="H773" s="21" t="s">
        <v>2351</v>
      </c>
      <c r="I773" s="36"/>
    </row>
    <row r="774" spans="1:9" s="37" customFormat="1" ht="15.75" customHeight="1">
      <c r="A774" s="32"/>
      <c r="B774" s="24" t="s">
        <v>3522</v>
      </c>
      <c r="C774" s="225" t="s">
        <v>3338</v>
      </c>
      <c r="D774" s="22" t="s">
        <v>2356</v>
      </c>
      <c r="E774" s="20" t="s">
        <v>4166</v>
      </c>
      <c r="F774" s="22" t="s">
        <v>2366</v>
      </c>
      <c r="G774" s="22" t="s">
        <v>2367</v>
      </c>
      <c r="H774" s="21" t="s">
        <v>2355</v>
      </c>
      <c r="I774" s="36"/>
    </row>
    <row r="775" spans="1:9" s="37" customFormat="1" ht="15.75" customHeight="1">
      <c r="A775" s="32"/>
      <c r="B775" s="24" t="s">
        <v>3522</v>
      </c>
      <c r="C775" s="225" t="s">
        <v>3339</v>
      </c>
      <c r="D775" s="22" t="s">
        <v>2368</v>
      </c>
      <c r="E775" s="20" t="s">
        <v>4167</v>
      </c>
      <c r="F775" s="22" t="s">
        <v>2369</v>
      </c>
      <c r="G775" s="22" t="s">
        <v>2370</v>
      </c>
      <c r="H775" s="21" t="s">
        <v>2371</v>
      </c>
      <c r="I775" s="36"/>
    </row>
    <row r="776" spans="1:9" s="37" customFormat="1" ht="15.75" customHeight="1">
      <c r="A776" s="32"/>
      <c r="B776" s="24" t="s">
        <v>3522</v>
      </c>
      <c r="C776" s="225" t="s">
        <v>3340</v>
      </c>
      <c r="D776" s="22" t="s">
        <v>2372</v>
      </c>
      <c r="E776" s="20" t="s">
        <v>4168</v>
      </c>
      <c r="F776" s="22" t="s">
        <v>2373</v>
      </c>
      <c r="G776" s="22" t="s">
        <v>2374</v>
      </c>
      <c r="H776" s="21" t="s">
        <v>2375</v>
      </c>
      <c r="I776" s="38"/>
    </row>
    <row r="777" spans="1:9" s="37" customFormat="1" ht="15.75" customHeight="1">
      <c r="A777" s="32"/>
      <c r="B777" s="24" t="s">
        <v>3522</v>
      </c>
      <c r="C777" s="225" t="s">
        <v>3341</v>
      </c>
      <c r="D777" s="22" t="s">
        <v>2376</v>
      </c>
      <c r="E777" s="20" t="s">
        <v>4169</v>
      </c>
      <c r="F777" s="22" t="s">
        <v>2377</v>
      </c>
      <c r="G777" s="22" t="s">
        <v>2378</v>
      </c>
      <c r="H777" s="21" t="s">
        <v>2379</v>
      </c>
      <c r="I777" s="36"/>
    </row>
    <row r="778" spans="1:9" s="37" customFormat="1" ht="15.75" customHeight="1">
      <c r="A778" s="32"/>
      <c r="B778" s="24" t="s">
        <v>3522</v>
      </c>
      <c r="C778" s="225" t="s">
        <v>3342</v>
      </c>
      <c r="D778" s="22" t="s">
        <v>2380</v>
      </c>
      <c r="E778" s="20" t="s">
        <v>4170</v>
      </c>
      <c r="F778" s="22" t="s">
        <v>2381</v>
      </c>
      <c r="G778" s="22" t="s">
        <v>2382</v>
      </c>
      <c r="H778" s="21" t="s">
        <v>2383</v>
      </c>
      <c r="I778" s="36"/>
    </row>
    <row r="779" spans="1:9" s="37" customFormat="1" ht="15.75" customHeight="1">
      <c r="A779" s="32"/>
      <c r="B779" s="24" t="s">
        <v>3522</v>
      </c>
      <c r="C779" s="225" t="s">
        <v>3343</v>
      </c>
      <c r="D779" s="22" t="s">
        <v>2384</v>
      </c>
      <c r="E779" s="20" t="s">
        <v>4171</v>
      </c>
      <c r="F779" s="22" t="s">
        <v>2385</v>
      </c>
      <c r="G779" s="22" t="s">
        <v>2386</v>
      </c>
      <c r="H779" s="21" t="s">
        <v>2387</v>
      </c>
      <c r="I779" s="38"/>
    </row>
    <row r="780" spans="1:9" s="37" customFormat="1" ht="15.75" customHeight="1">
      <c r="A780" s="32"/>
      <c r="B780" s="24" t="s">
        <v>3522</v>
      </c>
      <c r="C780" s="225" t="s">
        <v>3344</v>
      </c>
      <c r="D780" s="22" t="s">
        <v>2388</v>
      </c>
      <c r="E780" s="20" t="s">
        <v>4172</v>
      </c>
      <c r="F780" s="22" t="s">
        <v>2389</v>
      </c>
      <c r="G780" s="22" t="s">
        <v>2390</v>
      </c>
      <c r="H780" s="21" t="s">
        <v>2371</v>
      </c>
      <c r="I780" s="36"/>
    </row>
    <row r="781" spans="1:9" s="37" customFormat="1" ht="15.75" customHeight="1">
      <c r="A781" s="32"/>
      <c r="B781" s="24" t="s">
        <v>3522</v>
      </c>
      <c r="C781" s="225" t="s">
        <v>3345</v>
      </c>
      <c r="D781" s="22" t="s">
        <v>2376</v>
      </c>
      <c r="E781" s="20" t="s">
        <v>4173</v>
      </c>
      <c r="F781" s="22" t="s">
        <v>2391</v>
      </c>
      <c r="G781" s="22" t="s">
        <v>2392</v>
      </c>
      <c r="H781" s="21" t="s">
        <v>2379</v>
      </c>
      <c r="I781" s="36"/>
    </row>
    <row r="782" spans="1:9" s="37" customFormat="1" ht="15.75" customHeight="1">
      <c r="A782" s="32"/>
      <c r="B782" s="24" t="s">
        <v>3522</v>
      </c>
      <c r="C782" s="225" t="s">
        <v>3346</v>
      </c>
      <c r="D782" s="22" t="s">
        <v>2393</v>
      </c>
      <c r="E782" s="20" t="s">
        <v>4174</v>
      </c>
      <c r="F782" s="22" t="s">
        <v>2394</v>
      </c>
      <c r="G782" s="22" t="s">
        <v>2395</v>
      </c>
      <c r="H782" s="21" t="s">
        <v>2396</v>
      </c>
      <c r="I782" s="38"/>
    </row>
    <row r="783" spans="1:9" s="37" customFormat="1" ht="15.75" customHeight="1">
      <c r="A783" s="32"/>
      <c r="B783" s="24" t="s">
        <v>3522</v>
      </c>
      <c r="C783" s="225" t="s">
        <v>3347</v>
      </c>
      <c r="D783" s="22" t="s">
        <v>2397</v>
      </c>
      <c r="E783" s="20" t="s">
        <v>4175</v>
      </c>
      <c r="F783" s="22" t="s">
        <v>2398</v>
      </c>
      <c r="G783" s="22" t="s">
        <v>2399</v>
      </c>
      <c r="H783" s="21" t="s">
        <v>2400</v>
      </c>
      <c r="I783" s="36"/>
    </row>
    <row r="784" spans="1:9" s="37" customFormat="1" ht="15.75" customHeight="1">
      <c r="A784" s="32"/>
      <c r="B784" s="24" t="s">
        <v>3522</v>
      </c>
      <c r="C784" s="225" t="s">
        <v>3348</v>
      </c>
      <c r="D784" s="22" t="s">
        <v>2401</v>
      </c>
      <c r="E784" s="20" t="s">
        <v>4176</v>
      </c>
      <c r="F784" s="22" t="s">
        <v>2402</v>
      </c>
      <c r="G784" s="22" t="s">
        <v>2403</v>
      </c>
      <c r="H784" s="21" t="s">
        <v>2404</v>
      </c>
      <c r="I784" s="36"/>
    </row>
    <row r="785" spans="1:9" s="37" customFormat="1" ht="15.75" customHeight="1">
      <c r="A785" s="32"/>
      <c r="B785" s="20" t="s">
        <v>3522</v>
      </c>
      <c r="C785" s="225" t="s">
        <v>3349</v>
      </c>
      <c r="D785" s="22" t="s">
        <v>2393</v>
      </c>
      <c r="E785" s="20" t="s">
        <v>4177</v>
      </c>
      <c r="F785" s="22" t="s">
        <v>2405</v>
      </c>
      <c r="G785" s="22" t="s">
        <v>2406</v>
      </c>
      <c r="H785" s="21" t="s">
        <v>2396</v>
      </c>
      <c r="I785" s="36"/>
    </row>
    <row r="786" spans="1:9" ht="15.75" customHeight="1">
      <c r="B786" s="222" t="s">
        <v>4383</v>
      </c>
      <c r="C786" s="222" t="s">
        <v>4307</v>
      </c>
      <c r="D786" s="26" t="s">
        <v>4202</v>
      </c>
      <c r="E786" s="222" t="s">
        <v>4384</v>
      </c>
      <c r="F786" s="26" t="s">
        <v>4467</v>
      </c>
      <c r="G786" s="26" t="s">
        <v>4468</v>
      </c>
      <c r="H786" s="26" t="s">
        <v>4238</v>
      </c>
    </row>
    <row r="787" spans="1:9" ht="15.75" customHeight="1">
      <c r="B787" s="222" t="s">
        <v>4383</v>
      </c>
      <c r="C787" s="222" t="s">
        <v>4308</v>
      </c>
      <c r="D787" s="26" t="s">
        <v>369</v>
      </c>
      <c r="E787" s="222" t="s">
        <v>4385</v>
      </c>
      <c r="F787" s="26" t="s">
        <v>4469</v>
      </c>
      <c r="G787" s="26" t="s">
        <v>4470</v>
      </c>
      <c r="H787" s="26" t="s">
        <v>4238</v>
      </c>
    </row>
    <row r="788" spans="1:9" ht="15.75" customHeight="1">
      <c r="B788" s="222" t="s">
        <v>4383</v>
      </c>
      <c r="C788" s="222" t="s">
        <v>4309</v>
      </c>
      <c r="D788" s="26" t="s">
        <v>4203</v>
      </c>
      <c r="E788" s="222" t="s">
        <v>4386</v>
      </c>
      <c r="F788" s="26" t="s">
        <v>4471</v>
      </c>
      <c r="G788" s="26" t="s">
        <v>4472</v>
      </c>
      <c r="H788" s="26" t="s">
        <v>4238</v>
      </c>
    </row>
    <row r="789" spans="1:9" ht="15.75" customHeight="1">
      <c r="B789" s="222" t="s">
        <v>4383</v>
      </c>
      <c r="C789" s="222" t="s">
        <v>4310</v>
      </c>
      <c r="D789" s="26" t="s">
        <v>476</v>
      </c>
      <c r="E789" s="222" t="s">
        <v>4387</v>
      </c>
      <c r="F789" s="26" t="s">
        <v>4473</v>
      </c>
      <c r="G789" s="26" t="s">
        <v>4474</v>
      </c>
      <c r="H789" s="26" t="s">
        <v>4239</v>
      </c>
    </row>
    <row r="790" spans="1:9" ht="15.75" customHeight="1">
      <c r="B790" s="222" t="s">
        <v>4383</v>
      </c>
      <c r="C790" s="222" t="s">
        <v>4311</v>
      </c>
      <c r="D790" s="26" t="s">
        <v>4204</v>
      </c>
      <c r="E790" s="222" t="s">
        <v>4388</v>
      </c>
      <c r="F790" s="26" t="s">
        <v>4475</v>
      </c>
      <c r="G790" s="26" t="s">
        <v>4476</v>
      </c>
      <c r="H790" s="26" t="s">
        <v>4240</v>
      </c>
    </row>
    <row r="791" spans="1:9" ht="15.75" customHeight="1">
      <c r="B791" s="222" t="s">
        <v>4383</v>
      </c>
      <c r="C791" s="222" t="s">
        <v>4670</v>
      </c>
      <c r="D791" s="26" t="s">
        <v>4205</v>
      </c>
      <c r="E791" s="222" t="s">
        <v>4389</v>
      </c>
      <c r="F791" s="26" t="s">
        <v>4477</v>
      </c>
      <c r="G791" s="26" t="s">
        <v>4478</v>
      </c>
      <c r="H791" s="26" t="s">
        <v>4241</v>
      </c>
    </row>
    <row r="792" spans="1:9" ht="15.75" customHeight="1">
      <c r="B792" s="222" t="s">
        <v>4383</v>
      </c>
      <c r="C792" s="222" t="s">
        <v>4671</v>
      </c>
      <c r="D792" s="26" t="s">
        <v>4205</v>
      </c>
      <c r="E792" s="222" t="s">
        <v>4389</v>
      </c>
      <c r="F792" s="26" t="s">
        <v>4632</v>
      </c>
      <c r="G792" s="26" t="s">
        <v>4478</v>
      </c>
      <c r="H792" s="26" t="s">
        <v>4241</v>
      </c>
    </row>
    <row r="793" spans="1:9" ht="15.75" customHeight="1">
      <c r="B793" s="222" t="s">
        <v>4383</v>
      </c>
      <c r="C793" s="222" t="s">
        <v>4672</v>
      </c>
      <c r="D793" s="26" t="s">
        <v>4205</v>
      </c>
      <c r="E793" s="222" t="s">
        <v>4389</v>
      </c>
      <c r="F793" s="26" t="s">
        <v>4633</v>
      </c>
      <c r="G793" s="26" t="s">
        <v>4478</v>
      </c>
      <c r="H793" s="26" t="s">
        <v>4241</v>
      </c>
    </row>
    <row r="794" spans="1:9" ht="15.75" customHeight="1">
      <c r="B794" s="222" t="s">
        <v>4383</v>
      </c>
      <c r="C794" s="222" t="s">
        <v>4312</v>
      </c>
      <c r="D794" s="26" t="s">
        <v>297</v>
      </c>
      <c r="E794" s="222" t="s">
        <v>4390</v>
      </c>
      <c r="F794" s="26" t="s">
        <v>4479</v>
      </c>
      <c r="G794" s="26" t="s">
        <v>4480</v>
      </c>
      <c r="H794" s="26" t="s">
        <v>4242</v>
      </c>
    </row>
    <row r="795" spans="1:9" ht="15.75" customHeight="1">
      <c r="B795" s="222" t="s">
        <v>4383</v>
      </c>
      <c r="C795" s="222" t="s">
        <v>4313</v>
      </c>
      <c r="D795" s="26" t="s">
        <v>4206</v>
      </c>
      <c r="E795" s="222" t="s">
        <v>4391</v>
      </c>
      <c r="F795" s="26" t="s">
        <v>4481</v>
      </c>
      <c r="G795" s="26" t="s">
        <v>4482</v>
      </c>
      <c r="H795" s="26" t="s">
        <v>4243</v>
      </c>
    </row>
    <row r="796" spans="1:9" ht="15.75" customHeight="1">
      <c r="B796" s="222" t="s">
        <v>4383</v>
      </c>
      <c r="C796" s="222" t="s">
        <v>4314</v>
      </c>
      <c r="D796" s="26" t="s">
        <v>4207</v>
      </c>
      <c r="E796" s="222" t="s">
        <v>4392</v>
      </c>
      <c r="F796" s="26" t="s">
        <v>4483</v>
      </c>
      <c r="G796" s="26" t="s">
        <v>4484</v>
      </c>
      <c r="H796" s="26" t="s">
        <v>4244</v>
      </c>
    </row>
    <row r="797" spans="1:9" ht="15.75" customHeight="1">
      <c r="B797" s="222" t="s">
        <v>4383</v>
      </c>
      <c r="C797" s="222" t="s">
        <v>4315</v>
      </c>
      <c r="D797" s="26" t="s">
        <v>4208</v>
      </c>
      <c r="E797" s="222" t="s">
        <v>4393</v>
      </c>
      <c r="F797" s="26" t="s">
        <v>4485</v>
      </c>
      <c r="G797" s="26" t="s">
        <v>4486</v>
      </c>
      <c r="H797" s="26" t="s">
        <v>4245</v>
      </c>
    </row>
    <row r="798" spans="1:9" ht="15.75" customHeight="1">
      <c r="B798" s="222" t="s">
        <v>4383</v>
      </c>
      <c r="C798" s="222" t="s">
        <v>4316</v>
      </c>
      <c r="D798" s="26" t="s">
        <v>457</v>
      </c>
      <c r="E798" s="222" t="s">
        <v>4394</v>
      </c>
      <c r="F798" s="26" t="s">
        <v>4487</v>
      </c>
      <c r="G798" s="26" t="s">
        <v>4488</v>
      </c>
      <c r="H798" s="26" t="s">
        <v>4246</v>
      </c>
    </row>
    <row r="799" spans="1:9" ht="15.75" customHeight="1">
      <c r="B799" s="222" t="s">
        <v>4383</v>
      </c>
      <c r="C799" s="222" t="s">
        <v>4317</v>
      </c>
      <c r="D799" s="26" t="s">
        <v>4209</v>
      </c>
      <c r="E799" s="222" t="s">
        <v>4395</v>
      </c>
      <c r="F799" s="26" t="s">
        <v>4489</v>
      </c>
      <c r="G799" s="26" t="s">
        <v>4490</v>
      </c>
      <c r="H799" s="26" t="s">
        <v>4241</v>
      </c>
    </row>
    <row r="800" spans="1:9" ht="15.75" customHeight="1">
      <c r="B800" s="222" t="s">
        <v>4383</v>
      </c>
      <c r="C800" s="222" t="s">
        <v>4318</v>
      </c>
      <c r="D800" s="26" t="s">
        <v>4208</v>
      </c>
      <c r="E800" s="222" t="s">
        <v>4396</v>
      </c>
      <c r="F800" s="26" t="s">
        <v>4491</v>
      </c>
      <c r="G800" s="26" t="s">
        <v>4492</v>
      </c>
      <c r="H800" s="26" t="s">
        <v>4245</v>
      </c>
    </row>
    <row r="801" spans="2:8" ht="15.75" customHeight="1">
      <c r="B801" s="222" t="s">
        <v>4383</v>
      </c>
      <c r="C801" s="222" t="s">
        <v>4319</v>
      </c>
      <c r="D801" s="26" t="s">
        <v>4204</v>
      </c>
      <c r="E801" s="222" t="s">
        <v>4397</v>
      </c>
      <c r="F801" s="26" t="s">
        <v>4493</v>
      </c>
      <c r="G801" s="26" t="s">
        <v>4494</v>
      </c>
      <c r="H801" s="26" t="s">
        <v>4247</v>
      </c>
    </row>
    <row r="802" spans="2:8" ht="15.75" customHeight="1">
      <c r="B802" s="222" t="s">
        <v>4383</v>
      </c>
      <c r="C802" s="222" t="s">
        <v>4320</v>
      </c>
      <c r="D802" s="26" t="s">
        <v>303</v>
      </c>
      <c r="E802" s="222" t="s">
        <v>4398</v>
      </c>
      <c r="F802" s="26" t="s">
        <v>4495</v>
      </c>
      <c r="G802" s="26" t="s">
        <v>4496</v>
      </c>
      <c r="H802" s="26" t="s">
        <v>4248</v>
      </c>
    </row>
    <row r="803" spans="2:8" ht="15.75" customHeight="1">
      <c r="B803" s="222" t="s">
        <v>4383</v>
      </c>
      <c r="C803" s="222" t="s">
        <v>4321</v>
      </c>
      <c r="D803" s="26" t="s">
        <v>491</v>
      </c>
      <c r="E803" s="222" t="s">
        <v>4399</v>
      </c>
      <c r="F803" s="26" t="s">
        <v>4497</v>
      </c>
      <c r="G803" s="26" t="s">
        <v>4498</v>
      </c>
      <c r="H803" s="26" t="s">
        <v>4249</v>
      </c>
    </row>
    <row r="804" spans="2:8" ht="15.75" customHeight="1">
      <c r="B804" s="222" t="s">
        <v>4383</v>
      </c>
      <c r="C804" s="222" t="s">
        <v>4322</v>
      </c>
      <c r="D804" s="26" t="s">
        <v>422</v>
      </c>
      <c r="E804" s="222" t="s">
        <v>4400</v>
      </c>
      <c r="F804" s="26" t="s">
        <v>4499</v>
      </c>
      <c r="G804" s="26" t="s">
        <v>4500</v>
      </c>
      <c r="H804" s="26" t="s">
        <v>4250</v>
      </c>
    </row>
    <row r="805" spans="2:8" ht="15.75" customHeight="1">
      <c r="B805" s="222" t="s">
        <v>4383</v>
      </c>
      <c r="C805" s="222" t="s">
        <v>4323</v>
      </c>
      <c r="D805" s="26" t="s">
        <v>4207</v>
      </c>
      <c r="E805" s="222" t="s">
        <v>4401</v>
      </c>
      <c r="F805" s="26" t="s">
        <v>4501</v>
      </c>
      <c r="G805" s="26" t="s">
        <v>4502</v>
      </c>
      <c r="H805" s="26" t="s">
        <v>4244</v>
      </c>
    </row>
    <row r="806" spans="2:8" ht="15.75" customHeight="1">
      <c r="B806" s="222" t="s">
        <v>4383</v>
      </c>
      <c r="C806" s="222" t="s">
        <v>4324</v>
      </c>
      <c r="D806" s="26" t="s">
        <v>4210</v>
      </c>
      <c r="E806" s="222" t="s">
        <v>4402</v>
      </c>
      <c r="F806" s="26" t="s">
        <v>4503</v>
      </c>
      <c r="G806" s="26" t="s">
        <v>4504</v>
      </c>
      <c r="H806" s="26" t="s">
        <v>4251</v>
      </c>
    </row>
    <row r="807" spans="2:8" ht="15.75" customHeight="1">
      <c r="B807" s="222" t="s">
        <v>4383</v>
      </c>
      <c r="C807" s="222" t="s">
        <v>4325</v>
      </c>
      <c r="D807" s="26" t="s">
        <v>4211</v>
      </c>
      <c r="E807" s="222" t="s">
        <v>4403</v>
      </c>
      <c r="F807" s="26" t="s">
        <v>4505</v>
      </c>
      <c r="G807" s="26" t="s">
        <v>4506</v>
      </c>
      <c r="H807" s="26" t="s">
        <v>4252</v>
      </c>
    </row>
    <row r="808" spans="2:8" ht="15.75" customHeight="1">
      <c r="B808" s="222" t="s">
        <v>4383</v>
      </c>
      <c r="C808" s="222" t="s">
        <v>4326</v>
      </c>
      <c r="D808" s="26" t="s">
        <v>4212</v>
      </c>
      <c r="E808" s="222" t="s">
        <v>4404</v>
      </c>
      <c r="F808" s="26" t="s">
        <v>4507</v>
      </c>
      <c r="G808" s="26" t="s">
        <v>4508</v>
      </c>
      <c r="H808" s="26" t="s">
        <v>4253</v>
      </c>
    </row>
    <row r="809" spans="2:8" ht="15.75" customHeight="1">
      <c r="B809" s="222" t="s">
        <v>4383</v>
      </c>
      <c r="C809" s="222" t="s">
        <v>4327</v>
      </c>
      <c r="D809" s="26" t="s">
        <v>4213</v>
      </c>
      <c r="E809" s="222" t="s">
        <v>4405</v>
      </c>
      <c r="F809" s="26" t="s">
        <v>4509</v>
      </c>
      <c r="G809" s="26" t="s">
        <v>4510</v>
      </c>
      <c r="H809" s="26" t="s">
        <v>4254</v>
      </c>
    </row>
    <row r="810" spans="2:8" ht="15.75" customHeight="1">
      <c r="B810" s="222" t="s">
        <v>4383</v>
      </c>
      <c r="C810" s="222" t="s">
        <v>4328</v>
      </c>
      <c r="D810" s="26" t="s">
        <v>4214</v>
      </c>
      <c r="E810" s="222" t="s">
        <v>4406</v>
      </c>
      <c r="F810" s="26" t="s">
        <v>4511</v>
      </c>
      <c r="G810" s="26" t="s">
        <v>4512</v>
      </c>
      <c r="H810" s="26" t="s">
        <v>4255</v>
      </c>
    </row>
    <row r="811" spans="2:8" ht="15.75" customHeight="1">
      <c r="B811" s="222" t="s">
        <v>4383</v>
      </c>
      <c r="C811" s="222" t="s">
        <v>4329</v>
      </c>
      <c r="D811" s="26" t="s">
        <v>74</v>
      </c>
      <c r="E811" s="222" t="s">
        <v>4410</v>
      </c>
      <c r="F811" s="26" t="s">
        <v>4517</v>
      </c>
      <c r="G811" s="26" t="s">
        <v>4518</v>
      </c>
      <c r="H811" s="26" t="s">
        <v>4258</v>
      </c>
    </row>
    <row r="812" spans="2:8" ht="15.75" customHeight="1">
      <c r="B812" s="222" t="s">
        <v>4383</v>
      </c>
      <c r="C812" s="222" t="s">
        <v>4330</v>
      </c>
      <c r="D812" s="26" t="s">
        <v>93</v>
      </c>
      <c r="E812" s="222" t="s">
        <v>4411</v>
      </c>
      <c r="F812" s="26" t="s">
        <v>4519</v>
      </c>
      <c r="G812" s="26" t="s">
        <v>4520</v>
      </c>
      <c r="H812" s="26" t="s">
        <v>4259</v>
      </c>
    </row>
    <row r="813" spans="2:8" ht="15.75" customHeight="1">
      <c r="B813" s="222" t="s">
        <v>4383</v>
      </c>
      <c r="C813" s="222" t="s">
        <v>4331</v>
      </c>
      <c r="D813" s="26" t="s">
        <v>192</v>
      </c>
      <c r="E813" s="222" t="s">
        <v>4412</v>
      </c>
      <c r="F813" s="26" t="s">
        <v>4521</v>
      </c>
      <c r="G813" s="26" t="s">
        <v>4522</v>
      </c>
      <c r="H813" s="26" t="s">
        <v>4260</v>
      </c>
    </row>
    <row r="814" spans="2:8" ht="15.75" customHeight="1">
      <c r="B814" s="222" t="s">
        <v>4383</v>
      </c>
      <c r="C814" s="222" t="s">
        <v>4332</v>
      </c>
      <c r="D814" s="26" t="s">
        <v>114</v>
      </c>
      <c r="E814" s="222" t="s">
        <v>4413</v>
      </c>
      <c r="F814" s="26" t="s">
        <v>4523</v>
      </c>
      <c r="G814" s="26" t="s">
        <v>4524</v>
      </c>
      <c r="H814" s="26" t="s">
        <v>4261</v>
      </c>
    </row>
    <row r="815" spans="2:8" ht="15.75" customHeight="1">
      <c r="B815" s="222" t="s">
        <v>4383</v>
      </c>
      <c r="C815" s="222" t="s">
        <v>4333</v>
      </c>
      <c r="D815" s="26" t="s">
        <v>4216</v>
      </c>
      <c r="E815" s="222" t="s">
        <v>4414</v>
      </c>
      <c r="F815" s="26" t="s">
        <v>4525</v>
      </c>
      <c r="G815" s="26" t="s">
        <v>4526</v>
      </c>
      <c r="H815" s="26" t="s">
        <v>4262</v>
      </c>
    </row>
    <row r="816" spans="2:8" ht="15.75" customHeight="1">
      <c r="B816" s="222" t="s">
        <v>4383</v>
      </c>
      <c r="C816" s="222" t="s">
        <v>4334</v>
      </c>
      <c r="D816" s="26" t="s">
        <v>4217</v>
      </c>
      <c r="E816" s="222" t="s">
        <v>4415</v>
      </c>
      <c r="F816" s="26" t="s">
        <v>4527</v>
      </c>
      <c r="G816" s="26" t="s">
        <v>4528</v>
      </c>
      <c r="H816" s="26" t="s">
        <v>4263</v>
      </c>
    </row>
    <row r="817" spans="2:8" ht="15.75" customHeight="1">
      <c r="B817" s="222" t="s">
        <v>4383</v>
      </c>
      <c r="C817" s="222" t="s">
        <v>4335</v>
      </c>
      <c r="D817" s="26" t="s">
        <v>130</v>
      </c>
      <c r="E817" s="222" t="s">
        <v>4416</v>
      </c>
      <c r="F817" s="26" t="s">
        <v>4529</v>
      </c>
      <c r="G817" s="26" t="s">
        <v>4530</v>
      </c>
      <c r="H817" s="26" t="s">
        <v>4264</v>
      </c>
    </row>
    <row r="818" spans="2:8" ht="15.75" customHeight="1">
      <c r="B818" s="222" t="s">
        <v>4383</v>
      </c>
      <c r="C818" s="222" t="s">
        <v>4336</v>
      </c>
      <c r="D818" s="26" t="s">
        <v>126</v>
      </c>
      <c r="E818" s="222" t="s">
        <v>4417</v>
      </c>
      <c r="F818" s="26" t="s">
        <v>4531</v>
      </c>
      <c r="G818" s="26" t="s">
        <v>4532</v>
      </c>
      <c r="H818" s="26" t="s">
        <v>4264</v>
      </c>
    </row>
    <row r="819" spans="2:8" ht="15.75" customHeight="1">
      <c r="B819" s="222" t="s">
        <v>4383</v>
      </c>
      <c r="C819" s="222" t="s">
        <v>4337</v>
      </c>
      <c r="D819" s="26" t="s">
        <v>266</v>
      </c>
      <c r="E819" s="222" t="s">
        <v>4418</v>
      </c>
      <c r="F819" s="26" t="s">
        <v>4533</v>
      </c>
      <c r="G819" s="26" t="s">
        <v>4534</v>
      </c>
      <c r="H819" s="26" t="s">
        <v>4265</v>
      </c>
    </row>
    <row r="820" spans="2:8" ht="15.75" customHeight="1">
      <c r="B820" s="222" t="s">
        <v>4383</v>
      </c>
      <c r="C820" s="222" t="s">
        <v>4338</v>
      </c>
      <c r="D820" s="26" t="s">
        <v>213</v>
      </c>
      <c r="E820" s="222" t="s">
        <v>4419</v>
      </c>
      <c r="F820" s="26" t="s">
        <v>4535</v>
      </c>
      <c r="G820" s="26" t="s">
        <v>4536</v>
      </c>
      <c r="H820" s="26" t="s">
        <v>4266</v>
      </c>
    </row>
    <row r="821" spans="2:8" ht="15.75" customHeight="1">
      <c r="B821" s="222" t="s">
        <v>4383</v>
      </c>
      <c r="C821" s="222" t="s">
        <v>4339</v>
      </c>
      <c r="D821" s="26" t="s">
        <v>158</v>
      </c>
      <c r="E821" s="222" t="s">
        <v>4420</v>
      </c>
      <c r="F821" s="26" t="s">
        <v>4537</v>
      </c>
      <c r="G821" s="26" t="s">
        <v>4538</v>
      </c>
      <c r="H821" s="26" t="s">
        <v>4267</v>
      </c>
    </row>
    <row r="822" spans="2:8" ht="15.75" customHeight="1">
      <c r="B822" s="222" t="s">
        <v>4383</v>
      </c>
      <c r="C822" s="222" t="s">
        <v>4340</v>
      </c>
      <c r="D822" s="26" t="s">
        <v>895</v>
      </c>
      <c r="E822" s="222" t="s">
        <v>4422</v>
      </c>
      <c r="F822" s="26" t="s">
        <v>4539</v>
      </c>
      <c r="G822" s="26" t="s">
        <v>4540</v>
      </c>
      <c r="H822" s="26" t="s">
        <v>4269</v>
      </c>
    </row>
    <row r="823" spans="2:8" ht="15.75" customHeight="1">
      <c r="B823" s="222" t="s">
        <v>4383</v>
      </c>
      <c r="C823" s="222" t="s">
        <v>4341</v>
      </c>
      <c r="D823" s="26" t="s">
        <v>905</v>
      </c>
      <c r="E823" s="222" t="s">
        <v>4423</v>
      </c>
      <c r="F823" s="26" t="s">
        <v>4541</v>
      </c>
      <c r="G823" s="26" t="s">
        <v>4542</v>
      </c>
      <c r="H823" s="26" t="s">
        <v>4270</v>
      </c>
    </row>
    <row r="824" spans="2:8" ht="15.75" customHeight="1">
      <c r="B824" s="222" t="s">
        <v>4383</v>
      </c>
      <c r="C824" s="222" t="s">
        <v>4342</v>
      </c>
      <c r="D824" s="26" t="s">
        <v>967</v>
      </c>
      <c r="E824" s="222" t="s">
        <v>4424</v>
      </c>
      <c r="F824" s="26" t="s">
        <v>4543</v>
      </c>
      <c r="G824" s="26" t="s">
        <v>4544</v>
      </c>
      <c r="H824" s="26" t="s">
        <v>4271</v>
      </c>
    </row>
    <row r="825" spans="2:8" ht="15.75" customHeight="1">
      <c r="B825" s="222" t="s">
        <v>4383</v>
      </c>
      <c r="C825" s="222" t="s">
        <v>4343</v>
      </c>
      <c r="D825" s="26" t="s">
        <v>4218</v>
      </c>
      <c r="E825" s="222" t="s">
        <v>4425</v>
      </c>
      <c r="F825" s="26" t="s">
        <v>4545</v>
      </c>
      <c r="G825" s="26" t="s">
        <v>4546</v>
      </c>
      <c r="H825" s="26" t="s">
        <v>4272</v>
      </c>
    </row>
    <row r="826" spans="2:8" ht="15.75" customHeight="1">
      <c r="B826" s="222" t="s">
        <v>4383</v>
      </c>
      <c r="C826" s="222" t="s">
        <v>4344</v>
      </c>
      <c r="D826" s="26" t="s">
        <v>4219</v>
      </c>
      <c r="E826" s="222" t="s">
        <v>4426</v>
      </c>
      <c r="F826" s="26" t="s">
        <v>4547</v>
      </c>
      <c r="G826" s="26" t="s">
        <v>4548</v>
      </c>
      <c r="H826" s="26" t="s">
        <v>4273</v>
      </c>
    </row>
    <row r="827" spans="2:8" ht="15.75" customHeight="1">
      <c r="B827" s="222" t="s">
        <v>4383</v>
      </c>
      <c r="C827" s="222" t="s">
        <v>4345</v>
      </c>
      <c r="D827" s="26" t="s">
        <v>4220</v>
      </c>
      <c r="E827" s="222" t="s">
        <v>4427</v>
      </c>
      <c r="F827" s="26" t="s">
        <v>4549</v>
      </c>
      <c r="G827" s="26" t="s">
        <v>4550</v>
      </c>
      <c r="H827" s="26" t="s">
        <v>4274</v>
      </c>
    </row>
    <row r="828" spans="2:8" ht="15.75" customHeight="1">
      <c r="B828" s="222" t="s">
        <v>4383</v>
      </c>
      <c r="C828" s="222" t="s">
        <v>4346</v>
      </c>
      <c r="D828" s="26" t="s">
        <v>828</v>
      </c>
      <c r="E828" s="222" t="s">
        <v>4428</v>
      </c>
      <c r="F828" s="26" t="s">
        <v>4551</v>
      </c>
      <c r="G828" s="26" t="s">
        <v>4552</v>
      </c>
      <c r="H828" s="26" t="s">
        <v>4275</v>
      </c>
    </row>
    <row r="829" spans="2:8" ht="15.75" customHeight="1">
      <c r="B829" s="222" t="s">
        <v>4383</v>
      </c>
      <c r="C829" s="222" t="s">
        <v>4347</v>
      </c>
      <c r="D829" s="26" t="s">
        <v>4221</v>
      </c>
      <c r="E829" s="222" t="s">
        <v>4429</v>
      </c>
      <c r="F829" s="26" t="s">
        <v>4553</v>
      </c>
      <c r="G829" s="26" t="s">
        <v>4554</v>
      </c>
      <c r="H829" s="26" t="s">
        <v>4275</v>
      </c>
    </row>
    <row r="830" spans="2:8" ht="15.75" customHeight="1">
      <c r="B830" s="222" t="s">
        <v>4383</v>
      </c>
      <c r="C830" s="222" t="s">
        <v>4348</v>
      </c>
      <c r="D830" s="26" t="s">
        <v>4222</v>
      </c>
      <c r="E830" s="222" t="s">
        <v>4430</v>
      </c>
      <c r="F830" s="26" t="s">
        <v>4555</v>
      </c>
      <c r="G830" s="26" t="s">
        <v>4556</v>
      </c>
      <c r="H830" s="26" t="s">
        <v>4276</v>
      </c>
    </row>
    <row r="831" spans="2:8" ht="15.75" customHeight="1">
      <c r="B831" s="222" t="s">
        <v>4383</v>
      </c>
      <c r="C831" s="222" t="s">
        <v>4349</v>
      </c>
      <c r="D831" s="26" t="s">
        <v>1279</v>
      </c>
      <c r="E831" s="222" t="s">
        <v>4432</v>
      </c>
      <c r="F831" s="26" t="s">
        <v>4559</v>
      </c>
      <c r="G831" s="26" t="s">
        <v>4560</v>
      </c>
      <c r="H831" s="26" t="s">
        <v>4278</v>
      </c>
    </row>
    <row r="832" spans="2:8" ht="15.75" customHeight="1">
      <c r="B832" s="222" t="s">
        <v>4383</v>
      </c>
      <c r="C832" s="222" t="s">
        <v>4350</v>
      </c>
      <c r="D832" s="26" t="s">
        <v>4223</v>
      </c>
      <c r="E832" s="222" t="s">
        <v>4433</v>
      </c>
      <c r="F832" s="26" t="s">
        <v>4561</v>
      </c>
      <c r="G832" s="26" t="s">
        <v>4562</v>
      </c>
      <c r="H832" s="26" t="s">
        <v>4278</v>
      </c>
    </row>
    <row r="833" spans="2:8" ht="15.75" customHeight="1">
      <c r="B833" s="222" t="s">
        <v>4383</v>
      </c>
      <c r="C833" s="222" t="s">
        <v>4351</v>
      </c>
      <c r="D833" s="26" t="s">
        <v>1193</v>
      </c>
      <c r="E833" s="222" t="s">
        <v>4434</v>
      </c>
      <c r="F833" s="26" t="s">
        <v>4563</v>
      </c>
      <c r="G833" s="26" t="s">
        <v>4564</v>
      </c>
      <c r="H833" s="26" t="s">
        <v>4279</v>
      </c>
    </row>
    <row r="834" spans="2:8" ht="15.75" customHeight="1">
      <c r="B834" s="222" t="s">
        <v>4383</v>
      </c>
      <c r="C834" s="222" t="s">
        <v>4352</v>
      </c>
      <c r="D834" s="26" t="s">
        <v>4224</v>
      </c>
      <c r="E834" s="222" t="s">
        <v>4435</v>
      </c>
      <c r="F834" s="26" t="s">
        <v>4565</v>
      </c>
      <c r="G834" s="26" t="s">
        <v>4566</v>
      </c>
      <c r="H834" s="26" t="s">
        <v>4280</v>
      </c>
    </row>
    <row r="835" spans="2:8" ht="15.75" customHeight="1">
      <c r="B835" s="222" t="s">
        <v>4383</v>
      </c>
      <c r="C835" s="222" t="s">
        <v>4353</v>
      </c>
      <c r="D835" s="26" t="s">
        <v>1346</v>
      </c>
      <c r="E835" s="222" t="s">
        <v>4436</v>
      </c>
      <c r="F835" s="26" t="s">
        <v>4567</v>
      </c>
      <c r="G835" s="26" t="s">
        <v>4568</v>
      </c>
      <c r="H835" s="26" t="s">
        <v>4281</v>
      </c>
    </row>
    <row r="836" spans="2:8" ht="15.75" customHeight="1">
      <c r="B836" s="222" t="s">
        <v>4383</v>
      </c>
      <c r="C836" s="222" t="s">
        <v>4354</v>
      </c>
      <c r="D836" s="26" t="s">
        <v>4225</v>
      </c>
      <c r="E836" s="222" t="s">
        <v>4437</v>
      </c>
      <c r="F836" s="26" t="s">
        <v>4569</v>
      </c>
      <c r="G836" s="26" t="s">
        <v>4570</v>
      </c>
      <c r="H836" s="26" t="s">
        <v>4281</v>
      </c>
    </row>
    <row r="837" spans="2:8" ht="15.75" customHeight="1">
      <c r="B837" s="222" t="s">
        <v>4383</v>
      </c>
      <c r="C837" s="222" t="s">
        <v>4355</v>
      </c>
      <c r="D837" s="26" t="s">
        <v>4226</v>
      </c>
      <c r="E837" s="222" t="s">
        <v>4438</v>
      </c>
      <c r="F837" s="26" t="s">
        <v>4571</v>
      </c>
      <c r="G837" s="26" t="s">
        <v>4572</v>
      </c>
      <c r="H837" s="26" t="s">
        <v>4282</v>
      </c>
    </row>
    <row r="838" spans="2:8" ht="15.75" customHeight="1">
      <c r="B838" s="222" t="s">
        <v>4383</v>
      </c>
      <c r="C838" s="222" t="s">
        <v>4356</v>
      </c>
      <c r="D838" s="26" t="s">
        <v>1143</v>
      </c>
      <c r="E838" s="222" t="s">
        <v>4439</v>
      </c>
      <c r="F838" s="26" t="s">
        <v>4573</v>
      </c>
      <c r="G838" s="26" t="s">
        <v>4574</v>
      </c>
      <c r="H838" s="26" t="s">
        <v>4283</v>
      </c>
    </row>
    <row r="839" spans="2:8" ht="15.75" customHeight="1">
      <c r="B839" s="222" t="s">
        <v>4383</v>
      </c>
      <c r="C839" s="222" t="s">
        <v>4357</v>
      </c>
      <c r="D839" s="26" t="s">
        <v>1248</v>
      </c>
      <c r="E839" s="222" t="s">
        <v>4440</v>
      </c>
      <c r="F839" s="26" t="s">
        <v>4575</v>
      </c>
      <c r="G839" s="26" t="s">
        <v>4576</v>
      </c>
      <c r="H839" s="26" t="s">
        <v>4284</v>
      </c>
    </row>
    <row r="840" spans="2:8" ht="15.75" customHeight="1">
      <c r="B840" s="222" t="s">
        <v>4383</v>
      </c>
      <c r="C840" s="222" t="s">
        <v>4358</v>
      </c>
      <c r="D840" s="26" t="s">
        <v>4227</v>
      </c>
      <c r="E840" s="222" t="s">
        <v>4441</v>
      </c>
      <c r="F840" s="26" t="s">
        <v>4577</v>
      </c>
      <c r="G840" s="26" t="s">
        <v>4578</v>
      </c>
      <c r="H840" s="26" t="s">
        <v>4285</v>
      </c>
    </row>
    <row r="841" spans="2:8" ht="15.75" customHeight="1">
      <c r="B841" s="222" t="s">
        <v>4383</v>
      </c>
      <c r="C841" s="222" t="s">
        <v>4359</v>
      </c>
      <c r="D841" s="26" t="s">
        <v>1248</v>
      </c>
      <c r="E841" s="222" t="s">
        <v>4442</v>
      </c>
      <c r="F841" s="26" t="s">
        <v>4579</v>
      </c>
      <c r="G841" s="26" t="s">
        <v>4580</v>
      </c>
      <c r="H841" s="26" t="s">
        <v>4284</v>
      </c>
    </row>
    <row r="842" spans="2:8" ht="15.75" customHeight="1">
      <c r="B842" s="222" t="s">
        <v>4383</v>
      </c>
      <c r="C842" s="222" t="s">
        <v>4360</v>
      </c>
      <c r="D842" s="26" t="s">
        <v>1679</v>
      </c>
      <c r="E842" s="222" t="s">
        <v>4445</v>
      </c>
      <c r="F842" s="26" t="s">
        <v>4583</v>
      </c>
      <c r="G842" s="26" t="s">
        <v>4584</v>
      </c>
      <c r="H842" s="26" t="s">
        <v>4287</v>
      </c>
    </row>
    <row r="843" spans="2:8" ht="15.75" customHeight="1">
      <c r="B843" s="222" t="s">
        <v>4383</v>
      </c>
      <c r="C843" s="222" t="s">
        <v>4361</v>
      </c>
      <c r="D843" s="26" t="s">
        <v>1516</v>
      </c>
      <c r="E843" s="222" t="s">
        <v>4446</v>
      </c>
      <c r="F843" s="26" t="s">
        <v>4585</v>
      </c>
      <c r="G843" s="26" t="s">
        <v>4586</v>
      </c>
      <c r="H843" s="26" t="s">
        <v>4288</v>
      </c>
    </row>
    <row r="844" spans="2:8" ht="15.75" customHeight="1">
      <c r="B844" s="222" t="s">
        <v>4383</v>
      </c>
      <c r="C844" s="222" t="s">
        <v>4362</v>
      </c>
      <c r="D844" s="26" t="s">
        <v>4228</v>
      </c>
      <c r="E844" s="222" t="s">
        <v>4447</v>
      </c>
      <c r="F844" s="26" t="s">
        <v>4587</v>
      </c>
      <c r="G844" s="26" t="s">
        <v>4588</v>
      </c>
      <c r="H844" s="26" t="s">
        <v>4290</v>
      </c>
    </row>
    <row r="845" spans="2:8" ht="15.75" customHeight="1">
      <c r="B845" s="222" t="s">
        <v>4383</v>
      </c>
      <c r="C845" s="222" t="s">
        <v>4363</v>
      </c>
      <c r="D845" s="26" t="s">
        <v>1455</v>
      </c>
      <c r="E845" s="222" t="s">
        <v>4448</v>
      </c>
      <c r="F845" s="26" t="s">
        <v>4589</v>
      </c>
      <c r="G845" s="26" t="s">
        <v>4590</v>
      </c>
      <c r="H845" s="26" t="s">
        <v>4291</v>
      </c>
    </row>
    <row r="846" spans="2:8" ht="15.75" customHeight="1">
      <c r="B846" s="222" t="s">
        <v>4383</v>
      </c>
      <c r="C846" s="222" t="s">
        <v>4364</v>
      </c>
      <c r="D846" s="26" t="s">
        <v>1462</v>
      </c>
      <c r="E846" s="222" t="s">
        <v>4449</v>
      </c>
      <c r="F846" s="26" t="s">
        <v>4591</v>
      </c>
      <c r="G846" s="26" t="s">
        <v>4592</v>
      </c>
      <c r="H846" s="26" t="s">
        <v>4292</v>
      </c>
    </row>
    <row r="847" spans="2:8" ht="15.75" customHeight="1">
      <c r="B847" s="222" t="s">
        <v>4383</v>
      </c>
      <c r="C847" s="222" t="s">
        <v>4365</v>
      </c>
      <c r="D847" s="26" t="s">
        <v>4229</v>
      </c>
      <c r="E847" s="222" t="s">
        <v>4450</v>
      </c>
      <c r="F847" s="26" t="s">
        <v>4593</v>
      </c>
      <c r="G847" s="26" t="s">
        <v>4594</v>
      </c>
      <c r="H847" s="26" t="s">
        <v>4293</v>
      </c>
    </row>
    <row r="848" spans="2:8" ht="15.75" customHeight="1">
      <c r="B848" s="222" t="s">
        <v>4383</v>
      </c>
      <c r="C848" s="222" t="s">
        <v>4366</v>
      </c>
      <c r="D848" s="26" t="s">
        <v>1781</v>
      </c>
      <c r="E848" s="222" t="s">
        <v>4451</v>
      </c>
      <c r="F848" s="26" t="s">
        <v>4595</v>
      </c>
      <c r="G848" s="26" t="s">
        <v>4596</v>
      </c>
      <c r="H848" s="26" t="s">
        <v>4294</v>
      </c>
    </row>
    <row r="849" spans="2:8" ht="15.75" customHeight="1">
      <c r="B849" s="222" t="s">
        <v>4383</v>
      </c>
      <c r="C849" s="222" t="s">
        <v>4367</v>
      </c>
      <c r="D849" s="26" t="s">
        <v>4230</v>
      </c>
      <c r="E849" s="222" t="s">
        <v>4452</v>
      </c>
      <c r="F849" s="26" t="s">
        <v>4597</v>
      </c>
      <c r="G849" s="26" t="s">
        <v>4598</v>
      </c>
      <c r="H849" s="26" t="s">
        <v>4291</v>
      </c>
    </row>
    <row r="850" spans="2:8" ht="15.75" customHeight="1">
      <c r="B850" s="222" t="s">
        <v>4383</v>
      </c>
      <c r="C850" s="222" t="s">
        <v>4368</v>
      </c>
      <c r="D850" s="26" t="s">
        <v>1596</v>
      </c>
      <c r="E850" s="222" t="s">
        <v>4444</v>
      </c>
      <c r="F850" s="26" t="s">
        <v>4599</v>
      </c>
      <c r="G850" s="26" t="s">
        <v>4600</v>
      </c>
      <c r="H850" s="26" t="s">
        <v>4286</v>
      </c>
    </row>
    <row r="851" spans="2:8" ht="15.75" customHeight="1">
      <c r="B851" s="222" t="s">
        <v>4383</v>
      </c>
      <c r="C851" s="222" t="s">
        <v>4682</v>
      </c>
      <c r="D851" s="26" t="s">
        <v>1844</v>
      </c>
      <c r="E851" s="222" t="s">
        <v>4453</v>
      </c>
      <c r="F851" s="26" t="s">
        <v>4601</v>
      </c>
      <c r="G851" s="26" t="s">
        <v>4602</v>
      </c>
      <c r="H851" s="26" t="s">
        <v>4289</v>
      </c>
    </row>
    <row r="852" spans="2:8" ht="15.75" customHeight="1">
      <c r="B852" s="222" t="s">
        <v>4383</v>
      </c>
      <c r="C852" s="222" t="s">
        <v>4369</v>
      </c>
      <c r="D852" s="26" t="s">
        <v>1844</v>
      </c>
      <c r="E852" s="222" t="s">
        <v>4453</v>
      </c>
      <c r="F852" s="26" t="s">
        <v>4601</v>
      </c>
      <c r="G852" s="26" t="s">
        <v>4602</v>
      </c>
      <c r="H852" s="26" t="s">
        <v>4289</v>
      </c>
    </row>
    <row r="853" spans="2:8" ht="15.75" customHeight="1">
      <c r="B853" s="222" t="s">
        <v>4383</v>
      </c>
      <c r="C853" s="222" t="s">
        <v>4370</v>
      </c>
      <c r="D853" s="26" t="s">
        <v>4231</v>
      </c>
      <c r="E853" s="222" t="s">
        <v>4455</v>
      </c>
      <c r="F853" s="26" t="s">
        <v>4605</v>
      </c>
      <c r="G853" s="26" t="s">
        <v>4606</v>
      </c>
      <c r="H853" s="26" t="s">
        <v>4296</v>
      </c>
    </row>
    <row r="854" spans="2:8" ht="15.75" customHeight="1">
      <c r="B854" s="222" t="s">
        <v>4383</v>
      </c>
      <c r="C854" s="222" t="s">
        <v>4371</v>
      </c>
      <c r="D854" s="26" t="s">
        <v>1893</v>
      </c>
      <c r="E854" s="222" t="s">
        <v>4456</v>
      </c>
      <c r="F854" s="26" t="s">
        <v>4607</v>
      </c>
      <c r="G854" s="26" t="s">
        <v>4608</v>
      </c>
      <c r="H854" s="26" t="s">
        <v>4297</v>
      </c>
    </row>
    <row r="855" spans="2:8" ht="15.75" customHeight="1">
      <c r="B855" s="222" t="s">
        <v>4383</v>
      </c>
      <c r="C855" s="222" t="s">
        <v>4372</v>
      </c>
      <c r="D855" s="26" t="s">
        <v>1948</v>
      </c>
      <c r="E855" s="222" t="s">
        <v>4232</v>
      </c>
      <c r="F855" s="26" t="s">
        <v>4609</v>
      </c>
      <c r="G855" s="26" t="s">
        <v>4610</v>
      </c>
      <c r="H855" s="26" t="s">
        <v>4298</v>
      </c>
    </row>
    <row r="856" spans="2:8" ht="15.75" customHeight="1">
      <c r="B856" s="222" t="s">
        <v>4383</v>
      </c>
      <c r="C856" s="222" t="s">
        <v>4373</v>
      </c>
      <c r="D856" s="26" t="s">
        <v>1893</v>
      </c>
      <c r="E856" s="222" t="s">
        <v>4457</v>
      </c>
      <c r="F856" s="26" t="s">
        <v>4611</v>
      </c>
      <c r="G856" s="26" t="s">
        <v>4612</v>
      </c>
      <c r="H856" s="26" t="s">
        <v>4297</v>
      </c>
    </row>
    <row r="857" spans="2:8" ht="15.75" customHeight="1">
      <c r="B857" s="222" t="s">
        <v>4383</v>
      </c>
      <c r="C857" s="222" t="s">
        <v>4374</v>
      </c>
      <c r="D857" s="26" t="s">
        <v>4233</v>
      </c>
      <c r="E857" s="222" t="s">
        <v>4458</v>
      </c>
      <c r="F857" s="26" t="s">
        <v>4613</v>
      </c>
      <c r="G857" s="26" t="s">
        <v>4614</v>
      </c>
      <c r="H857" s="26" t="s">
        <v>4299</v>
      </c>
    </row>
    <row r="858" spans="2:8" ht="15.75" customHeight="1">
      <c r="B858" s="222" t="s">
        <v>4383</v>
      </c>
      <c r="C858" s="222" t="s">
        <v>4375</v>
      </c>
      <c r="D858" s="26" t="s">
        <v>4234</v>
      </c>
      <c r="E858" s="222" t="s">
        <v>4459</v>
      </c>
      <c r="F858" s="26" t="s">
        <v>4615</v>
      </c>
      <c r="G858" s="26" t="s">
        <v>4616</v>
      </c>
      <c r="H858" s="26" t="s">
        <v>4299</v>
      </c>
    </row>
    <row r="859" spans="2:8" ht="15.75" customHeight="1">
      <c r="B859" s="222" t="s">
        <v>4383</v>
      </c>
      <c r="C859" s="222" t="s">
        <v>4673</v>
      </c>
      <c r="D859" s="26" t="s">
        <v>4234</v>
      </c>
      <c r="E859" s="222" t="s">
        <v>4459</v>
      </c>
      <c r="F859" s="26" t="s">
        <v>4617</v>
      </c>
      <c r="G859" s="26" t="s">
        <v>4616</v>
      </c>
      <c r="H859" s="26" t="s">
        <v>4299</v>
      </c>
    </row>
    <row r="860" spans="2:8" ht="15.75" customHeight="1">
      <c r="B860" s="222" t="s">
        <v>4383</v>
      </c>
      <c r="C860" s="222" t="s">
        <v>4376</v>
      </c>
      <c r="D860" s="26" t="s">
        <v>2036</v>
      </c>
      <c r="E860" s="222" t="s">
        <v>4460</v>
      </c>
      <c r="F860" s="26" t="s">
        <v>4618</v>
      </c>
      <c r="G860" s="26" t="s">
        <v>4619</v>
      </c>
      <c r="H860" s="26" t="s">
        <v>4300</v>
      </c>
    </row>
    <row r="861" spans="2:8" ht="15.75" customHeight="1">
      <c r="B861" s="222" t="s">
        <v>4383</v>
      </c>
      <c r="C861" s="222" t="s">
        <v>4377</v>
      </c>
      <c r="D861" s="26" t="s">
        <v>2161</v>
      </c>
      <c r="E861" s="222" t="s">
        <v>4461</v>
      </c>
      <c r="F861" s="26" t="s">
        <v>4620</v>
      </c>
      <c r="G861" s="26" t="s">
        <v>4621</v>
      </c>
      <c r="H861" s="26" t="s">
        <v>4301</v>
      </c>
    </row>
    <row r="862" spans="2:8" ht="15.75" customHeight="1">
      <c r="B862" s="222" t="s">
        <v>4383</v>
      </c>
      <c r="C862" s="222" t="s">
        <v>4378</v>
      </c>
      <c r="D862" s="26" t="s">
        <v>4235</v>
      </c>
      <c r="E862" s="222" t="s">
        <v>4462</v>
      </c>
      <c r="F862" s="26" t="s">
        <v>4622</v>
      </c>
      <c r="G862" s="26" t="s">
        <v>4623</v>
      </c>
      <c r="H862" s="26" t="s">
        <v>4302</v>
      </c>
    </row>
    <row r="863" spans="2:8" ht="15.75" customHeight="1">
      <c r="B863" s="222" t="s">
        <v>4383</v>
      </c>
      <c r="C863" s="222" t="s">
        <v>4379</v>
      </c>
      <c r="D863" s="26" t="s">
        <v>2242</v>
      </c>
      <c r="E863" s="222" t="s">
        <v>4463</v>
      </c>
      <c r="F863" s="26" t="s">
        <v>4624</v>
      </c>
      <c r="G863" s="26" t="s">
        <v>4625</v>
      </c>
      <c r="H863" s="26" t="s">
        <v>4303</v>
      </c>
    </row>
    <row r="864" spans="2:8" ht="15.75" customHeight="1">
      <c r="B864" s="222" t="s">
        <v>4383</v>
      </c>
      <c r="C864" s="222" t="s">
        <v>4380</v>
      </c>
      <c r="D864" s="26" t="s">
        <v>4236</v>
      </c>
      <c r="E864" s="222" t="s">
        <v>4464</v>
      </c>
      <c r="F864" s="26" t="s">
        <v>4626</v>
      </c>
      <c r="G864" s="26" t="s">
        <v>4627</v>
      </c>
      <c r="H864" s="26" t="s">
        <v>4304</v>
      </c>
    </row>
    <row r="865" spans="2:8" ht="15.75" customHeight="1">
      <c r="B865" s="222" t="s">
        <v>4383</v>
      </c>
      <c r="C865" s="222" t="s">
        <v>4381</v>
      </c>
      <c r="D865" s="26" t="s">
        <v>2397</v>
      </c>
      <c r="E865" s="222" t="s">
        <v>4465</v>
      </c>
      <c r="F865" s="26" t="s">
        <v>4628</v>
      </c>
      <c r="G865" s="26" t="s">
        <v>4629</v>
      </c>
      <c r="H865" s="26" t="s">
        <v>4305</v>
      </c>
    </row>
    <row r="866" spans="2:8" ht="15.75" customHeight="1">
      <c r="B866" s="222" t="s">
        <v>4383</v>
      </c>
      <c r="C866" s="222" t="s">
        <v>4382</v>
      </c>
      <c r="D866" s="26" t="s">
        <v>4237</v>
      </c>
      <c r="E866" s="222" t="s">
        <v>4466</v>
      </c>
      <c r="F866" s="26" t="s">
        <v>4630</v>
      </c>
      <c r="G866" s="26" t="s">
        <v>4631</v>
      </c>
      <c r="H866" s="26" t="s">
        <v>4306</v>
      </c>
    </row>
    <row r="867" spans="2:8" ht="15.75" customHeight="1">
      <c r="B867" s="222" t="s">
        <v>4634</v>
      </c>
      <c r="C867" s="222" t="s">
        <v>4635</v>
      </c>
      <c r="D867" s="26" t="s">
        <v>613</v>
      </c>
      <c r="E867" s="222" t="s">
        <v>4407</v>
      </c>
      <c r="F867" s="26" t="s">
        <v>614</v>
      </c>
      <c r="G867" s="26" t="s">
        <v>615</v>
      </c>
      <c r="H867" s="26" t="s">
        <v>4256</v>
      </c>
    </row>
    <row r="868" spans="2:8" ht="15.75" customHeight="1">
      <c r="B868" s="222" t="s">
        <v>4634</v>
      </c>
      <c r="C868" s="222" t="s">
        <v>4636</v>
      </c>
      <c r="D868" s="26" t="s">
        <v>315</v>
      </c>
      <c r="E868" s="222" t="s">
        <v>4408</v>
      </c>
      <c r="F868" s="26" t="s">
        <v>4513</v>
      </c>
      <c r="G868" s="26" t="s">
        <v>4514</v>
      </c>
      <c r="H868" s="26" t="s">
        <v>4256</v>
      </c>
    </row>
    <row r="869" spans="2:8" ht="15.75" customHeight="1">
      <c r="B869" s="222" t="s">
        <v>4634</v>
      </c>
      <c r="C869" s="222" t="s">
        <v>4637</v>
      </c>
      <c r="D869" s="26" t="s">
        <v>4215</v>
      </c>
      <c r="E869" s="222" t="s">
        <v>4409</v>
      </c>
      <c r="F869" s="26" t="s">
        <v>4515</v>
      </c>
      <c r="G869" s="26" t="s">
        <v>4516</v>
      </c>
      <c r="H869" s="26" t="s">
        <v>4257</v>
      </c>
    </row>
    <row r="870" spans="2:8" ht="15.75" customHeight="1">
      <c r="B870" s="222" t="s">
        <v>4634</v>
      </c>
      <c r="C870" s="222" t="s">
        <v>4638</v>
      </c>
      <c r="D870" s="26" t="s">
        <v>81</v>
      </c>
      <c r="E870" s="222" t="s">
        <v>4421</v>
      </c>
      <c r="F870" s="26" t="s">
        <v>4517</v>
      </c>
      <c r="G870" s="26" t="s">
        <v>4518</v>
      </c>
      <c r="H870" s="26" t="s">
        <v>4268</v>
      </c>
    </row>
    <row r="871" spans="2:8" ht="15.75" customHeight="1">
      <c r="B871" s="222" t="s">
        <v>4634</v>
      </c>
      <c r="C871" s="222" t="s">
        <v>4674</v>
      </c>
      <c r="D871" s="26" t="s">
        <v>876</v>
      </c>
      <c r="E871" s="222" t="s">
        <v>4431</v>
      </c>
      <c r="F871" s="26" t="s">
        <v>4557</v>
      </c>
      <c r="G871" s="26" t="s">
        <v>4558</v>
      </c>
      <c r="H871" s="26" t="s">
        <v>4277</v>
      </c>
    </row>
    <row r="872" spans="2:8" ht="15.75" customHeight="1">
      <c r="B872" s="222" t="s">
        <v>4634</v>
      </c>
      <c r="C872" s="222" t="s">
        <v>4639</v>
      </c>
      <c r="D872" s="26" t="s">
        <v>1143</v>
      </c>
      <c r="E872" s="222" t="s">
        <v>4443</v>
      </c>
      <c r="F872" s="26" t="s">
        <v>4581</v>
      </c>
      <c r="G872" s="26" t="s">
        <v>4582</v>
      </c>
      <c r="H872" s="26" t="s">
        <v>4283</v>
      </c>
    </row>
    <row r="873" spans="2:8" ht="15.75" customHeight="1">
      <c r="B873" s="222" t="s">
        <v>4634</v>
      </c>
      <c r="C873" s="222" t="s">
        <v>4640</v>
      </c>
      <c r="D873" s="26" t="s">
        <v>1466</v>
      </c>
      <c r="E873" s="222" t="s">
        <v>4454</v>
      </c>
      <c r="F873" s="26" t="s">
        <v>4603</v>
      </c>
      <c r="G873" s="26" t="s">
        <v>4604</v>
      </c>
      <c r="H873" s="26" t="s">
        <v>4295</v>
      </c>
    </row>
  </sheetData>
  <autoFilter ref="B2:H873"/>
  <phoneticPr fontId="1"/>
  <pageMargins left="0.49" right="0.26" top="0.38" bottom="0.3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>
    <tabColor rgb="FFFF0000"/>
  </sheetPr>
  <dimension ref="A1:BI25"/>
  <sheetViews>
    <sheetView showGridLines="0" showZeros="0" workbookViewId="0">
      <pane xSplit="2" topLeftCell="AY1" activePane="topRight" state="frozen"/>
      <selection activeCell="C36" sqref="C36:S36"/>
      <selection pane="topRight" activeCell="AR4" sqref="AR4:BI4"/>
    </sheetView>
  </sheetViews>
  <sheetFormatPr defaultColWidth="9.875" defaultRowHeight="18.75" customHeight="1"/>
  <cols>
    <col min="1" max="1" width="4.5" style="90" customWidth="1"/>
    <col min="2" max="2" width="12.5" style="90" customWidth="1"/>
    <col min="3" max="3" width="7.875" style="90" customWidth="1"/>
    <col min="4" max="4" width="14" style="90" customWidth="1"/>
    <col min="5" max="6" width="9.875" style="90"/>
    <col min="7" max="9" width="5.625" style="90" customWidth="1"/>
    <col min="10" max="10" width="9.875" style="90"/>
    <col min="11" max="11" width="23.75" style="90" customWidth="1"/>
    <col min="12" max="12" width="9.875" style="90"/>
    <col min="13" max="13" width="11.875" style="90" customWidth="1"/>
    <col min="14" max="14" width="18.25" style="90" customWidth="1"/>
    <col min="15" max="15" width="5" style="90" customWidth="1"/>
    <col min="16" max="16" width="16.875" style="90" customWidth="1"/>
    <col min="17" max="17" width="5" style="90" customWidth="1"/>
    <col min="18" max="18" width="16.875" style="90" customWidth="1"/>
    <col min="19" max="19" width="5" style="90" customWidth="1"/>
    <col min="20" max="20" width="16.875" style="90" customWidth="1"/>
    <col min="21" max="21" width="5" style="90" customWidth="1"/>
    <col min="22" max="22" width="16.875" style="90" customWidth="1"/>
    <col min="23" max="23" width="5" style="90" customWidth="1"/>
    <col min="24" max="24" width="16.875" style="90" customWidth="1"/>
    <col min="25" max="25" width="5" style="90" customWidth="1"/>
    <col min="26" max="26" width="16.875" style="90" customWidth="1"/>
    <col min="27" max="27" width="5" style="90" customWidth="1"/>
    <col min="28" max="28" width="16.875" style="90" customWidth="1"/>
    <col min="29" max="31" width="6" style="90" customWidth="1"/>
    <col min="32" max="43" width="6.25" style="90" customWidth="1"/>
    <col min="44" max="60" width="7" style="90" customWidth="1"/>
    <col min="61" max="61" width="48.5" style="90" customWidth="1"/>
    <col min="62" max="16384" width="9.875" style="90"/>
  </cols>
  <sheetData>
    <row r="1" spans="1:61" ht="27" customHeight="1">
      <c r="B1" s="89" t="s">
        <v>3426</v>
      </c>
    </row>
    <row r="2" spans="1:61" ht="9" customHeight="1"/>
    <row r="3" spans="1:61" ht="18.75" customHeight="1">
      <c r="B3" s="90">
        <v>1</v>
      </c>
      <c r="C3" s="90">
        <v>2</v>
      </c>
      <c r="D3" s="90">
        <v>3</v>
      </c>
      <c r="E3" s="90">
        <v>4</v>
      </c>
      <c r="F3" s="90">
        <v>5</v>
      </c>
      <c r="G3" s="90">
        <v>6</v>
      </c>
      <c r="H3" s="90">
        <v>7</v>
      </c>
      <c r="I3" s="90">
        <v>8</v>
      </c>
      <c r="J3" s="90">
        <v>9</v>
      </c>
      <c r="K3" s="90">
        <v>10</v>
      </c>
      <c r="L3" s="90">
        <v>11</v>
      </c>
      <c r="M3" s="90">
        <v>12</v>
      </c>
      <c r="N3" s="90">
        <v>13</v>
      </c>
      <c r="O3" s="90">
        <v>14</v>
      </c>
      <c r="P3" s="90">
        <v>15</v>
      </c>
      <c r="Q3" s="90">
        <v>16</v>
      </c>
      <c r="R3" s="90">
        <v>17</v>
      </c>
      <c r="S3" s="90">
        <v>18</v>
      </c>
      <c r="T3" s="90">
        <v>19</v>
      </c>
      <c r="U3" s="90">
        <v>20</v>
      </c>
      <c r="V3" s="90">
        <v>21</v>
      </c>
      <c r="W3" s="90">
        <v>22</v>
      </c>
      <c r="X3" s="90">
        <v>23</v>
      </c>
      <c r="Y3" s="90">
        <v>24</v>
      </c>
      <c r="Z3" s="90">
        <v>25</v>
      </c>
      <c r="AA3" s="90">
        <v>26</v>
      </c>
      <c r="AB3" s="90">
        <v>27</v>
      </c>
      <c r="AC3" s="90">
        <v>28</v>
      </c>
      <c r="AD3" s="90">
        <v>29</v>
      </c>
      <c r="AE3" s="90">
        <v>30</v>
      </c>
      <c r="AF3" s="90">
        <v>31</v>
      </c>
      <c r="AG3" s="90">
        <v>32</v>
      </c>
      <c r="AH3" s="90">
        <v>33</v>
      </c>
      <c r="AI3" s="90">
        <v>34</v>
      </c>
      <c r="AJ3" s="90">
        <v>35</v>
      </c>
      <c r="AK3" s="90">
        <v>36</v>
      </c>
      <c r="AL3" s="90">
        <v>37</v>
      </c>
      <c r="AM3" s="90">
        <v>38</v>
      </c>
      <c r="AN3" s="90">
        <v>39</v>
      </c>
      <c r="AO3" s="90">
        <v>40</v>
      </c>
      <c r="AP3" s="90">
        <v>41</v>
      </c>
      <c r="AQ3" s="90">
        <v>42</v>
      </c>
      <c r="AR3" s="90">
        <v>43</v>
      </c>
      <c r="AS3" s="90">
        <v>44</v>
      </c>
      <c r="AT3" s="90">
        <v>45</v>
      </c>
      <c r="AU3" s="90">
        <v>46</v>
      </c>
      <c r="AV3" s="90">
        <v>47</v>
      </c>
      <c r="AW3" s="90">
        <v>48</v>
      </c>
      <c r="AX3" s="90">
        <v>49</v>
      </c>
      <c r="AY3" s="90">
        <v>50</v>
      </c>
      <c r="AZ3" s="90">
        <v>51</v>
      </c>
      <c r="BA3" s="90">
        <v>52</v>
      </c>
      <c r="BB3" s="90">
        <v>53</v>
      </c>
      <c r="BC3" s="90">
        <v>54</v>
      </c>
      <c r="BD3" s="90">
        <v>55</v>
      </c>
      <c r="BE3" s="90">
        <v>56</v>
      </c>
      <c r="BF3" s="90">
        <v>57</v>
      </c>
      <c r="BG3" s="90">
        <v>58</v>
      </c>
      <c r="BH3" s="90">
        <v>59</v>
      </c>
      <c r="BI3" s="90">
        <v>60</v>
      </c>
    </row>
    <row r="4" spans="1:61" ht="18.75" customHeight="1">
      <c r="B4" s="470" t="s">
        <v>3404</v>
      </c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1" t="s">
        <v>3508</v>
      </c>
      <c r="N4" s="471"/>
      <c r="O4" s="472" t="s">
        <v>3509</v>
      </c>
      <c r="P4" s="472"/>
      <c r="Q4" s="472"/>
      <c r="R4" s="472"/>
      <c r="S4" s="472"/>
      <c r="T4" s="472"/>
      <c r="U4" s="472"/>
      <c r="V4" s="472"/>
      <c r="W4" s="472"/>
      <c r="X4" s="472"/>
      <c r="Y4" s="472"/>
      <c r="Z4" s="472"/>
      <c r="AA4" s="472"/>
      <c r="AB4" s="472"/>
      <c r="AC4" s="472"/>
      <c r="AD4" s="472"/>
      <c r="AE4" s="472"/>
      <c r="AF4" s="472"/>
      <c r="AG4" s="472"/>
      <c r="AH4" s="472"/>
      <c r="AI4" s="472"/>
      <c r="AJ4" s="472"/>
      <c r="AK4" s="472"/>
      <c r="AL4" s="472"/>
      <c r="AM4" s="472"/>
      <c r="AN4" s="472"/>
      <c r="AO4" s="472"/>
      <c r="AP4" s="472"/>
      <c r="AQ4" s="472"/>
      <c r="AR4" s="473" t="s">
        <v>3510</v>
      </c>
      <c r="AS4" s="473"/>
      <c r="AT4" s="473"/>
      <c r="AU4" s="473"/>
      <c r="AV4" s="473"/>
      <c r="AW4" s="473"/>
      <c r="AX4" s="473"/>
      <c r="AY4" s="473"/>
      <c r="AZ4" s="473"/>
      <c r="BA4" s="473"/>
      <c r="BB4" s="473"/>
      <c r="BC4" s="473"/>
      <c r="BD4" s="473"/>
      <c r="BE4" s="473"/>
      <c r="BF4" s="473"/>
      <c r="BG4" s="473"/>
      <c r="BH4" s="473"/>
      <c r="BI4" s="473"/>
    </row>
    <row r="5" spans="1:61" s="91" customFormat="1" ht="70.5" customHeight="1">
      <c r="B5" s="142" t="s">
        <v>3407</v>
      </c>
      <c r="C5" s="142" t="s">
        <v>3406</v>
      </c>
      <c r="D5" s="142" t="s">
        <v>3408</v>
      </c>
      <c r="E5" s="142" t="s">
        <v>3409</v>
      </c>
      <c r="F5" s="142" t="s">
        <v>3411</v>
      </c>
      <c r="G5" s="142" t="s">
        <v>3410</v>
      </c>
      <c r="H5" s="142" t="s">
        <v>3412</v>
      </c>
      <c r="I5" s="142" t="s">
        <v>3413</v>
      </c>
      <c r="J5" s="142" t="s">
        <v>3414</v>
      </c>
      <c r="K5" s="142" t="s">
        <v>3415</v>
      </c>
      <c r="L5" s="142" t="s">
        <v>3416</v>
      </c>
      <c r="M5" s="142" t="s">
        <v>3434</v>
      </c>
      <c r="N5" s="142" t="s">
        <v>3424</v>
      </c>
      <c r="O5" s="142" t="s">
        <v>3427</v>
      </c>
      <c r="P5" s="142" t="s">
        <v>3433</v>
      </c>
      <c r="Q5" s="142" t="s">
        <v>3428</v>
      </c>
      <c r="R5" s="142" t="s">
        <v>3433</v>
      </c>
      <c r="S5" s="142" t="s">
        <v>3429</v>
      </c>
      <c r="T5" s="142" t="s">
        <v>3433</v>
      </c>
      <c r="U5" s="142" t="s">
        <v>3430</v>
      </c>
      <c r="V5" s="142" t="s">
        <v>3433</v>
      </c>
      <c r="W5" s="142" t="s">
        <v>3431</v>
      </c>
      <c r="X5" s="142" t="s">
        <v>3433</v>
      </c>
      <c r="Y5" s="142" t="s">
        <v>3432</v>
      </c>
      <c r="Z5" s="142" t="s">
        <v>3433</v>
      </c>
      <c r="AA5" s="142" t="s">
        <v>3432</v>
      </c>
      <c r="AB5" s="142" t="s">
        <v>3433</v>
      </c>
      <c r="AC5" s="142" t="s">
        <v>3435</v>
      </c>
      <c r="AD5" s="142" t="s">
        <v>3496</v>
      </c>
      <c r="AE5" s="142" t="s">
        <v>3497</v>
      </c>
      <c r="AF5" s="142" t="s">
        <v>3484</v>
      </c>
      <c r="AG5" s="142" t="s">
        <v>3485</v>
      </c>
      <c r="AH5" s="142" t="s">
        <v>3486</v>
      </c>
      <c r="AI5" s="142" t="s">
        <v>3490</v>
      </c>
      <c r="AJ5" s="142" t="s">
        <v>3487</v>
      </c>
      <c r="AK5" s="142" t="s">
        <v>3491</v>
      </c>
      <c r="AL5" s="142" t="s">
        <v>3488</v>
      </c>
      <c r="AM5" s="142" t="s">
        <v>3492</v>
      </c>
      <c r="AN5" s="142" t="s">
        <v>3489</v>
      </c>
      <c r="AO5" s="142" t="s">
        <v>3493</v>
      </c>
      <c r="AP5" s="142" t="s">
        <v>3494</v>
      </c>
      <c r="AQ5" s="142" t="s">
        <v>3495</v>
      </c>
      <c r="AR5" s="142" t="s">
        <v>17</v>
      </c>
      <c r="AS5" s="142" t="s">
        <v>25</v>
      </c>
      <c r="AT5" s="142" t="s">
        <v>3505</v>
      </c>
      <c r="AU5" s="142" t="s">
        <v>3458</v>
      </c>
      <c r="AV5" s="142" t="s">
        <v>3499</v>
      </c>
      <c r="AW5" s="142" t="s">
        <v>3437</v>
      </c>
      <c r="AX5" s="142" t="s">
        <v>3438</v>
      </c>
      <c r="AY5" s="142" t="s">
        <v>3439</v>
      </c>
      <c r="AZ5" s="142" t="s">
        <v>3440</v>
      </c>
      <c r="BA5" s="142" t="s">
        <v>19</v>
      </c>
      <c r="BB5" s="142" t="s">
        <v>3500</v>
      </c>
      <c r="BC5" s="142" t="s">
        <v>4765</v>
      </c>
      <c r="BD5" s="142" t="s">
        <v>4766</v>
      </c>
      <c r="BE5" s="142" t="s">
        <v>21</v>
      </c>
      <c r="BF5" s="142" t="s">
        <v>22</v>
      </c>
      <c r="BG5" s="142" t="s">
        <v>23</v>
      </c>
      <c r="BH5" s="142" t="s">
        <v>24</v>
      </c>
      <c r="BI5" s="142" t="s">
        <v>3503</v>
      </c>
    </row>
    <row r="6" spans="1:61" ht="22.5" customHeight="1">
      <c r="A6" s="90">
        <v>1</v>
      </c>
      <c r="B6" s="143" t="str">
        <f>'２異動者情報'!$C5</f>
        <v>中村　五郎</v>
      </c>
      <c r="C6" s="143">
        <f>'２異動者情報'!$D5</f>
        <v>111111</v>
      </c>
      <c r="D6" s="144">
        <f>'２異動者情報'!$E5</f>
        <v>23476</v>
      </c>
      <c r="E6" s="143" t="str">
        <f>'２異動者情報'!$F5</f>
        <v>教頭</v>
      </c>
      <c r="F6" s="145">
        <f>'２異動者情報'!$G5</f>
        <v>43190</v>
      </c>
      <c r="G6" s="146" t="str">
        <f>'２異動者情報'!H5</f>
        <v>10</v>
      </c>
      <c r="H6" s="147">
        <f>'２異動者情報'!I5</f>
        <v>3</v>
      </c>
      <c r="I6" s="147">
        <f>'２異動者情報'!J5</f>
        <v>99</v>
      </c>
      <c r="J6" s="148">
        <f>'２異動者情報'!K5</f>
        <v>395600</v>
      </c>
      <c r="K6" s="143" t="str">
        <f>'２異動者情報'!L5</f>
        <v>鹿児島市鴨池新町１０－１</v>
      </c>
      <c r="L6" s="143" t="str">
        <f>'２異動者情報'!M5</f>
        <v>県庁前</v>
      </c>
      <c r="M6" s="144">
        <f>'３新任校'!D5</f>
        <v>43191</v>
      </c>
      <c r="N6" s="143" t="str">
        <f>'３新任校'!E5</f>
        <v>出水市立鶴荘学園</v>
      </c>
      <c r="O6" s="143" t="b">
        <f>'４勤務状況・特勤'!E5</f>
        <v>1</v>
      </c>
      <c r="P6" s="143" t="str">
        <f>'４勤務状況・特勤'!F5</f>
        <v>4/10-5/31(50日)</v>
      </c>
      <c r="Q6" s="143" t="b">
        <f>'４勤務状況・特勤'!E6</f>
        <v>0</v>
      </c>
      <c r="R6" s="143">
        <f>'４勤務状況・特勤'!F6</f>
        <v>0</v>
      </c>
      <c r="S6" s="143" t="b">
        <f>'４勤務状況・特勤'!E7</f>
        <v>1</v>
      </c>
      <c r="T6" s="143" t="str">
        <f>'４勤務状況・特勤'!F7</f>
        <v>6/5(1日) 10/3(1日)</v>
      </c>
      <c r="U6" s="143" t="b">
        <f>'４勤務状況・特勤'!E8</f>
        <v>0</v>
      </c>
      <c r="V6" s="143">
        <f>'４勤務状況・特勤'!F8</f>
        <v>0</v>
      </c>
      <c r="W6" s="143" t="b">
        <f>'４勤務状況・特勤'!E9</f>
        <v>0</v>
      </c>
      <c r="X6" s="143">
        <f>'４勤務状況・特勤'!F9</f>
        <v>0</v>
      </c>
      <c r="Y6" s="143" t="b">
        <f>'４勤務状況・特勤'!E10</f>
        <v>0</v>
      </c>
      <c r="Z6" s="143">
        <f>'４勤務状況・特勤'!F10</f>
        <v>0</v>
      </c>
      <c r="AA6" s="143" t="b">
        <f>'４勤務状況・特勤'!E11</f>
        <v>0</v>
      </c>
      <c r="AB6" s="143">
        <f>'４勤務状況・特勤'!F11</f>
        <v>0</v>
      </c>
      <c r="AC6" s="143">
        <f>'４勤務状況・特勤'!F12</f>
        <v>40</v>
      </c>
      <c r="AD6" s="143">
        <f>'４勤務状況・特勤'!K12</f>
        <v>18.5</v>
      </c>
      <c r="AE6" s="143">
        <f>'４勤務状況・特勤'!M12</f>
        <v>0</v>
      </c>
      <c r="AF6" s="149">
        <f>'４勤務状況・特勤'!$U6</f>
        <v>20</v>
      </c>
      <c r="AG6" s="149">
        <f>'４勤務状況・特勤'!$U7</f>
        <v>20</v>
      </c>
      <c r="AH6" s="147">
        <f>'４勤務状況・特勤'!S8</f>
        <v>2528</v>
      </c>
      <c r="AI6" s="149">
        <f>'４勤務状況・特勤'!$U8</f>
        <v>3</v>
      </c>
      <c r="AJ6" s="147">
        <f>'４勤務状況・特勤'!S9</f>
        <v>2525</v>
      </c>
      <c r="AK6" s="149">
        <f>'４勤務状況・特勤'!$U9</f>
        <v>2</v>
      </c>
      <c r="AL6" s="147">
        <f>'４勤務状況・特勤'!S10</f>
        <v>2527</v>
      </c>
      <c r="AM6" s="149">
        <f>'４勤務状況・特勤'!$U10</f>
        <v>5</v>
      </c>
      <c r="AN6" s="147">
        <f>'４勤務状況・特勤'!S11</f>
        <v>2528</v>
      </c>
      <c r="AO6" s="149">
        <f>'４勤務状況・特勤'!$U11</f>
        <v>4</v>
      </c>
      <c r="AP6" s="149">
        <f>'４勤務状況・特勤'!$T12</f>
        <v>2000</v>
      </c>
      <c r="AQ6" s="149">
        <f>'４勤務状況・特勤'!$U12</f>
        <v>5</v>
      </c>
      <c r="AR6" s="143" t="b">
        <f>'５送付書類'!D6</f>
        <v>1</v>
      </c>
      <c r="AS6" s="143" t="b">
        <f>'５送付書類'!E6</f>
        <v>1</v>
      </c>
      <c r="AT6" s="143" t="b">
        <f>'５送付書類'!F6</f>
        <v>1</v>
      </c>
      <c r="AU6" s="143" t="b">
        <f>'５送付書類'!G6</f>
        <v>1</v>
      </c>
      <c r="AV6" s="143" t="b">
        <f>'５送付書類'!H6</f>
        <v>1</v>
      </c>
      <c r="AW6" s="143" t="b">
        <f>'５送付書類'!I6</f>
        <v>1</v>
      </c>
      <c r="AX6" s="143" t="b">
        <f>'５送付書類'!J6</f>
        <v>1</v>
      </c>
      <c r="AY6" s="143" t="b">
        <f>'５送付書類'!K6</f>
        <v>1</v>
      </c>
      <c r="AZ6" s="143" t="b">
        <f>'５送付書類'!L6</f>
        <v>1</v>
      </c>
      <c r="BA6" s="143" t="b">
        <f>'５送付書類'!M6</f>
        <v>0</v>
      </c>
      <c r="BB6" s="143" t="b">
        <f>'５送付書類'!N6</f>
        <v>0</v>
      </c>
      <c r="BC6" s="143" t="b">
        <f>'５送付書類'!O6</f>
        <v>1</v>
      </c>
      <c r="BD6" s="143" t="b">
        <f>'５送付書類'!P6</f>
        <v>1</v>
      </c>
      <c r="BE6" s="143" t="b">
        <f>'５送付書類'!Q6</f>
        <v>0</v>
      </c>
      <c r="BF6" s="143" t="b">
        <f>'５送付書類'!R6</f>
        <v>1</v>
      </c>
      <c r="BG6" s="143" t="b">
        <f>'５送付書類'!S6</f>
        <v>1</v>
      </c>
      <c r="BH6" s="143" t="b">
        <f>'５送付書類'!T6</f>
        <v>0</v>
      </c>
      <c r="BI6" s="180" t="str">
        <f>'５送付書類'!U6</f>
        <v>扶養手当（長女・22歳満了）報告済みです。
児童手当（三男）８月３歳到達です。</v>
      </c>
    </row>
    <row r="7" spans="1:61" ht="22.5" customHeight="1">
      <c r="A7" s="90">
        <v>2</v>
      </c>
      <c r="B7" s="143" t="str">
        <f>'２異動者情報'!$C6</f>
        <v>吉田　拓男</v>
      </c>
      <c r="C7" s="143">
        <f>'２異動者情報'!$D6</f>
        <v>222222</v>
      </c>
      <c r="D7" s="144">
        <f>'２異動者情報'!$E6</f>
        <v>23868</v>
      </c>
      <c r="E7" s="143" t="str">
        <f>'２異動者情報'!$F6</f>
        <v>事務主幹</v>
      </c>
      <c r="F7" s="145">
        <f>'２異動者情報'!$G6</f>
        <v>43190</v>
      </c>
      <c r="G7" s="146" t="str">
        <f>'２異動者情報'!H6</f>
        <v>01</v>
      </c>
      <c r="H7" s="147">
        <f>'２異動者情報'!I6</f>
        <v>5</v>
      </c>
      <c r="I7" s="147">
        <f>'２異動者情報'!J6</f>
        <v>40</v>
      </c>
      <c r="J7" s="148">
        <f>'２異動者情報'!K6</f>
        <v>400000</v>
      </c>
      <c r="K7" s="143" t="str">
        <f>'２異動者情報'!L6</f>
        <v>鹿児島市鴨池新町１０－１</v>
      </c>
      <c r="L7" s="143" t="str">
        <f>'２異動者情報'!M6</f>
        <v>役所入口</v>
      </c>
      <c r="M7" s="144">
        <f>'３新任校'!D6</f>
        <v>43191</v>
      </c>
      <c r="N7" s="143" t="str">
        <f>'３新任校'!E6</f>
        <v>出水市立出水商業高等学校</v>
      </c>
      <c r="O7" s="143" t="b">
        <f>'４勤務状況・特勤'!E13</f>
        <v>0</v>
      </c>
      <c r="P7" s="143">
        <f>'４勤務状況・特勤'!F13</f>
        <v>0</v>
      </c>
      <c r="Q7" s="143" t="b">
        <f>'４勤務状況・特勤'!E14</f>
        <v>0</v>
      </c>
      <c r="R7" s="143">
        <f>'４勤務状況・特勤'!F14</f>
        <v>0</v>
      </c>
      <c r="S7" s="143" t="b">
        <f>'４勤務状況・特勤'!E15</f>
        <v>0</v>
      </c>
      <c r="T7" s="143">
        <f>'４勤務状況・特勤'!F15</f>
        <v>0</v>
      </c>
      <c r="U7" s="143" t="b">
        <f>'４勤務状況・特勤'!E16</f>
        <v>1</v>
      </c>
      <c r="V7" s="143" t="str">
        <f>'４勤務状況・特勤'!F16</f>
        <v>10/1-10/10(10日)</v>
      </c>
      <c r="W7" s="143" t="b">
        <f>'４勤務状況・特勤'!E17</f>
        <v>0</v>
      </c>
      <c r="X7" s="143">
        <f>'４勤務状況・特勤'!F17</f>
        <v>0</v>
      </c>
      <c r="Y7" s="143" t="b">
        <f>'４勤務状況・特勤'!E18</f>
        <v>0</v>
      </c>
      <c r="Z7" s="143">
        <f>'４勤務状況・特勤'!F18</f>
        <v>0</v>
      </c>
      <c r="AA7" s="143" t="b">
        <f>'４勤務状況・特勤'!E19</f>
        <v>0</v>
      </c>
      <c r="AB7" s="143">
        <f>'４勤務状況・特勤'!F19</f>
        <v>0</v>
      </c>
      <c r="AC7" s="143">
        <f>'４勤務状況・特勤'!F20</f>
        <v>40</v>
      </c>
      <c r="AD7" s="143">
        <f>'４勤務状況・特勤'!K20</f>
        <v>22.5</v>
      </c>
      <c r="AE7" s="143">
        <f>'４勤務状況・特勤'!M20</f>
        <v>64</v>
      </c>
      <c r="AF7" s="149">
        <f>'４勤務状況・特勤'!$U14</f>
        <v>18</v>
      </c>
      <c r="AG7" s="149">
        <f>'４勤務状況・特勤'!$U15</f>
        <v>0</v>
      </c>
      <c r="AH7" s="147">
        <f>'４勤務状況・特勤'!S16</f>
        <v>2522</v>
      </c>
      <c r="AI7" s="149">
        <f>'４勤務状況・特勤'!$U16</f>
        <v>2</v>
      </c>
      <c r="AJ7" s="147">
        <f>'４勤務状況・特勤'!S17</f>
        <v>2525</v>
      </c>
      <c r="AK7" s="149">
        <f>'４勤務状況・特勤'!$U17</f>
        <v>3</v>
      </c>
      <c r="AL7" s="147" t="str">
        <f>'４勤務状況・特勤'!S18</f>
        <v/>
      </c>
      <c r="AM7" s="149">
        <f>'４勤務状況・特勤'!$U18</f>
        <v>0</v>
      </c>
      <c r="AN7" s="147" t="str">
        <f>'４勤務状況・特勤'!S19</f>
        <v/>
      </c>
      <c r="AO7" s="149">
        <f>'４勤務状況・特勤'!$U19</f>
        <v>0</v>
      </c>
      <c r="AP7" s="149">
        <f>'４勤務状況・特勤'!$T20</f>
        <v>1800</v>
      </c>
      <c r="AQ7" s="149">
        <f>'４勤務状況・特勤'!$U20</f>
        <v>6</v>
      </c>
      <c r="AR7" s="143" t="b">
        <f>'５送付書類'!D7</f>
        <v>1</v>
      </c>
      <c r="AS7" s="143" t="b">
        <f>'５送付書類'!E7</f>
        <v>1</v>
      </c>
      <c r="AT7" s="143" t="b">
        <f>'５送付書類'!F7</f>
        <v>1</v>
      </c>
      <c r="AU7" s="143" t="b">
        <f>'５送付書類'!G7</f>
        <v>1</v>
      </c>
      <c r="AV7" s="143" t="b">
        <f>'５送付書類'!H7</f>
        <v>1</v>
      </c>
      <c r="AW7" s="143" t="b">
        <f>'５送付書類'!I7</f>
        <v>1</v>
      </c>
      <c r="AX7" s="143" t="b">
        <f>'５送付書類'!J7</f>
        <v>0</v>
      </c>
      <c r="AY7" s="143" t="b">
        <f>'５送付書類'!K7</f>
        <v>1</v>
      </c>
      <c r="AZ7" s="143" t="b">
        <f>'５送付書類'!L7</f>
        <v>0</v>
      </c>
      <c r="BA7" s="143" t="b">
        <f>'５送付書類'!M7</f>
        <v>0</v>
      </c>
      <c r="BB7" s="143" t="b">
        <f>'５送付書類'!N7</f>
        <v>0</v>
      </c>
      <c r="BC7" s="143" t="b">
        <f>'５送付書類'!O7</f>
        <v>0</v>
      </c>
      <c r="BD7" s="143" t="b">
        <f>'５送付書類'!P7</f>
        <v>0</v>
      </c>
      <c r="BE7" s="143" t="b">
        <f>'５送付書類'!Q7</f>
        <v>1</v>
      </c>
      <c r="BF7" s="143" t="b">
        <f>'５送付書類'!R7</f>
        <v>1</v>
      </c>
      <c r="BG7" s="143" t="b">
        <f>'５送付書類'!S7</f>
        <v>1</v>
      </c>
      <c r="BH7" s="143" t="b">
        <f>'５送付書類'!T7</f>
        <v>1</v>
      </c>
      <c r="BI7" s="180">
        <f>'５送付書類'!U7</f>
        <v>0</v>
      </c>
    </row>
    <row r="8" spans="1:61" ht="22.5" customHeight="1">
      <c r="A8" s="90">
        <v>3</v>
      </c>
      <c r="B8" s="143" t="str">
        <f>'２異動者情報'!$C7</f>
        <v>山下　良子</v>
      </c>
      <c r="C8" s="143">
        <f>'２異動者情報'!$D7</f>
        <v>333333</v>
      </c>
      <c r="D8" s="144">
        <f>'２異動者情報'!$E7</f>
        <v>32666</v>
      </c>
      <c r="E8" s="143" t="str">
        <f>'２異動者情報'!$F7</f>
        <v>教諭</v>
      </c>
      <c r="F8" s="145">
        <f>'２異動者情報'!$G7</f>
        <v>43190</v>
      </c>
      <c r="G8" s="146" t="str">
        <f>'２異動者情報'!H7</f>
        <v>10</v>
      </c>
      <c r="H8" s="147">
        <f>'２異動者情報'!I7</f>
        <v>2</v>
      </c>
      <c r="I8" s="147">
        <f>'２異動者情報'!J7</f>
        <v>60</v>
      </c>
      <c r="J8" s="148">
        <f>'２異動者情報'!K7</f>
        <v>269000</v>
      </c>
      <c r="K8" s="143" t="str">
        <f>'２異動者情報'!L7</f>
        <v>鹿児島市鴨池新町１０－１</v>
      </c>
      <c r="L8" s="143" t="str">
        <f>'２異動者情報'!M7</f>
        <v>鹿児島中央</v>
      </c>
      <c r="M8" s="144">
        <f>'３新任校'!D7</f>
        <v>0</v>
      </c>
      <c r="N8" s="143">
        <f>'３新任校'!E7</f>
        <v>0</v>
      </c>
      <c r="O8" s="143" t="b">
        <f>'４勤務状況・特勤'!E21</f>
        <v>0</v>
      </c>
      <c r="P8" s="143">
        <f>'４勤務状況・特勤'!F21</f>
        <v>0</v>
      </c>
      <c r="Q8" s="143" t="b">
        <f>'４勤務状況・特勤'!E22</f>
        <v>0</v>
      </c>
      <c r="R8" s="143">
        <f>'４勤務状況・特勤'!F22</f>
        <v>0</v>
      </c>
      <c r="S8" s="143" t="b">
        <f>'４勤務状況・特勤'!E23</f>
        <v>0</v>
      </c>
      <c r="T8" s="143">
        <f>'４勤務状況・特勤'!F23</f>
        <v>0</v>
      </c>
      <c r="U8" s="143" t="b">
        <f>'４勤務状況・特勤'!E24</f>
        <v>0</v>
      </c>
      <c r="V8" s="143">
        <f>'４勤務状況・特勤'!F24</f>
        <v>0</v>
      </c>
      <c r="W8" s="143" t="b">
        <f>'４勤務状況・特勤'!E25</f>
        <v>0</v>
      </c>
      <c r="X8" s="143">
        <f>'４勤務状況・特勤'!F25</f>
        <v>0</v>
      </c>
      <c r="Y8" s="143" t="b">
        <f>'４勤務状況・特勤'!E26</f>
        <v>0</v>
      </c>
      <c r="Z8" s="143">
        <f>'４勤務状況・特勤'!F26</f>
        <v>0</v>
      </c>
      <c r="AA8" s="143" t="b">
        <f>'４勤務状況・特勤'!E27</f>
        <v>0</v>
      </c>
      <c r="AB8" s="143">
        <f>'４勤務状況・特勤'!F27</f>
        <v>0</v>
      </c>
      <c r="AC8" s="143">
        <f>'４勤務状況・特勤'!F28</f>
        <v>0</v>
      </c>
      <c r="AD8" s="143">
        <f>'４勤務状況・特勤'!K28</f>
        <v>0</v>
      </c>
      <c r="AE8" s="143">
        <f>'４勤務状況・特勤'!M28</f>
        <v>0</v>
      </c>
      <c r="AF8" s="149">
        <f>'４勤務状況・特勤'!$U22</f>
        <v>0</v>
      </c>
      <c r="AG8" s="149">
        <f>'４勤務状況・特勤'!$U23</f>
        <v>0</v>
      </c>
      <c r="AH8" s="147" t="str">
        <f>'４勤務状況・特勤'!S24</f>
        <v/>
      </c>
      <c r="AI8" s="149">
        <f>'４勤務状況・特勤'!$U24</f>
        <v>0</v>
      </c>
      <c r="AJ8" s="147" t="str">
        <f>'４勤務状況・特勤'!S25</f>
        <v/>
      </c>
      <c r="AK8" s="149">
        <f>'４勤務状況・特勤'!$U25</f>
        <v>0</v>
      </c>
      <c r="AL8" s="147" t="str">
        <f>'４勤務状況・特勤'!S26</f>
        <v/>
      </c>
      <c r="AM8" s="149">
        <f>'４勤務状況・特勤'!$U26</f>
        <v>0</v>
      </c>
      <c r="AN8" s="147" t="str">
        <f>'４勤務状況・特勤'!S27</f>
        <v/>
      </c>
      <c r="AO8" s="149">
        <f>'４勤務状況・特勤'!$U27</f>
        <v>0</v>
      </c>
      <c r="AP8" s="149">
        <f>'４勤務状況・特勤'!$T28</f>
        <v>0</v>
      </c>
      <c r="AQ8" s="149">
        <f>'４勤務状況・特勤'!$U28</f>
        <v>0</v>
      </c>
      <c r="AR8" s="143" t="b">
        <f>'５送付書類'!D8</f>
        <v>1</v>
      </c>
      <c r="AS8" s="143" t="b">
        <f>'５送付書類'!E8</f>
        <v>1</v>
      </c>
      <c r="AT8" s="143" t="b">
        <f>'５送付書類'!F8</f>
        <v>1</v>
      </c>
      <c r="AU8" s="143" t="b">
        <f>'５送付書類'!G8</f>
        <v>1</v>
      </c>
      <c r="AV8" s="143" t="b">
        <f>'５送付書類'!H8</f>
        <v>1</v>
      </c>
      <c r="AW8" s="143" t="b">
        <f>'５送付書類'!I8</f>
        <v>1</v>
      </c>
      <c r="AX8" s="143" t="b">
        <f>'５送付書類'!J8</f>
        <v>1</v>
      </c>
      <c r="AY8" s="143" t="b">
        <f>'５送付書類'!K8</f>
        <v>1</v>
      </c>
      <c r="AZ8" s="143" t="b">
        <f>'５送付書類'!L8</f>
        <v>1</v>
      </c>
      <c r="BA8" s="143" t="b">
        <f>'５送付書類'!M8</f>
        <v>1</v>
      </c>
      <c r="BB8" s="143" t="b">
        <f>'５送付書類'!N8</f>
        <v>1</v>
      </c>
      <c r="BC8" s="143" t="b">
        <f>'５送付書類'!O8</f>
        <v>1</v>
      </c>
      <c r="BD8" s="143" t="b">
        <f>'５送付書類'!P8</f>
        <v>1</v>
      </c>
      <c r="BE8" s="143" t="b">
        <f>'５送付書類'!Q8</f>
        <v>1</v>
      </c>
      <c r="BF8" s="143" t="b">
        <f>'５送付書類'!R8</f>
        <v>1</v>
      </c>
      <c r="BG8" s="143" t="b">
        <f>'５送付書類'!S8</f>
        <v>1</v>
      </c>
      <c r="BH8" s="143" t="b">
        <f>'５送付書類'!T8</f>
        <v>1</v>
      </c>
      <c r="BI8" s="180">
        <f>'５送付書類'!U8</f>
        <v>0</v>
      </c>
    </row>
    <row r="9" spans="1:61" ht="22.5" customHeight="1">
      <c r="A9" s="90">
        <v>4</v>
      </c>
      <c r="B9" s="143" t="str">
        <f>'２異動者情報'!$C8</f>
        <v>鏡　一郎</v>
      </c>
      <c r="C9" s="143">
        <f>'２異動者情報'!$D8</f>
        <v>444444</v>
      </c>
      <c r="D9" s="144">
        <f>'２異動者情報'!$E8</f>
        <v>33491</v>
      </c>
      <c r="E9" s="143" t="str">
        <f>'２異動者情報'!$F8</f>
        <v>教諭</v>
      </c>
      <c r="F9" s="145">
        <f>'２異動者情報'!$G8</f>
        <v>43190</v>
      </c>
      <c r="G9" s="146" t="str">
        <f>'２異動者情報'!H8</f>
        <v>10</v>
      </c>
      <c r="H9" s="147">
        <f>'２異動者情報'!I8</f>
        <v>2</v>
      </c>
      <c r="I9" s="147">
        <f>'２異動者情報'!J8</f>
        <v>120</v>
      </c>
      <c r="J9" s="148">
        <f>'２異動者情報'!K8</f>
        <v>300500</v>
      </c>
      <c r="K9" s="143" t="str">
        <f>'２異動者情報'!L8</f>
        <v>鹿児島市鴨池新町１０－１</v>
      </c>
      <c r="L9" s="143" t="str">
        <f>'２異動者情報'!M8</f>
        <v>鹿児島</v>
      </c>
      <c r="M9" s="144">
        <f>'３新任校'!D8</f>
        <v>0</v>
      </c>
      <c r="N9" s="143">
        <f>'３新任校'!E8</f>
        <v>0</v>
      </c>
      <c r="O9" s="143" t="b">
        <f>'４勤務状況・特勤'!E29</f>
        <v>0</v>
      </c>
      <c r="P9" s="143">
        <f>'４勤務状況・特勤'!F29</f>
        <v>0</v>
      </c>
      <c r="Q9" s="143" t="b">
        <f>'４勤務状況・特勤'!E30</f>
        <v>0</v>
      </c>
      <c r="R9" s="143">
        <f>'４勤務状況・特勤'!F30</f>
        <v>0</v>
      </c>
      <c r="S9" s="143" t="b">
        <f>'４勤務状況・特勤'!E31</f>
        <v>0</v>
      </c>
      <c r="T9" s="143">
        <f>'４勤務状況・特勤'!F31</f>
        <v>0</v>
      </c>
      <c r="U9" s="143" t="b">
        <f>'４勤務状況・特勤'!E32</f>
        <v>0</v>
      </c>
      <c r="V9" s="143">
        <f>'４勤務状況・特勤'!F32</f>
        <v>0</v>
      </c>
      <c r="W9" s="143" t="b">
        <f>'４勤務状況・特勤'!E33</f>
        <v>0</v>
      </c>
      <c r="X9" s="143">
        <f>'４勤務状況・特勤'!F33</f>
        <v>0</v>
      </c>
      <c r="Y9" s="143" t="b">
        <f>'４勤務状況・特勤'!E34</f>
        <v>0</v>
      </c>
      <c r="Z9" s="143">
        <f>'４勤務状況・特勤'!F34</f>
        <v>0</v>
      </c>
      <c r="AA9" s="143" t="b">
        <f>'４勤務状況・特勤'!E35</f>
        <v>0</v>
      </c>
      <c r="AB9" s="143">
        <f>'４勤務状況・特勤'!F35</f>
        <v>0</v>
      </c>
      <c r="AC9" s="143">
        <f>'４勤務状況・特勤'!F36</f>
        <v>0</v>
      </c>
      <c r="AD9" s="143">
        <f>'４勤務状況・特勤'!K36</f>
        <v>0</v>
      </c>
      <c r="AE9" s="143">
        <f>'４勤務状況・特勤'!M36</f>
        <v>0</v>
      </c>
      <c r="AF9" s="149">
        <f>'４勤務状況・特勤'!$U30</f>
        <v>0</v>
      </c>
      <c r="AG9" s="149">
        <f>'４勤務状況・特勤'!$U31</f>
        <v>0</v>
      </c>
      <c r="AH9" s="147" t="str">
        <f>'４勤務状況・特勤'!S32</f>
        <v/>
      </c>
      <c r="AI9" s="149">
        <f>'４勤務状況・特勤'!$U32</f>
        <v>0</v>
      </c>
      <c r="AJ9" s="147" t="str">
        <f>'４勤務状況・特勤'!S33</f>
        <v/>
      </c>
      <c r="AK9" s="149">
        <f>'４勤務状況・特勤'!$U33</f>
        <v>0</v>
      </c>
      <c r="AL9" s="147" t="str">
        <f>'４勤務状況・特勤'!S34</f>
        <v/>
      </c>
      <c r="AM9" s="149">
        <f>'４勤務状況・特勤'!$U34</f>
        <v>0</v>
      </c>
      <c r="AN9" s="147" t="str">
        <f>'４勤務状況・特勤'!S35</f>
        <v/>
      </c>
      <c r="AO9" s="149">
        <f>'４勤務状況・特勤'!$U35</f>
        <v>0</v>
      </c>
      <c r="AP9" s="149">
        <f>'４勤務状況・特勤'!$T36</f>
        <v>0</v>
      </c>
      <c r="AQ9" s="149">
        <f>'４勤務状況・特勤'!$U36</f>
        <v>0</v>
      </c>
      <c r="AR9" s="143" t="b">
        <f>'５送付書類'!D9</f>
        <v>1</v>
      </c>
      <c r="AS9" s="143" t="b">
        <f>'５送付書類'!E9</f>
        <v>1</v>
      </c>
      <c r="AT9" s="143" t="b">
        <f>'５送付書類'!F9</f>
        <v>1</v>
      </c>
      <c r="AU9" s="143" t="b">
        <f>'５送付書類'!G9</f>
        <v>1</v>
      </c>
      <c r="AV9" s="143" t="b">
        <f>'５送付書類'!H9</f>
        <v>1</v>
      </c>
      <c r="AW9" s="143" t="b">
        <f>'５送付書類'!I9</f>
        <v>0</v>
      </c>
      <c r="AX9" s="143" t="b">
        <f>'５送付書類'!J9</f>
        <v>0</v>
      </c>
      <c r="AY9" s="143" t="b">
        <f>'５送付書類'!K9</f>
        <v>1</v>
      </c>
      <c r="AZ9" s="143" t="b">
        <f>'５送付書類'!L9</f>
        <v>0</v>
      </c>
      <c r="BA9" s="143" t="b">
        <f>'５送付書類'!M9</f>
        <v>1</v>
      </c>
      <c r="BB9" s="143" t="b">
        <f>'５送付書類'!N9</f>
        <v>0</v>
      </c>
      <c r="BC9" s="143" t="b">
        <f>'５送付書類'!O9</f>
        <v>0</v>
      </c>
      <c r="BD9" s="143" t="b">
        <f>'５送付書類'!P9</f>
        <v>1</v>
      </c>
      <c r="BE9" s="143" t="b">
        <f>'５送付書類'!Q9</f>
        <v>1</v>
      </c>
      <c r="BF9" s="143" t="b">
        <f>'５送付書類'!R9</f>
        <v>1</v>
      </c>
      <c r="BG9" s="143" t="b">
        <f>'５送付書類'!S9</f>
        <v>1</v>
      </c>
      <c r="BH9" s="143" t="b">
        <f>'５送付書類'!T9</f>
        <v>0</v>
      </c>
      <c r="BI9" s="180">
        <f>'５送付書類'!U9</f>
        <v>0</v>
      </c>
    </row>
    <row r="10" spans="1:61" ht="22.5" customHeight="1">
      <c r="A10" s="90">
        <v>5</v>
      </c>
      <c r="B10" s="143">
        <f>'２異動者情報'!$C9</f>
        <v>0</v>
      </c>
      <c r="C10" s="143">
        <f>'２異動者情報'!$D9</f>
        <v>0</v>
      </c>
      <c r="D10" s="144">
        <f>'２異動者情報'!$E9</f>
        <v>0</v>
      </c>
      <c r="E10" s="143">
        <f>'２異動者情報'!$F9</f>
        <v>0</v>
      </c>
      <c r="F10" s="145">
        <f>'２異動者情報'!$G9</f>
        <v>0</v>
      </c>
      <c r="G10" s="146">
        <f>'２異動者情報'!H9</f>
        <v>0</v>
      </c>
      <c r="H10" s="147">
        <f>'２異動者情報'!I9</f>
        <v>0</v>
      </c>
      <c r="I10" s="147">
        <f>'２異動者情報'!J9</f>
        <v>0</v>
      </c>
      <c r="J10" s="148">
        <f>'２異動者情報'!K9</f>
        <v>0</v>
      </c>
      <c r="K10" s="143">
        <f>'２異動者情報'!L9</f>
        <v>0</v>
      </c>
      <c r="L10" s="143">
        <f>'２異動者情報'!M9</f>
        <v>0</v>
      </c>
      <c r="M10" s="144">
        <f>'３新任校'!D9</f>
        <v>0</v>
      </c>
      <c r="N10" s="143">
        <f>'３新任校'!E9</f>
        <v>0</v>
      </c>
      <c r="O10" s="143" t="b">
        <f>'４勤務状況・特勤'!E37</f>
        <v>0</v>
      </c>
      <c r="P10" s="143">
        <f>'４勤務状況・特勤'!F37</f>
        <v>0</v>
      </c>
      <c r="Q10" s="143" t="b">
        <f>'４勤務状況・特勤'!E38</f>
        <v>0</v>
      </c>
      <c r="R10" s="143">
        <f>'４勤務状況・特勤'!F38</f>
        <v>0</v>
      </c>
      <c r="S10" s="143" t="b">
        <f>'４勤務状況・特勤'!E39</f>
        <v>0</v>
      </c>
      <c r="T10" s="143">
        <f>'４勤務状況・特勤'!F39</f>
        <v>0</v>
      </c>
      <c r="U10" s="143" t="b">
        <f>'４勤務状況・特勤'!E40</f>
        <v>0</v>
      </c>
      <c r="V10" s="143">
        <f>'４勤務状況・特勤'!F40</f>
        <v>0</v>
      </c>
      <c r="W10" s="143" t="b">
        <f>'４勤務状況・特勤'!E41</f>
        <v>0</v>
      </c>
      <c r="X10" s="143">
        <f>'４勤務状況・特勤'!F41</f>
        <v>0</v>
      </c>
      <c r="Y10" s="143" t="b">
        <f>'４勤務状況・特勤'!E42</f>
        <v>0</v>
      </c>
      <c r="Z10" s="143">
        <f>'４勤務状況・特勤'!F42</f>
        <v>0</v>
      </c>
      <c r="AA10" s="143" t="b">
        <f>'４勤務状況・特勤'!E43</f>
        <v>0</v>
      </c>
      <c r="AB10" s="143">
        <f>'４勤務状況・特勤'!F43</f>
        <v>0</v>
      </c>
      <c r="AC10" s="143">
        <f>'４勤務状況・特勤'!F44</f>
        <v>0</v>
      </c>
      <c r="AD10" s="143">
        <f>'４勤務状況・特勤'!K44</f>
        <v>0</v>
      </c>
      <c r="AE10" s="143">
        <f>'４勤務状況・特勤'!M44</f>
        <v>0</v>
      </c>
      <c r="AF10" s="149">
        <f>'４勤務状況・特勤'!$U38</f>
        <v>0</v>
      </c>
      <c r="AG10" s="149">
        <f>'４勤務状況・特勤'!$U39</f>
        <v>0</v>
      </c>
      <c r="AH10" s="147" t="str">
        <f>'４勤務状況・特勤'!S40</f>
        <v/>
      </c>
      <c r="AI10" s="149">
        <f>'４勤務状況・特勤'!$U40</f>
        <v>0</v>
      </c>
      <c r="AJ10" s="147" t="str">
        <f>'４勤務状況・特勤'!S41</f>
        <v/>
      </c>
      <c r="AK10" s="149">
        <f>'４勤務状況・特勤'!$U41</f>
        <v>0</v>
      </c>
      <c r="AL10" s="147" t="str">
        <f>'４勤務状況・特勤'!S42</f>
        <v/>
      </c>
      <c r="AM10" s="149">
        <f>'４勤務状況・特勤'!$U42</f>
        <v>0</v>
      </c>
      <c r="AN10" s="147" t="str">
        <f>'４勤務状況・特勤'!S43</f>
        <v/>
      </c>
      <c r="AO10" s="149">
        <f>'４勤務状況・特勤'!$U43</f>
        <v>0</v>
      </c>
      <c r="AP10" s="149">
        <f>'４勤務状況・特勤'!$T44</f>
        <v>0</v>
      </c>
      <c r="AQ10" s="149">
        <f>'４勤務状況・特勤'!$U44</f>
        <v>0</v>
      </c>
      <c r="AR10" s="143" t="b">
        <f>'５送付書類'!D10</f>
        <v>0</v>
      </c>
      <c r="AS10" s="143" t="b">
        <f>'５送付書類'!E10</f>
        <v>0</v>
      </c>
      <c r="AT10" s="143" t="b">
        <f>'５送付書類'!F10</f>
        <v>0</v>
      </c>
      <c r="AU10" s="143" t="b">
        <f>'５送付書類'!G10</f>
        <v>0</v>
      </c>
      <c r="AV10" s="143" t="b">
        <f>'５送付書類'!H10</f>
        <v>0</v>
      </c>
      <c r="AW10" s="143" t="b">
        <f>'５送付書類'!I10</f>
        <v>0</v>
      </c>
      <c r="AX10" s="143" t="b">
        <f>'５送付書類'!J10</f>
        <v>0</v>
      </c>
      <c r="AY10" s="143" t="b">
        <f>'５送付書類'!K10</f>
        <v>0</v>
      </c>
      <c r="AZ10" s="143" t="b">
        <f>'５送付書類'!L10</f>
        <v>0</v>
      </c>
      <c r="BA10" s="143" t="b">
        <f>'５送付書類'!M10</f>
        <v>0</v>
      </c>
      <c r="BB10" s="143" t="b">
        <f>'５送付書類'!N10</f>
        <v>0</v>
      </c>
      <c r="BC10" s="143" t="b">
        <f>'５送付書類'!O10</f>
        <v>0</v>
      </c>
      <c r="BD10" s="143" t="b">
        <f>'５送付書類'!P10</f>
        <v>0</v>
      </c>
      <c r="BE10" s="143" t="b">
        <f>'５送付書類'!Q10</f>
        <v>0</v>
      </c>
      <c r="BF10" s="143" t="b">
        <f>'５送付書類'!R10</f>
        <v>0</v>
      </c>
      <c r="BG10" s="143" t="b">
        <f>'５送付書類'!S10</f>
        <v>0</v>
      </c>
      <c r="BH10" s="143" t="b">
        <f>'５送付書類'!T10</f>
        <v>0</v>
      </c>
      <c r="BI10" s="180">
        <f>'５送付書類'!U10</f>
        <v>0</v>
      </c>
    </row>
    <row r="11" spans="1:61" ht="22.5" customHeight="1">
      <c r="A11" s="90">
        <v>6</v>
      </c>
      <c r="B11" s="143">
        <f>'２異動者情報'!$C10</f>
        <v>0</v>
      </c>
      <c r="C11" s="143">
        <f>'２異動者情報'!$D10</f>
        <v>0</v>
      </c>
      <c r="D11" s="144">
        <f>'２異動者情報'!$E10</f>
        <v>0</v>
      </c>
      <c r="E11" s="143">
        <f>'２異動者情報'!$F10</f>
        <v>0</v>
      </c>
      <c r="F11" s="145">
        <f>'２異動者情報'!$G10</f>
        <v>0</v>
      </c>
      <c r="G11" s="146">
        <f>'２異動者情報'!H10</f>
        <v>0</v>
      </c>
      <c r="H11" s="147">
        <f>'２異動者情報'!I10</f>
        <v>0</v>
      </c>
      <c r="I11" s="147">
        <f>'２異動者情報'!J10</f>
        <v>0</v>
      </c>
      <c r="J11" s="148">
        <f>'２異動者情報'!K10</f>
        <v>0</v>
      </c>
      <c r="K11" s="143">
        <f>'２異動者情報'!L10</f>
        <v>0</v>
      </c>
      <c r="L11" s="143">
        <f>'２異動者情報'!M10</f>
        <v>0</v>
      </c>
      <c r="M11" s="144">
        <f>'３新任校'!D10</f>
        <v>0</v>
      </c>
      <c r="N11" s="143">
        <f>'３新任校'!E10</f>
        <v>0</v>
      </c>
      <c r="O11" s="143" t="b">
        <f>'４勤務状況・特勤'!E45</f>
        <v>0</v>
      </c>
      <c r="P11" s="143">
        <f>'４勤務状況・特勤'!F45</f>
        <v>0</v>
      </c>
      <c r="Q11" s="143" t="b">
        <f>'４勤務状況・特勤'!E46</f>
        <v>0</v>
      </c>
      <c r="R11" s="143">
        <f>'４勤務状況・特勤'!F46</f>
        <v>0</v>
      </c>
      <c r="S11" s="143" t="b">
        <f>'４勤務状況・特勤'!E47</f>
        <v>0</v>
      </c>
      <c r="T11" s="143">
        <f>'４勤務状況・特勤'!F47</f>
        <v>0</v>
      </c>
      <c r="U11" s="143" t="b">
        <f>'４勤務状況・特勤'!E48</f>
        <v>0</v>
      </c>
      <c r="V11" s="143">
        <f>'４勤務状況・特勤'!F48</f>
        <v>0</v>
      </c>
      <c r="W11" s="143" t="b">
        <f>'４勤務状況・特勤'!E49</f>
        <v>0</v>
      </c>
      <c r="X11" s="143">
        <f>'４勤務状況・特勤'!F49</f>
        <v>0</v>
      </c>
      <c r="Y11" s="143" t="b">
        <f>'４勤務状況・特勤'!E50</f>
        <v>0</v>
      </c>
      <c r="Z11" s="143">
        <f>'４勤務状況・特勤'!F50</f>
        <v>0</v>
      </c>
      <c r="AA11" s="143" t="b">
        <f>'４勤務状況・特勤'!E51</f>
        <v>0</v>
      </c>
      <c r="AB11" s="143">
        <f>'４勤務状況・特勤'!F51</f>
        <v>0</v>
      </c>
      <c r="AC11" s="143">
        <f>'４勤務状況・特勤'!F52</f>
        <v>0</v>
      </c>
      <c r="AD11" s="143">
        <f>'４勤務状況・特勤'!K52</f>
        <v>0</v>
      </c>
      <c r="AE11" s="143">
        <f>'４勤務状況・特勤'!M52</f>
        <v>0</v>
      </c>
      <c r="AF11" s="149">
        <f>'４勤務状況・特勤'!$U46</f>
        <v>0</v>
      </c>
      <c r="AG11" s="149">
        <f>'４勤務状況・特勤'!$U47</f>
        <v>0</v>
      </c>
      <c r="AH11" s="147" t="str">
        <f>'４勤務状況・特勤'!S48</f>
        <v/>
      </c>
      <c r="AI11" s="149">
        <f>'４勤務状況・特勤'!$U48</f>
        <v>0</v>
      </c>
      <c r="AJ11" s="147" t="str">
        <f>'４勤務状況・特勤'!S49</f>
        <v/>
      </c>
      <c r="AK11" s="149">
        <f>'４勤務状況・特勤'!$U49</f>
        <v>0</v>
      </c>
      <c r="AL11" s="147" t="str">
        <f>'４勤務状況・特勤'!S50</f>
        <v/>
      </c>
      <c r="AM11" s="149">
        <f>'４勤務状況・特勤'!$U50</f>
        <v>0</v>
      </c>
      <c r="AN11" s="147" t="str">
        <f>'４勤務状況・特勤'!S51</f>
        <v/>
      </c>
      <c r="AO11" s="149">
        <f>'４勤務状況・特勤'!$U51</f>
        <v>0</v>
      </c>
      <c r="AP11" s="149">
        <f>'４勤務状況・特勤'!$T52</f>
        <v>0</v>
      </c>
      <c r="AQ11" s="149">
        <f>'４勤務状況・特勤'!$U52</f>
        <v>0</v>
      </c>
      <c r="AR11" s="143" t="b">
        <f>'５送付書類'!D11</f>
        <v>0</v>
      </c>
      <c r="AS11" s="143" t="b">
        <f>'５送付書類'!E11</f>
        <v>0</v>
      </c>
      <c r="AT11" s="143" t="b">
        <f>'５送付書類'!F11</f>
        <v>0</v>
      </c>
      <c r="AU11" s="143" t="b">
        <f>'５送付書類'!G11</f>
        <v>0</v>
      </c>
      <c r="AV11" s="143" t="b">
        <f>'５送付書類'!H11</f>
        <v>0</v>
      </c>
      <c r="AW11" s="143" t="b">
        <f>'５送付書類'!I11</f>
        <v>0</v>
      </c>
      <c r="AX11" s="143" t="b">
        <f>'５送付書類'!J11</f>
        <v>0</v>
      </c>
      <c r="AY11" s="143" t="b">
        <f>'５送付書類'!K11</f>
        <v>0</v>
      </c>
      <c r="AZ11" s="143" t="b">
        <f>'５送付書類'!L11</f>
        <v>0</v>
      </c>
      <c r="BA11" s="143" t="b">
        <f>'５送付書類'!M11</f>
        <v>0</v>
      </c>
      <c r="BB11" s="143" t="b">
        <f>'５送付書類'!N11</f>
        <v>0</v>
      </c>
      <c r="BC11" s="143" t="b">
        <f>'５送付書類'!O11</f>
        <v>0</v>
      </c>
      <c r="BD11" s="143" t="b">
        <f>'５送付書類'!P11</f>
        <v>0</v>
      </c>
      <c r="BE11" s="143" t="b">
        <f>'５送付書類'!Q11</f>
        <v>0</v>
      </c>
      <c r="BF11" s="143" t="b">
        <f>'５送付書類'!R11</f>
        <v>1</v>
      </c>
      <c r="BG11" s="143" t="b">
        <f>'５送付書類'!S11</f>
        <v>0</v>
      </c>
      <c r="BH11" s="143" t="b">
        <f>'５送付書類'!T11</f>
        <v>0</v>
      </c>
      <c r="BI11" s="180">
        <f>'５送付書類'!U11</f>
        <v>0</v>
      </c>
    </row>
    <row r="12" spans="1:61" ht="22.5" customHeight="1">
      <c r="A12" s="90">
        <v>7</v>
      </c>
      <c r="B12" s="143">
        <f>'２異動者情報'!$C11</f>
        <v>0</v>
      </c>
      <c r="C12" s="143">
        <f>'２異動者情報'!$D11</f>
        <v>0</v>
      </c>
      <c r="D12" s="144">
        <f>'２異動者情報'!$E11</f>
        <v>0</v>
      </c>
      <c r="E12" s="143">
        <f>'２異動者情報'!$F11</f>
        <v>0</v>
      </c>
      <c r="F12" s="145">
        <f>'２異動者情報'!$G11</f>
        <v>0</v>
      </c>
      <c r="G12" s="146">
        <f>'２異動者情報'!H11</f>
        <v>0</v>
      </c>
      <c r="H12" s="147">
        <f>'２異動者情報'!I11</f>
        <v>0</v>
      </c>
      <c r="I12" s="147">
        <f>'２異動者情報'!J11</f>
        <v>0</v>
      </c>
      <c r="J12" s="148">
        <f>'２異動者情報'!K11</f>
        <v>0</v>
      </c>
      <c r="K12" s="143">
        <f>'２異動者情報'!L11</f>
        <v>0</v>
      </c>
      <c r="L12" s="143">
        <f>'２異動者情報'!M11</f>
        <v>0</v>
      </c>
      <c r="M12" s="144">
        <f>'３新任校'!D11</f>
        <v>0</v>
      </c>
      <c r="N12" s="143">
        <f>'３新任校'!E11</f>
        <v>0</v>
      </c>
      <c r="O12" s="143" t="b">
        <f>'４勤務状況・特勤'!E53</f>
        <v>0</v>
      </c>
      <c r="P12" s="143">
        <f>'４勤務状況・特勤'!F53</f>
        <v>0</v>
      </c>
      <c r="Q12" s="143" t="b">
        <f>'４勤務状況・特勤'!E54</f>
        <v>0</v>
      </c>
      <c r="R12" s="143">
        <f>'４勤務状況・特勤'!F54</f>
        <v>0</v>
      </c>
      <c r="S12" s="143" t="b">
        <f>'４勤務状況・特勤'!E55</f>
        <v>0</v>
      </c>
      <c r="T12" s="143">
        <f>'４勤務状況・特勤'!F55</f>
        <v>0</v>
      </c>
      <c r="U12" s="143" t="b">
        <f>'４勤務状況・特勤'!E56</f>
        <v>0</v>
      </c>
      <c r="V12" s="143">
        <f>'４勤務状況・特勤'!F56</f>
        <v>0</v>
      </c>
      <c r="W12" s="143" t="b">
        <f>'４勤務状況・特勤'!E57</f>
        <v>0</v>
      </c>
      <c r="X12" s="143">
        <f>'４勤務状況・特勤'!F57</f>
        <v>0</v>
      </c>
      <c r="Y12" s="143" t="b">
        <f>'４勤務状況・特勤'!E58</f>
        <v>0</v>
      </c>
      <c r="Z12" s="143">
        <f>'４勤務状況・特勤'!F58</f>
        <v>0</v>
      </c>
      <c r="AA12" s="143" t="b">
        <f>'４勤務状況・特勤'!E59</f>
        <v>0</v>
      </c>
      <c r="AB12" s="143">
        <f>'４勤務状況・特勤'!F59</f>
        <v>0</v>
      </c>
      <c r="AC12" s="143">
        <f>'４勤務状況・特勤'!F60</f>
        <v>0</v>
      </c>
      <c r="AD12" s="143">
        <f>'４勤務状況・特勤'!K60</f>
        <v>0</v>
      </c>
      <c r="AE12" s="143">
        <f>'４勤務状況・特勤'!M60</f>
        <v>0</v>
      </c>
      <c r="AF12" s="149">
        <f>'４勤務状況・特勤'!$U54</f>
        <v>0</v>
      </c>
      <c r="AG12" s="149">
        <f>'４勤務状況・特勤'!$U55</f>
        <v>0</v>
      </c>
      <c r="AH12" s="147" t="str">
        <f>'４勤務状況・特勤'!S56</f>
        <v/>
      </c>
      <c r="AI12" s="149">
        <f>'４勤務状況・特勤'!$U56</f>
        <v>0</v>
      </c>
      <c r="AJ12" s="147" t="str">
        <f>'４勤務状況・特勤'!S57</f>
        <v/>
      </c>
      <c r="AK12" s="149">
        <f>'４勤務状況・特勤'!$U57</f>
        <v>0</v>
      </c>
      <c r="AL12" s="147" t="str">
        <f>'４勤務状況・特勤'!S58</f>
        <v/>
      </c>
      <c r="AM12" s="149">
        <f>'４勤務状況・特勤'!$U58</f>
        <v>0</v>
      </c>
      <c r="AN12" s="147" t="str">
        <f>'４勤務状況・特勤'!S59</f>
        <v/>
      </c>
      <c r="AO12" s="149">
        <f>'４勤務状況・特勤'!$U59</f>
        <v>0</v>
      </c>
      <c r="AP12" s="149">
        <f>'４勤務状況・特勤'!$T60</f>
        <v>0</v>
      </c>
      <c r="AQ12" s="149">
        <f>'４勤務状況・特勤'!$U60</f>
        <v>0</v>
      </c>
      <c r="AR12" s="143" t="b">
        <f>'５送付書類'!D12</f>
        <v>0</v>
      </c>
      <c r="AS12" s="143" t="b">
        <f>'５送付書類'!E12</f>
        <v>0</v>
      </c>
      <c r="AT12" s="143" t="b">
        <f>'５送付書類'!F12</f>
        <v>0</v>
      </c>
      <c r="AU12" s="143" t="b">
        <f>'５送付書類'!G12</f>
        <v>0</v>
      </c>
      <c r="AV12" s="143" t="b">
        <f>'５送付書類'!H12</f>
        <v>0</v>
      </c>
      <c r="AW12" s="143" t="b">
        <f>'５送付書類'!I12</f>
        <v>0</v>
      </c>
      <c r="AX12" s="143" t="b">
        <f>'５送付書類'!J12</f>
        <v>0</v>
      </c>
      <c r="AY12" s="143" t="b">
        <f>'５送付書類'!K12</f>
        <v>0</v>
      </c>
      <c r="AZ12" s="143" t="b">
        <f>'５送付書類'!L12</f>
        <v>0</v>
      </c>
      <c r="BA12" s="143" t="b">
        <f>'５送付書類'!M12</f>
        <v>0</v>
      </c>
      <c r="BB12" s="143" t="b">
        <f>'５送付書類'!N12</f>
        <v>0</v>
      </c>
      <c r="BC12" s="143" t="b">
        <f>'５送付書類'!O12</f>
        <v>0</v>
      </c>
      <c r="BD12" s="143" t="b">
        <f>'５送付書類'!P12</f>
        <v>0</v>
      </c>
      <c r="BE12" s="143" t="b">
        <f>'５送付書類'!Q12</f>
        <v>0</v>
      </c>
      <c r="BF12" s="143" t="b">
        <f>'５送付書類'!R12</f>
        <v>0</v>
      </c>
      <c r="BG12" s="143" t="b">
        <f>'５送付書類'!S12</f>
        <v>0</v>
      </c>
      <c r="BH12" s="143" t="b">
        <f>'５送付書類'!T12</f>
        <v>0</v>
      </c>
      <c r="BI12" s="180">
        <f>'５送付書類'!U12</f>
        <v>0</v>
      </c>
    </row>
    <row r="13" spans="1:61" ht="22.5" customHeight="1">
      <c r="A13" s="90">
        <v>8</v>
      </c>
      <c r="B13" s="143">
        <f>'２異動者情報'!$C12</f>
        <v>0</v>
      </c>
      <c r="C13" s="143">
        <f>'２異動者情報'!$D12</f>
        <v>0</v>
      </c>
      <c r="D13" s="144">
        <f>'２異動者情報'!$E12</f>
        <v>0</v>
      </c>
      <c r="E13" s="143">
        <f>'２異動者情報'!$F12</f>
        <v>0</v>
      </c>
      <c r="F13" s="145">
        <f>'２異動者情報'!$G12</f>
        <v>0</v>
      </c>
      <c r="G13" s="146">
        <f>'２異動者情報'!H12</f>
        <v>0</v>
      </c>
      <c r="H13" s="147">
        <f>'２異動者情報'!I12</f>
        <v>0</v>
      </c>
      <c r="I13" s="147">
        <f>'２異動者情報'!J12</f>
        <v>0</v>
      </c>
      <c r="J13" s="148">
        <f>'２異動者情報'!K12</f>
        <v>0</v>
      </c>
      <c r="K13" s="143">
        <f>'２異動者情報'!L12</f>
        <v>0</v>
      </c>
      <c r="L13" s="143">
        <f>'２異動者情報'!M12</f>
        <v>0</v>
      </c>
      <c r="M13" s="144">
        <f>'３新任校'!D12</f>
        <v>0</v>
      </c>
      <c r="N13" s="143">
        <f>'３新任校'!E12</f>
        <v>0</v>
      </c>
      <c r="O13" s="143" t="b">
        <f>'４勤務状況・特勤'!E61</f>
        <v>0</v>
      </c>
      <c r="P13" s="143">
        <f>'４勤務状況・特勤'!F61</f>
        <v>0</v>
      </c>
      <c r="Q13" s="143" t="b">
        <f>'４勤務状況・特勤'!E62</f>
        <v>0</v>
      </c>
      <c r="R13" s="143">
        <f>'４勤務状況・特勤'!F62</f>
        <v>0</v>
      </c>
      <c r="S13" s="143" t="b">
        <f>'４勤務状況・特勤'!E63</f>
        <v>0</v>
      </c>
      <c r="T13" s="143">
        <f>'４勤務状況・特勤'!F63</f>
        <v>0</v>
      </c>
      <c r="U13" s="143" t="b">
        <f>'４勤務状況・特勤'!E64</f>
        <v>0</v>
      </c>
      <c r="V13" s="143">
        <f>'４勤務状況・特勤'!F64</f>
        <v>0</v>
      </c>
      <c r="W13" s="143" t="b">
        <f>'４勤務状況・特勤'!E65</f>
        <v>0</v>
      </c>
      <c r="X13" s="143">
        <f>'４勤務状況・特勤'!F65</f>
        <v>0</v>
      </c>
      <c r="Y13" s="143" t="b">
        <f>'４勤務状況・特勤'!E66</f>
        <v>0</v>
      </c>
      <c r="Z13" s="143">
        <f>'４勤務状況・特勤'!F66</f>
        <v>0</v>
      </c>
      <c r="AA13" s="143" t="b">
        <f>'４勤務状況・特勤'!E67</f>
        <v>0</v>
      </c>
      <c r="AB13" s="143">
        <f>'４勤務状況・特勤'!F67</f>
        <v>0</v>
      </c>
      <c r="AC13" s="143">
        <f>'４勤務状況・特勤'!F68</f>
        <v>0</v>
      </c>
      <c r="AD13" s="143">
        <f>'４勤務状況・特勤'!K68</f>
        <v>0</v>
      </c>
      <c r="AE13" s="143">
        <f>'４勤務状況・特勤'!M68</f>
        <v>0</v>
      </c>
      <c r="AF13" s="149">
        <f>'４勤務状況・特勤'!$U62</f>
        <v>0</v>
      </c>
      <c r="AG13" s="149">
        <f>'４勤務状況・特勤'!$U63</f>
        <v>0</v>
      </c>
      <c r="AH13" s="147" t="str">
        <f>'４勤務状況・特勤'!S64</f>
        <v/>
      </c>
      <c r="AI13" s="149">
        <f>'４勤務状況・特勤'!$U64</f>
        <v>0</v>
      </c>
      <c r="AJ13" s="147" t="str">
        <f>'４勤務状況・特勤'!S65</f>
        <v/>
      </c>
      <c r="AK13" s="149">
        <f>'４勤務状況・特勤'!$U65</f>
        <v>0</v>
      </c>
      <c r="AL13" s="147" t="str">
        <f>'４勤務状況・特勤'!S66</f>
        <v/>
      </c>
      <c r="AM13" s="149">
        <f>'４勤務状況・特勤'!$U66</f>
        <v>0</v>
      </c>
      <c r="AN13" s="147" t="str">
        <f>'４勤務状況・特勤'!S67</f>
        <v/>
      </c>
      <c r="AO13" s="149">
        <f>'４勤務状況・特勤'!$U67</f>
        <v>0</v>
      </c>
      <c r="AP13" s="149">
        <f>'４勤務状況・特勤'!$T68</f>
        <v>0</v>
      </c>
      <c r="AQ13" s="149">
        <f>'４勤務状況・特勤'!$U68</f>
        <v>0</v>
      </c>
      <c r="AR13" s="143" t="b">
        <f>'５送付書類'!D13</f>
        <v>0</v>
      </c>
      <c r="AS13" s="143" t="b">
        <f>'５送付書類'!E13</f>
        <v>0</v>
      </c>
      <c r="AT13" s="143" t="b">
        <f>'５送付書類'!F13</f>
        <v>0</v>
      </c>
      <c r="AU13" s="143" t="b">
        <f>'５送付書類'!G13</f>
        <v>0</v>
      </c>
      <c r="AV13" s="143" t="b">
        <f>'５送付書類'!H13</f>
        <v>0</v>
      </c>
      <c r="AW13" s="143" t="b">
        <f>'５送付書類'!I13</f>
        <v>0</v>
      </c>
      <c r="AX13" s="143" t="b">
        <f>'５送付書類'!J13</f>
        <v>0</v>
      </c>
      <c r="AY13" s="143" t="b">
        <f>'５送付書類'!K13</f>
        <v>0</v>
      </c>
      <c r="AZ13" s="143" t="b">
        <f>'５送付書類'!L13</f>
        <v>0</v>
      </c>
      <c r="BA13" s="143" t="b">
        <f>'５送付書類'!M13</f>
        <v>0</v>
      </c>
      <c r="BB13" s="143" t="b">
        <f>'５送付書類'!N13</f>
        <v>0</v>
      </c>
      <c r="BC13" s="143" t="b">
        <f>'５送付書類'!O13</f>
        <v>0</v>
      </c>
      <c r="BD13" s="143" t="b">
        <f>'５送付書類'!P13</f>
        <v>0</v>
      </c>
      <c r="BE13" s="143" t="b">
        <f>'５送付書類'!Q13</f>
        <v>0</v>
      </c>
      <c r="BF13" s="143" t="b">
        <f>'５送付書類'!R13</f>
        <v>0</v>
      </c>
      <c r="BG13" s="143" t="b">
        <f>'５送付書類'!S13</f>
        <v>0</v>
      </c>
      <c r="BH13" s="143" t="b">
        <f>'５送付書類'!T13</f>
        <v>0</v>
      </c>
      <c r="BI13" s="180">
        <f>'５送付書類'!U13</f>
        <v>0</v>
      </c>
    </row>
    <row r="14" spans="1:61" ht="22.5" customHeight="1">
      <c r="A14" s="90">
        <v>9</v>
      </c>
      <c r="B14" s="143">
        <f>'２異動者情報'!$C13</f>
        <v>0</v>
      </c>
      <c r="C14" s="143">
        <f>'２異動者情報'!$D13</f>
        <v>0</v>
      </c>
      <c r="D14" s="144">
        <f>'２異動者情報'!$E13</f>
        <v>0</v>
      </c>
      <c r="E14" s="143">
        <f>'２異動者情報'!$F13</f>
        <v>0</v>
      </c>
      <c r="F14" s="145">
        <f>'２異動者情報'!$G13</f>
        <v>0</v>
      </c>
      <c r="G14" s="146">
        <f>'２異動者情報'!H13</f>
        <v>0</v>
      </c>
      <c r="H14" s="147">
        <f>'２異動者情報'!I13</f>
        <v>0</v>
      </c>
      <c r="I14" s="147">
        <f>'２異動者情報'!J13</f>
        <v>0</v>
      </c>
      <c r="J14" s="148">
        <f>'２異動者情報'!K13</f>
        <v>0</v>
      </c>
      <c r="K14" s="143">
        <f>'２異動者情報'!L13</f>
        <v>0</v>
      </c>
      <c r="L14" s="143">
        <f>'２異動者情報'!M13</f>
        <v>0</v>
      </c>
      <c r="M14" s="144">
        <f>'３新任校'!D13</f>
        <v>0</v>
      </c>
      <c r="N14" s="143">
        <f>'３新任校'!E13</f>
        <v>0</v>
      </c>
      <c r="O14" s="143" t="b">
        <f>'４勤務状況・特勤'!E69</f>
        <v>0</v>
      </c>
      <c r="P14" s="143">
        <f>'４勤務状況・特勤'!F69</f>
        <v>0</v>
      </c>
      <c r="Q14" s="143" t="b">
        <f>'４勤務状況・特勤'!E70</f>
        <v>0</v>
      </c>
      <c r="R14" s="143">
        <f>'４勤務状況・特勤'!F70</f>
        <v>0</v>
      </c>
      <c r="S14" s="143" t="b">
        <f>'４勤務状況・特勤'!E71</f>
        <v>0</v>
      </c>
      <c r="T14" s="143">
        <f>'４勤務状況・特勤'!F71</f>
        <v>0</v>
      </c>
      <c r="U14" s="143" t="b">
        <f>'４勤務状況・特勤'!E72</f>
        <v>0</v>
      </c>
      <c r="V14" s="143">
        <f>'４勤務状況・特勤'!F72</f>
        <v>0</v>
      </c>
      <c r="W14" s="143" t="b">
        <f>'４勤務状況・特勤'!E73</f>
        <v>0</v>
      </c>
      <c r="X14" s="143">
        <f>'４勤務状況・特勤'!F73</f>
        <v>0</v>
      </c>
      <c r="Y14" s="143" t="b">
        <f>'４勤務状況・特勤'!E74</f>
        <v>0</v>
      </c>
      <c r="Z14" s="143">
        <f>'４勤務状況・特勤'!F74</f>
        <v>0</v>
      </c>
      <c r="AA14" s="143" t="b">
        <f>'４勤務状況・特勤'!E75</f>
        <v>0</v>
      </c>
      <c r="AB14" s="143">
        <f>'４勤務状況・特勤'!F75</f>
        <v>0</v>
      </c>
      <c r="AC14" s="143">
        <f>'４勤務状況・特勤'!F76</f>
        <v>0</v>
      </c>
      <c r="AD14" s="143">
        <f>'４勤務状況・特勤'!K76</f>
        <v>0</v>
      </c>
      <c r="AE14" s="143">
        <f>'４勤務状況・特勤'!M76</f>
        <v>0</v>
      </c>
      <c r="AF14" s="149">
        <f>'４勤務状況・特勤'!$U70</f>
        <v>0</v>
      </c>
      <c r="AG14" s="149">
        <f>'４勤務状況・特勤'!$U71</f>
        <v>0</v>
      </c>
      <c r="AH14" s="147" t="str">
        <f>'４勤務状況・特勤'!S72</f>
        <v/>
      </c>
      <c r="AI14" s="149">
        <f>'４勤務状況・特勤'!$U72</f>
        <v>0</v>
      </c>
      <c r="AJ14" s="147" t="str">
        <f>'４勤務状況・特勤'!S73</f>
        <v/>
      </c>
      <c r="AK14" s="149">
        <f>'４勤務状況・特勤'!$U73</f>
        <v>0</v>
      </c>
      <c r="AL14" s="147" t="str">
        <f>'４勤務状況・特勤'!S74</f>
        <v/>
      </c>
      <c r="AM14" s="149">
        <f>'４勤務状況・特勤'!$U74</f>
        <v>0</v>
      </c>
      <c r="AN14" s="147" t="str">
        <f>'４勤務状況・特勤'!S75</f>
        <v/>
      </c>
      <c r="AO14" s="149">
        <f>'４勤務状況・特勤'!$U75</f>
        <v>0</v>
      </c>
      <c r="AP14" s="149">
        <f>'４勤務状況・特勤'!$T76</f>
        <v>0</v>
      </c>
      <c r="AQ14" s="149">
        <f>'４勤務状況・特勤'!$U76</f>
        <v>0</v>
      </c>
      <c r="AR14" s="143" t="b">
        <f>'５送付書類'!D14</f>
        <v>0</v>
      </c>
      <c r="AS14" s="143" t="b">
        <f>'５送付書類'!E14</f>
        <v>0</v>
      </c>
      <c r="AT14" s="143" t="b">
        <f>'５送付書類'!F14</f>
        <v>0</v>
      </c>
      <c r="AU14" s="143" t="b">
        <f>'５送付書類'!G14</f>
        <v>0</v>
      </c>
      <c r="AV14" s="143" t="b">
        <f>'５送付書類'!H14</f>
        <v>0</v>
      </c>
      <c r="AW14" s="143" t="b">
        <f>'５送付書類'!I14</f>
        <v>0</v>
      </c>
      <c r="AX14" s="143" t="b">
        <f>'５送付書類'!J14</f>
        <v>0</v>
      </c>
      <c r="AY14" s="143" t="b">
        <f>'５送付書類'!K14</f>
        <v>0</v>
      </c>
      <c r="AZ14" s="143" t="b">
        <f>'５送付書類'!L14</f>
        <v>0</v>
      </c>
      <c r="BA14" s="143" t="b">
        <f>'５送付書類'!M14</f>
        <v>0</v>
      </c>
      <c r="BB14" s="143" t="b">
        <f>'５送付書類'!N14</f>
        <v>0</v>
      </c>
      <c r="BC14" s="143" t="b">
        <f>'５送付書類'!O14</f>
        <v>0</v>
      </c>
      <c r="BD14" s="143" t="b">
        <f>'５送付書類'!P14</f>
        <v>0</v>
      </c>
      <c r="BE14" s="143" t="b">
        <f>'５送付書類'!Q14</f>
        <v>0</v>
      </c>
      <c r="BF14" s="143" t="b">
        <f>'５送付書類'!R14</f>
        <v>0</v>
      </c>
      <c r="BG14" s="143" t="b">
        <f>'５送付書類'!S14</f>
        <v>0</v>
      </c>
      <c r="BH14" s="143" t="b">
        <f>'５送付書類'!T14</f>
        <v>0</v>
      </c>
      <c r="BI14" s="180">
        <f>'５送付書類'!U14</f>
        <v>0</v>
      </c>
    </row>
    <row r="15" spans="1:61" ht="22.5" customHeight="1">
      <c r="A15" s="90">
        <v>10</v>
      </c>
      <c r="B15" s="143">
        <f>'２異動者情報'!$C14</f>
        <v>0</v>
      </c>
      <c r="C15" s="143">
        <f>'２異動者情報'!$D14</f>
        <v>0</v>
      </c>
      <c r="D15" s="144">
        <f>'２異動者情報'!$E14</f>
        <v>0</v>
      </c>
      <c r="E15" s="143">
        <f>'２異動者情報'!$F14</f>
        <v>0</v>
      </c>
      <c r="F15" s="145">
        <f>'２異動者情報'!$G14</f>
        <v>0</v>
      </c>
      <c r="G15" s="146">
        <f>'２異動者情報'!H14</f>
        <v>0</v>
      </c>
      <c r="H15" s="147">
        <f>'２異動者情報'!I14</f>
        <v>0</v>
      </c>
      <c r="I15" s="147">
        <f>'２異動者情報'!J14</f>
        <v>0</v>
      </c>
      <c r="J15" s="148">
        <f>'２異動者情報'!K14</f>
        <v>0</v>
      </c>
      <c r="K15" s="143">
        <f>'２異動者情報'!L14</f>
        <v>0</v>
      </c>
      <c r="L15" s="143">
        <f>'２異動者情報'!M14</f>
        <v>0</v>
      </c>
      <c r="M15" s="144">
        <f>'３新任校'!D14</f>
        <v>0</v>
      </c>
      <c r="N15" s="143">
        <f>'３新任校'!E14</f>
        <v>0</v>
      </c>
      <c r="O15" s="143" t="b">
        <f>'４勤務状況・特勤'!E77</f>
        <v>0</v>
      </c>
      <c r="P15" s="143">
        <f>'４勤務状況・特勤'!F77</f>
        <v>0</v>
      </c>
      <c r="Q15" s="143" t="b">
        <f>'４勤務状況・特勤'!E78</f>
        <v>0</v>
      </c>
      <c r="R15" s="143">
        <f>'４勤務状況・特勤'!F78</f>
        <v>0</v>
      </c>
      <c r="S15" s="143" t="b">
        <f>'４勤務状況・特勤'!E79</f>
        <v>0</v>
      </c>
      <c r="T15" s="143">
        <f>'４勤務状況・特勤'!F79</f>
        <v>0</v>
      </c>
      <c r="U15" s="143" t="b">
        <f>'４勤務状況・特勤'!E80</f>
        <v>0</v>
      </c>
      <c r="V15" s="143">
        <f>'４勤務状況・特勤'!F80</f>
        <v>0</v>
      </c>
      <c r="W15" s="143" t="b">
        <f>'４勤務状況・特勤'!E81</f>
        <v>0</v>
      </c>
      <c r="X15" s="143">
        <f>'４勤務状況・特勤'!F81</f>
        <v>0</v>
      </c>
      <c r="Y15" s="143" t="b">
        <f>'４勤務状況・特勤'!E82</f>
        <v>0</v>
      </c>
      <c r="Z15" s="143">
        <f>'４勤務状況・特勤'!F82</f>
        <v>0</v>
      </c>
      <c r="AA15" s="143" t="b">
        <f>'４勤務状況・特勤'!E83</f>
        <v>0</v>
      </c>
      <c r="AB15" s="143">
        <f>'４勤務状況・特勤'!F83</f>
        <v>0</v>
      </c>
      <c r="AC15" s="143">
        <f>'４勤務状況・特勤'!F84</f>
        <v>0</v>
      </c>
      <c r="AD15" s="143">
        <f>'４勤務状況・特勤'!K84</f>
        <v>0</v>
      </c>
      <c r="AE15" s="143">
        <f>'４勤務状況・特勤'!M84</f>
        <v>0</v>
      </c>
      <c r="AF15" s="149">
        <f>'４勤務状況・特勤'!$U78</f>
        <v>0</v>
      </c>
      <c r="AG15" s="149">
        <f>'４勤務状況・特勤'!$U79</f>
        <v>0</v>
      </c>
      <c r="AH15" s="147" t="str">
        <f>'４勤務状況・特勤'!S80</f>
        <v/>
      </c>
      <c r="AI15" s="149">
        <f>'４勤務状況・特勤'!$U80</f>
        <v>0</v>
      </c>
      <c r="AJ15" s="147" t="str">
        <f>'４勤務状況・特勤'!S81</f>
        <v/>
      </c>
      <c r="AK15" s="149">
        <f>'４勤務状況・特勤'!$U81</f>
        <v>0</v>
      </c>
      <c r="AL15" s="147" t="str">
        <f>'４勤務状況・特勤'!S82</f>
        <v/>
      </c>
      <c r="AM15" s="149">
        <f>'４勤務状況・特勤'!$U82</f>
        <v>0</v>
      </c>
      <c r="AN15" s="147" t="str">
        <f>'４勤務状況・特勤'!S83</f>
        <v/>
      </c>
      <c r="AO15" s="149">
        <f>'４勤務状況・特勤'!$U83</f>
        <v>0</v>
      </c>
      <c r="AP15" s="149">
        <f>'４勤務状況・特勤'!$T84</f>
        <v>0</v>
      </c>
      <c r="AQ15" s="149">
        <f>'４勤務状況・特勤'!$U84</f>
        <v>0</v>
      </c>
      <c r="AR15" s="143" t="b">
        <f>'５送付書類'!D15</f>
        <v>0</v>
      </c>
      <c r="AS15" s="143" t="b">
        <f>'５送付書類'!E15</f>
        <v>0</v>
      </c>
      <c r="AT15" s="143" t="b">
        <f>'５送付書類'!F15</f>
        <v>0</v>
      </c>
      <c r="AU15" s="143" t="b">
        <f>'５送付書類'!G15</f>
        <v>0</v>
      </c>
      <c r="AV15" s="143" t="b">
        <f>'５送付書類'!H15</f>
        <v>0</v>
      </c>
      <c r="AW15" s="143" t="b">
        <f>'５送付書類'!I15</f>
        <v>0</v>
      </c>
      <c r="AX15" s="143" t="b">
        <f>'５送付書類'!J15</f>
        <v>0</v>
      </c>
      <c r="AY15" s="143" t="b">
        <f>'５送付書類'!K15</f>
        <v>0</v>
      </c>
      <c r="AZ15" s="143" t="b">
        <f>'５送付書類'!L15</f>
        <v>0</v>
      </c>
      <c r="BA15" s="143" t="b">
        <f>'５送付書類'!M15</f>
        <v>0</v>
      </c>
      <c r="BB15" s="143" t="b">
        <f>'５送付書類'!N15</f>
        <v>0</v>
      </c>
      <c r="BC15" s="143" t="b">
        <f>'５送付書類'!O15</f>
        <v>0</v>
      </c>
      <c r="BD15" s="143" t="b">
        <f>'５送付書類'!P15</f>
        <v>0</v>
      </c>
      <c r="BE15" s="143" t="b">
        <f>'５送付書類'!Q15</f>
        <v>0</v>
      </c>
      <c r="BF15" s="143" t="b">
        <f>'５送付書類'!R15</f>
        <v>0</v>
      </c>
      <c r="BG15" s="143" t="b">
        <f>'５送付書類'!S15</f>
        <v>0</v>
      </c>
      <c r="BH15" s="143" t="b">
        <f>'５送付書類'!T15</f>
        <v>0</v>
      </c>
      <c r="BI15" s="180">
        <f>'５送付書類'!U15</f>
        <v>0</v>
      </c>
    </row>
    <row r="16" spans="1:61" ht="22.5" customHeight="1">
      <c r="A16" s="90">
        <v>11</v>
      </c>
      <c r="B16" s="143">
        <f>'２異動者情報'!$C15</f>
        <v>0</v>
      </c>
      <c r="C16" s="143">
        <f>'２異動者情報'!$D15</f>
        <v>0</v>
      </c>
      <c r="D16" s="144">
        <f>'２異動者情報'!$E15</f>
        <v>0</v>
      </c>
      <c r="E16" s="143">
        <f>'２異動者情報'!$F15</f>
        <v>0</v>
      </c>
      <c r="F16" s="145">
        <f>'２異動者情報'!$G15</f>
        <v>0</v>
      </c>
      <c r="G16" s="146">
        <f>'２異動者情報'!H15</f>
        <v>0</v>
      </c>
      <c r="H16" s="147">
        <f>'２異動者情報'!I15</f>
        <v>0</v>
      </c>
      <c r="I16" s="147">
        <f>'２異動者情報'!J15</f>
        <v>0</v>
      </c>
      <c r="J16" s="148">
        <f>'２異動者情報'!K15</f>
        <v>0</v>
      </c>
      <c r="K16" s="143">
        <f>'２異動者情報'!L15</f>
        <v>0</v>
      </c>
      <c r="L16" s="143">
        <f>'２異動者情報'!M15</f>
        <v>0</v>
      </c>
      <c r="M16" s="144">
        <f>'３新任校'!D15</f>
        <v>0</v>
      </c>
      <c r="N16" s="143">
        <f>'３新任校'!E15</f>
        <v>0</v>
      </c>
      <c r="O16" s="143" t="b">
        <f>'４勤務状況・特勤'!E85</f>
        <v>0</v>
      </c>
      <c r="P16" s="143">
        <f>'４勤務状況・特勤'!F85</f>
        <v>0</v>
      </c>
      <c r="Q16" s="143" t="b">
        <f>'４勤務状況・特勤'!E86</f>
        <v>0</v>
      </c>
      <c r="R16" s="143">
        <f>'４勤務状況・特勤'!F86</f>
        <v>0</v>
      </c>
      <c r="S16" s="143" t="b">
        <f>'４勤務状況・特勤'!E87</f>
        <v>0</v>
      </c>
      <c r="T16" s="143">
        <f>'４勤務状況・特勤'!F87</f>
        <v>0</v>
      </c>
      <c r="U16" s="143" t="b">
        <f>'４勤務状況・特勤'!E88</f>
        <v>0</v>
      </c>
      <c r="V16" s="143">
        <f>'４勤務状況・特勤'!F88</f>
        <v>0</v>
      </c>
      <c r="W16" s="143" t="b">
        <f>'４勤務状況・特勤'!E89</f>
        <v>0</v>
      </c>
      <c r="X16" s="143">
        <f>'４勤務状況・特勤'!F89</f>
        <v>0</v>
      </c>
      <c r="Y16" s="143" t="b">
        <f>'４勤務状況・特勤'!E90</f>
        <v>0</v>
      </c>
      <c r="Z16" s="143">
        <f>'４勤務状況・特勤'!F90</f>
        <v>0</v>
      </c>
      <c r="AA16" s="143" t="b">
        <f>'４勤務状況・特勤'!E91</f>
        <v>0</v>
      </c>
      <c r="AB16" s="143">
        <f>'４勤務状況・特勤'!F91</f>
        <v>0</v>
      </c>
      <c r="AC16" s="143">
        <f>'４勤務状況・特勤'!F92</f>
        <v>0</v>
      </c>
      <c r="AD16" s="143">
        <f>'４勤務状況・特勤'!K92</f>
        <v>0</v>
      </c>
      <c r="AE16" s="143">
        <f>'４勤務状況・特勤'!M92</f>
        <v>0</v>
      </c>
      <c r="AF16" s="149">
        <f>'４勤務状況・特勤'!$U86</f>
        <v>0</v>
      </c>
      <c r="AG16" s="149">
        <f>'４勤務状況・特勤'!$U87</f>
        <v>0</v>
      </c>
      <c r="AH16" s="147" t="str">
        <f>'４勤務状況・特勤'!S88</f>
        <v/>
      </c>
      <c r="AI16" s="149">
        <f>'４勤務状況・特勤'!$U88</f>
        <v>0</v>
      </c>
      <c r="AJ16" s="147" t="str">
        <f>'４勤務状況・特勤'!S89</f>
        <v/>
      </c>
      <c r="AK16" s="149">
        <f>'４勤務状況・特勤'!$U89</f>
        <v>0</v>
      </c>
      <c r="AL16" s="147" t="str">
        <f>'４勤務状況・特勤'!S90</f>
        <v/>
      </c>
      <c r="AM16" s="149">
        <f>'４勤務状況・特勤'!$U90</f>
        <v>0</v>
      </c>
      <c r="AN16" s="147" t="str">
        <f>'４勤務状況・特勤'!S91</f>
        <v/>
      </c>
      <c r="AO16" s="149">
        <f>'４勤務状況・特勤'!$U91</f>
        <v>0</v>
      </c>
      <c r="AP16" s="149">
        <f>'４勤務状況・特勤'!$T92</f>
        <v>0</v>
      </c>
      <c r="AQ16" s="149">
        <f>'４勤務状況・特勤'!$U92</f>
        <v>0</v>
      </c>
      <c r="AR16" s="143" t="b">
        <f>'５送付書類'!D16</f>
        <v>0</v>
      </c>
      <c r="AS16" s="143" t="b">
        <f>'５送付書類'!E16</f>
        <v>0</v>
      </c>
      <c r="AT16" s="143" t="b">
        <f>'５送付書類'!F16</f>
        <v>0</v>
      </c>
      <c r="AU16" s="143" t="b">
        <f>'５送付書類'!G16</f>
        <v>0</v>
      </c>
      <c r="AV16" s="143" t="b">
        <f>'５送付書類'!H16</f>
        <v>0</v>
      </c>
      <c r="AW16" s="143" t="b">
        <f>'５送付書類'!I16</f>
        <v>0</v>
      </c>
      <c r="AX16" s="143" t="b">
        <f>'５送付書類'!J16</f>
        <v>0</v>
      </c>
      <c r="AY16" s="143" t="b">
        <f>'５送付書類'!K16</f>
        <v>0</v>
      </c>
      <c r="AZ16" s="143" t="b">
        <f>'５送付書類'!L16</f>
        <v>0</v>
      </c>
      <c r="BA16" s="143" t="b">
        <f>'５送付書類'!M16</f>
        <v>0</v>
      </c>
      <c r="BB16" s="143" t="b">
        <f>'５送付書類'!N16</f>
        <v>0</v>
      </c>
      <c r="BC16" s="143" t="b">
        <f>'５送付書類'!O16</f>
        <v>0</v>
      </c>
      <c r="BD16" s="143" t="b">
        <f>'５送付書類'!P16</f>
        <v>0</v>
      </c>
      <c r="BE16" s="143" t="b">
        <f>'５送付書類'!Q16</f>
        <v>0</v>
      </c>
      <c r="BF16" s="143" t="b">
        <f>'５送付書類'!R16</f>
        <v>0</v>
      </c>
      <c r="BG16" s="143" t="b">
        <f>'５送付書類'!S16</f>
        <v>0</v>
      </c>
      <c r="BH16" s="143" t="b">
        <f>'５送付書類'!T16</f>
        <v>0</v>
      </c>
      <c r="BI16" s="180">
        <f>'５送付書類'!U16</f>
        <v>0</v>
      </c>
    </row>
    <row r="17" spans="1:61" ht="22.5" customHeight="1">
      <c r="A17" s="90">
        <v>12</v>
      </c>
      <c r="B17" s="143">
        <f>'２異動者情報'!$C16</f>
        <v>0</v>
      </c>
      <c r="C17" s="143">
        <f>'２異動者情報'!$D16</f>
        <v>0</v>
      </c>
      <c r="D17" s="144">
        <f>'２異動者情報'!$E16</f>
        <v>0</v>
      </c>
      <c r="E17" s="143">
        <f>'２異動者情報'!$F16</f>
        <v>0</v>
      </c>
      <c r="F17" s="145">
        <f>'２異動者情報'!$G16</f>
        <v>0</v>
      </c>
      <c r="G17" s="146">
        <f>'２異動者情報'!H16</f>
        <v>0</v>
      </c>
      <c r="H17" s="147">
        <f>'２異動者情報'!I16</f>
        <v>0</v>
      </c>
      <c r="I17" s="147">
        <f>'２異動者情報'!J16</f>
        <v>0</v>
      </c>
      <c r="J17" s="148">
        <f>'２異動者情報'!K16</f>
        <v>0</v>
      </c>
      <c r="K17" s="143">
        <f>'２異動者情報'!L16</f>
        <v>0</v>
      </c>
      <c r="L17" s="143">
        <f>'２異動者情報'!M16</f>
        <v>0</v>
      </c>
      <c r="M17" s="144">
        <f>'３新任校'!D16</f>
        <v>0</v>
      </c>
      <c r="N17" s="143">
        <f>'３新任校'!E16</f>
        <v>0</v>
      </c>
      <c r="O17" s="143" t="b">
        <f>'４勤務状況・特勤'!E93</f>
        <v>0</v>
      </c>
      <c r="P17" s="143">
        <f>'４勤務状況・特勤'!F93</f>
        <v>0</v>
      </c>
      <c r="Q17" s="143" t="b">
        <f>'４勤務状況・特勤'!E94</f>
        <v>0</v>
      </c>
      <c r="R17" s="143">
        <f>'４勤務状況・特勤'!F94</f>
        <v>0</v>
      </c>
      <c r="S17" s="143" t="b">
        <f>'４勤務状況・特勤'!E95</f>
        <v>0</v>
      </c>
      <c r="T17" s="143">
        <f>'４勤務状況・特勤'!F95</f>
        <v>0</v>
      </c>
      <c r="U17" s="143" t="b">
        <f>'４勤務状況・特勤'!E96</f>
        <v>0</v>
      </c>
      <c r="V17" s="143">
        <f>'４勤務状況・特勤'!F96</f>
        <v>0</v>
      </c>
      <c r="W17" s="143" t="b">
        <f>'４勤務状況・特勤'!E97</f>
        <v>0</v>
      </c>
      <c r="X17" s="143">
        <f>'４勤務状況・特勤'!F97</f>
        <v>0</v>
      </c>
      <c r="Y17" s="143" t="b">
        <f>'４勤務状況・特勤'!E98</f>
        <v>0</v>
      </c>
      <c r="Z17" s="143">
        <f>'４勤務状況・特勤'!F98</f>
        <v>0</v>
      </c>
      <c r="AA17" s="143" t="b">
        <f>'４勤務状況・特勤'!E99</f>
        <v>0</v>
      </c>
      <c r="AB17" s="143">
        <f>'４勤務状況・特勤'!F99</f>
        <v>0</v>
      </c>
      <c r="AC17" s="143">
        <f>'４勤務状況・特勤'!F100</f>
        <v>0</v>
      </c>
      <c r="AD17" s="143">
        <f>'４勤務状況・特勤'!K100</f>
        <v>0</v>
      </c>
      <c r="AE17" s="143">
        <f>'４勤務状況・特勤'!M100</f>
        <v>0</v>
      </c>
      <c r="AF17" s="149">
        <f>'４勤務状況・特勤'!$U94</f>
        <v>0</v>
      </c>
      <c r="AG17" s="149">
        <f>'４勤務状況・特勤'!$U95</f>
        <v>0</v>
      </c>
      <c r="AH17" s="147" t="str">
        <f>'４勤務状況・特勤'!S96</f>
        <v/>
      </c>
      <c r="AI17" s="149">
        <f>'４勤務状況・特勤'!$U96</f>
        <v>0</v>
      </c>
      <c r="AJ17" s="147" t="str">
        <f>'４勤務状況・特勤'!S97</f>
        <v/>
      </c>
      <c r="AK17" s="149">
        <f>'４勤務状況・特勤'!$U97</f>
        <v>0</v>
      </c>
      <c r="AL17" s="147" t="str">
        <f>'４勤務状況・特勤'!S98</f>
        <v/>
      </c>
      <c r="AM17" s="149">
        <f>'４勤務状況・特勤'!$U98</f>
        <v>0</v>
      </c>
      <c r="AN17" s="147" t="str">
        <f>'４勤務状況・特勤'!S99</f>
        <v/>
      </c>
      <c r="AO17" s="149">
        <f>'４勤務状況・特勤'!$U99</f>
        <v>0</v>
      </c>
      <c r="AP17" s="149">
        <f>'４勤務状況・特勤'!$T100</f>
        <v>0</v>
      </c>
      <c r="AQ17" s="149">
        <f>'４勤務状況・特勤'!$U100</f>
        <v>0</v>
      </c>
      <c r="AR17" s="143" t="b">
        <f>'５送付書類'!D17</f>
        <v>0</v>
      </c>
      <c r="AS17" s="143" t="b">
        <f>'５送付書類'!E17</f>
        <v>0</v>
      </c>
      <c r="AT17" s="143" t="b">
        <f>'５送付書類'!F17</f>
        <v>0</v>
      </c>
      <c r="AU17" s="143" t="b">
        <f>'５送付書類'!G17</f>
        <v>0</v>
      </c>
      <c r="AV17" s="143" t="b">
        <f>'５送付書類'!H17</f>
        <v>0</v>
      </c>
      <c r="AW17" s="143" t="b">
        <f>'５送付書類'!I17</f>
        <v>0</v>
      </c>
      <c r="AX17" s="143" t="b">
        <f>'５送付書類'!J17</f>
        <v>0</v>
      </c>
      <c r="AY17" s="143" t="b">
        <f>'５送付書類'!K17</f>
        <v>0</v>
      </c>
      <c r="AZ17" s="143" t="b">
        <f>'５送付書類'!L17</f>
        <v>0</v>
      </c>
      <c r="BA17" s="143" t="b">
        <f>'５送付書類'!M17</f>
        <v>0</v>
      </c>
      <c r="BB17" s="143" t="b">
        <f>'５送付書類'!N17</f>
        <v>0</v>
      </c>
      <c r="BC17" s="143" t="b">
        <f>'５送付書類'!O17</f>
        <v>0</v>
      </c>
      <c r="BD17" s="143" t="b">
        <f>'５送付書類'!P17</f>
        <v>0</v>
      </c>
      <c r="BE17" s="143" t="b">
        <f>'５送付書類'!Q17</f>
        <v>0</v>
      </c>
      <c r="BF17" s="143" t="b">
        <f>'５送付書類'!R17</f>
        <v>0</v>
      </c>
      <c r="BG17" s="143" t="b">
        <f>'５送付書類'!S17</f>
        <v>0</v>
      </c>
      <c r="BH17" s="143" t="b">
        <f>'５送付書類'!T17</f>
        <v>0</v>
      </c>
      <c r="BI17" s="180">
        <f>'５送付書類'!U17</f>
        <v>0</v>
      </c>
    </row>
    <row r="18" spans="1:61" ht="22.5" customHeight="1">
      <c r="A18" s="90">
        <v>13</v>
      </c>
      <c r="B18" s="143">
        <f>'２異動者情報'!$C17</f>
        <v>0</v>
      </c>
      <c r="C18" s="143">
        <f>'２異動者情報'!$D17</f>
        <v>0</v>
      </c>
      <c r="D18" s="144">
        <f>'２異動者情報'!$E17</f>
        <v>0</v>
      </c>
      <c r="E18" s="143">
        <f>'２異動者情報'!$F17</f>
        <v>0</v>
      </c>
      <c r="F18" s="145">
        <f>'２異動者情報'!$G17</f>
        <v>0</v>
      </c>
      <c r="G18" s="146">
        <f>'２異動者情報'!H17</f>
        <v>0</v>
      </c>
      <c r="H18" s="147">
        <f>'２異動者情報'!I17</f>
        <v>0</v>
      </c>
      <c r="I18" s="147">
        <f>'２異動者情報'!J17</f>
        <v>0</v>
      </c>
      <c r="J18" s="148">
        <f>'２異動者情報'!K17</f>
        <v>0</v>
      </c>
      <c r="K18" s="143">
        <f>'２異動者情報'!L17</f>
        <v>0</v>
      </c>
      <c r="L18" s="143">
        <f>'２異動者情報'!M17</f>
        <v>0</v>
      </c>
      <c r="M18" s="144">
        <f>'３新任校'!D17</f>
        <v>0</v>
      </c>
      <c r="N18" s="143">
        <f>'３新任校'!E17</f>
        <v>0</v>
      </c>
      <c r="O18" s="143" t="b">
        <f>'４勤務状況・特勤'!E101</f>
        <v>0</v>
      </c>
      <c r="P18" s="143">
        <f>'４勤務状況・特勤'!F101</f>
        <v>0</v>
      </c>
      <c r="Q18" s="143" t="b">
        <f>'４勤務状況・特勤'!E102</f>
        <v>0</v>
      </c>
      <c r="R18" s="143">
        <f>'４勤務状況・特勤'!F102</f>
        <v>0</v>
      </c>
      <c r="S18" s="143" t="b">
        <f>'４勤務状況・特勤'!E103</f>
        <v>0</v>
      </c>
      <c r="T18" s="143">
        <f>'４勤務状況・特勤'!F103</f>
        <v>0</v>
      </c>
      <c r="U18" s="143" t="b">
        <f>'４勤務状況・特勤'!E104</f>
        <v>0</v>
      </c>
      <c r="V18" s="143">
        <f>'４勤務状況・特勤'!F104</f>
        <v>0</v>
      </c>
      <c r="W18" s="143" t="b">
        <f>'４勤務状況・特勤'!E105</f>
        <v>0</v>
      </c>
      <c r="X18" s="143">
        <f>'４勤務状況・特勤'!F105</f>
        <v>0</v>
      </c>
      <c r="Y18" s="143" t="b">
        <f>'４勤務状況・特勤'!E106</f>
        <v>0</v>
      </c>
      <c r="Z18" s="143">
        <f>'４勤務状況・特勤'!F106</f>
        <v>0</v>
      </c>
      <c r="AA18" s="143" t="b">
        <f>'４勤務状況・特勤'!E107</f>
        <v>0</v>
      </c>
      <c r="AB18" s="143">
        <f>'４勤務状況・特勤'!F107</f>
        <v>0</v>
      </c>
      <c r="AC18" s="143">
        <f>'４勤務状況・特勤'!F108</f>
        <v>0</v>
      </c>
      <c r="AD18" s="143">
        <f>'４勤務状況・特勤'!K108</f>
        <v>0</v>
      </c>
      <c r="AE18" s="143">
        <f>'４勤務状況・特勤'!M108</f>
        <v>0</v>
      </c>
      <c r="AF18" s="149">
        <f>'４勤務状況・特勤'!$U102</f>
        <v>0</v>
      </c>
      <c r="AG18" s="149">
        <f>'４勤務状況・特勤'!$U103</f>
        <v>0</v>
      </c>
      <c r="AH18" s="147" t="str">
        <f>'４勤務状況・特勤'!S104</f>
        <v/>
      </c>
      <c r="AI18" s="149">
        <f>'４勤務状況・特勤'!$U104</f>
        <v>0</v>
      </c>
      <c r="AJ18" s="147" t="str">
        <f>'４勤務状況・特勤'!S105</f>
        <v/>
      </c>
      <c r="AK18" s="149">
        <f>'４勤務状況・特勤'!$U105</f>
        <v>0</v>
      </c>
      <c r="AL18" s="147" t="str">
        <f>'４勤務状況・特勤'!S106</f>
        <v/>
      </c>
      <c r="AM18" s="149">
        <f>'４勤務状況・特勤'!$U106</f>
        <v>0</v>
      </c>
      <c r="AN18" s="147" t="str">
        <f>'４勤務状況・特勤'!S107</f>
        <v/>
      </c>
      <c r="AO18" s="149">
        <f>'４勤務状況・特勤'!$U107</f>
        <v>0</v>
      </c>
      <c r="AP18" s="149">
        <f>'４勤務状況・特勤'!$T108</f>
        <v>0</v>
      </c>
      <c r="AQ18" s="149">
        <f>'４勤務状況・特勤'!$U108</f>
        <v>0</v>
      </c>
      <c r="AR18" s="143" t="b">
        <f>'５送付書類'!D18</f>
        <v>0</v>
      </c>
      <c r="AS18" s="143" t="b">
        <f>'５送付書類'!E18</f>
        <v>0</v>
      </c>
      <c r="AT18" s="143" t="b">
        <f>'５送付書類'!F18</f>
        <v>0</v>
      </c>
      <c r="AU18" s="143" t="b">
        <f>'５送付書類'!G18</f>
        <v>0</v>
      </c>
      <c r="AV18" s="143" t="b">
        <f>'５送付書類'!H18</f>
        <v>0</v>
      </c>
      <c r="AW18" s="143" t="b">
        <f>'５送付書類'!I18</f>
        <v>0</v>
      </c>
      <c r="AX18" s="143" t="b">
        <f>'５送付書類'!J18</f>
        <v>0</v>
      </c>
      <c r="AY18" s="143" t="b">
        <f>'５送付書類'!K18</f>
        <v>0</v>
      </c>
      <c r="AZ18" s="143" t="b">
        <f>'５送付書類'!L18</f>
        <v>0</v>
      </c>
      <c r="BA18" s="143" t="b">
        <f>'５送付書類'!M18</f>
        <v>0</v>
      </c>
      <c r="BB18" s="143" t="b">
        <f>'５送付書類'!N18</f>
        <v>0</v>
      </c>
      <c r="BC18" s="143" t="b">
        <f>'５送付書類'!O18</f>
        <v>0</v>
      </c>
      <c r="BD18" s="143" t="b">
        <f>'５送付書類'!P18</f>
        <v>0</v>
      </c>
      <c r="BE18" s="143" t="b">
        <f>'５送付書類'!Q18</f>
        <v>0</v>
      </c>
      <c r="BF18" s="143" t="b">
        <f>'５送付書類'!R18</f>
        <v>0</v>
      </c>
      <c r="BG18" s="143" t="b">
        <f>'５送付書類'!S18</f>
        <v>0</v>
      </c>
      <c r="BH18" s="143" t="b">
        <f>'５送付書類'!T18</f>
        <v>0</v>
      </c>
      <c r="BI18" s="180">
        <f>'５送付書類'!U18</f>
        <v>0</v>
      </c>
    </row>
    <row r="19" spans="1:61" ht="22.5" customHeight="1">
      <c r="A19" s="90">
        <v>14</v>
      </c>
      <c r="B19" s="143">
        <f>'２異動者情報'!$C18</f>
        <v>0</v>
      </c>
      <c r="C19" s="143">
        <f>'２異動者情報'!$D18</f>
        <v>0</v>
      </c>
      <c r="D19" s="144">
        <f>'２異動者情報'!$E18</f>
        <v>0</v>
      </c>
      <c r="E19" s="143">
        <f>'２異動者情報'!$F18</f>
        <v>0</v>
      </c>
      <c r="F19" s="145">
        <f>'２異動者情報'!$G18</f>
        <v>0</v>
      </c>
      <c r="G19" s="146">
        <f>'２異動者情報'!H18</f>
        <v>0</v>
      </c>
      <c r="H19" s="147">
        <f>'２異動者情報'!I18</f>
        <v>0</v>
      </c>
      <c r="I19" s="147">
        <f>'２異動者情報'!J18</f>
        <v>0</v>
      </c>
      <c r="J19" s="148">
        <f>'２異動者情報'!K18</f>
        <v>0</v>
      </c>
      <c r="K19" s="143">
        <f>'２異動者情報'!L18</f>
        <v>0</v>
      </c>
      <c r="L19" s="143">
        <f>'２異動者情報'!M18</f>
        <v>0</v>
      </c>
      <c r="M19" s="144">
        <f>'３新任校'!D18</f>
        <v>0</v>
      </c>
      <c r="N19" s="143">
        <f>'３新任校'!E18</f>
        <v>0</v>
      </c>
      <c r="O19" s="143" t="b">
        <f>'４勤務状況・特勤'!E109</f>
        <v>0</v>
      </c>
      <c r="P19" s="143">
        <f>'４勤務状況・特勤'!F109</f>
        <v>0</v>
      </c>
      <c r="Q19" s="143" t="b">
        <f>'４勤務状況・特勤'!E110</f>
        <v>0</v>
      </c>
      <c r="R19" s="143">
        <f>'４勤務状況・特勤'!F110</f>
        <v>0</v>
      </c>
      <c r="S19" s="143" t="b">
        <f>'４勤務状況・特勤'!E111</f>
        <v>0</v>
      </c>
      <c r="T19" s="143">
        <f>'４勤務状況・特勤'!F111</f>
        <v>0</v>
      </c>
      <c r="U19" s="143" t="b">
        <f>'４勤務状況・特勤'!E112</f>
        <v>0</v>
      </c>
      <c r="V19" s="143">
        <f>'４勤務状況・特勤'!F112</f>
        <v>0</v>
      </c>
      <c r="W19" s="143" t="b">
        <f>'４勤務状況・特勤'!E113</f>
        <v>0</v>
      </c>
      <c r="X19" s="143">
        <f>'４勤務状況・特勤'!F113</f>
        <v>0</v>
      </c>
      <c r="Y19" s="143" t="b">
        <f>'４勤務状況・特勤'!E114</f>
        <v>0</v>
      </c>
      <c r="Z19" s="143">
        <f>'４勤務状況・特勤'!F114</f>
        <v>0</v>
      </c>
      <c r="AA19" s="143" t="b">
        <f>'４勤務状況・特勤'!E115</f>
        <v>0</v>
      </c>
      <c r="AB19" s="143">
        <f>'４勤務状況・特勤'!F115</f>
        <v>0</v>
      </c>
      <c r="AC19" s="143">
        <f>'４勤務状況・特勤'!F116</f>
        <v>0</v>
      </c>
      <c r="AD19" s="143">
        <f>'４勤務状況・特勤'!K116</f>
        <v>0</v>
      </c>
      <c r="AE19" s="143">
        <f>'４勤務状況・特勤'!M116</f>
        <v>0</v>
      </c>
      <c r="AF19" s="149">
        <f>'４勤務状況・特勤'!$U110</f>
        <v>0</v>
      </c>
      <c r="AG19" s="149">
        <f>'４勤務状況・特勤'!$U111</f>
        <v>0</v>
      </c>
      <c r="AH19" s="147" t="str">
        <f>'４勤務状況・特勤'!S112</f>
        <v/>
      </c>
      <c r="AI19" s="149">
        <f>'４勤務状況・特勤'!$U112</f>
        <v>0</v>
      </c>
      <c r="AJ19" s="147" t="str">
        <f>'４勤務状況・特勤'!S113</f>
        <v/>
      </c>
      <c r="AK19" s="149">
        <f>'４勤務状況・特勤'!$U113</f>
        <v>0</v>
      </c>
      <c r="AL19" s="147" t="str">
        <f>'４勤務状況・特勤'!S114</f>
        <v/>
      </c>
      <c r="AM19" s="149">
        <f>'４勤務状況・特勤'!$U114</f>
        <v>0</v>
      </c>
      <c r="AN19" s="147" t="str">
        <f>'４勤務状況・特勤'!S115</f>
        <v/>
      </c>
      <c r="AO19" s="149">
        <f>'４勤務状況・特勤'!$U115</f>
        <v>0</v>
      </c>
      <c r="AP19" s="149">
        <f>'４勤務状況・特勤'!$T116</f>
        <v>0</v>
      </c>
      <c r="AQ19" s="149">
        <f>'４勤務状況・特勤'!$U116</f>
        <v>0</v>
      </c>
      <c r="AR19" s="143" t="b">
        <f>'５送付書類'!D19</f>
        <v>0</v>
      </c>
      <c r="AS19" s="143" t="b">
        <f>'５送付書類'!E19</f>
        <v>0</v>
      </c>
      <c r="AT19" s="143" t="b">
        <f>'５送付書類'!F19</f>
        <v>0</v>
      </c>
      <c r="AU19" s="143" t="b">
        <f>'５送付書類'!G19</f>
        <v>0</v>
      </c>
      <c r="AV19" s="143" t="b">
        <f>'５送付書類'!H19</f>
        <v>0</v>
      </c>
      <c r="AW19" s="143" t="b">
        <f>'５送付書類'!I19</f>
        <v>0</v>
      </c>
      <c r="AX19" s="143" t="b">
        <f>'５送付書類'!J19</f>
        <v>0</v>
      </c>
      <c r="AY19" s="143" t="b">
        <f>'５送付書類'!K19</f>
        <v>0</v>
      </c>
      <c r="AZ19" s="143" t="b">
        <f>'５送付書類'!L19</f>
        <v>0</v>
      </c>
      <c r="BA19" s="143" t="b">
        <f>'５送付書類'!M19</f>
        <v>0</v>
      </c>
      <c r="BB19" s="143" t="b">
        <f>'５送付書類'!N19</f>
        <v>0</v>
      </c>
      <c r="BC19" s="143" t="b">
        <f>'５送付書類'!O19</f>
        <v>0</v>
      </c>
      <c r="BD19" s="143" t="b">
        <f>'５送付書類'!P19</f>
        <v>0</v>
      </c>
      <c r="BE19" s="143" t="b">
        <f>'５送付書類'!Q19</f>
        <v>0</v>
      </c>
      <c r="BF19" s="143" t="b">
        <f>'５送付書類'!R19</f>
        <v>0</v>
      </c>
      <c r="BG19" s="143" t="b">
        <f>'５送付書類'!S19</f>
        <v>0</v>
      </c>
      <c r="BH19" s="143" t="b">
        <f>'５送付書類'!T19</f>
        <v>0</v>
      </c>
      <c r="BI19" s="180">
        <f>'５送付書類'!U19</f>
        <v>0</v>
      </c>
    </row>
    <row r="20" spans="1:61" ht="22.5" customHeight="1">
      <c r="A20" s="90">
        <v>15</v>
      </c>
      <c r="B20" s="143">
        <f>'２異動者情報'!$C19</f>
        <v>0</v>
      </c>
      <c r="C20" s="143">
        <f>'２異動者情報'!$D19</f>
        <v>0</v>
      </c>
      <c r="D20" s="144">
        <f>'２異動者情報'!$E19</f>
        <v>0</v>
      </c>
      <c r="E20" s="143">
        <f>'２異動者情報'!$F19</f>
        <v>0</v>
      </c>
      <c r="F20" s="145">
        <f>'２異動者情報'!$G19</f>
        <v>0</v>
      </c>
      <c r="G20" s="146">
        <f>'２異動者情報'!H19</f>
        <v>0</v>
      </c>
      <c r="H20" s="147">
        <f>'２異動者情報'!I19</f>
        <v>0</v>
      </c>
      <c r="I20" s="147">
        <f>'２異動者情報'!J19</f>
        <v>0</v>
      </c>
      <c r="J20" s="148">
        <f>'２異動者情報'!K19</f>
        <v>0</v>
      </c>
      <c r="K20" s="143">
        <f>'２異動者情報'!L19</f>
        <v>0</v>
      </c>
      <c r="L20" s="143">
        <f>'２異動者情報'!M19</f>
        <v>0</v>
      </c>
      <c r="M20" s="144">
        <f>'３新任校'!D19</f>
        <v>0</v>
      </c>
      <c r="N20" s="143">
        <f>'３新任校'!E19</f>
        <v>0</v>
      </c>
      <c r="O20" s="143" t="b">
        <f>'４勤務状況・特勤'!E117</f>
        <v>1</v>
      </c>
      <c r="P20" s="143">
        <f>'４勤務状況・特勤'!F117</f>
        <v>0</v>
      </c>
      <c r="Q20" s="143" t="b">
        <f>'４勤務状況・特勤'!E118</f>
        <v>1</v>
      </c>
      <c r="R20" s="143">
        <f>'４勤務状況・特勤'!F118</f>
        <v>0</v>
      </c>
      <c r="S20" s="143" t="b">
        <f>'４勤務状況・特勤'!E119</f>
        <v>1</v>
      </c>
      <c r="T20" s="143">
        <f>'４勤務状況・特勤'!F119</f>
        <v>0</v>
      </c>
      <c r="U20" s="143" t="b">
        <f>'４勤務状況・特勤'!E120</f>
        <v>0</v>
      </c>
      <c r="V20" s="143">
        <f>'４勤務状況・特勤'!F120</f>
        <v>0</v>
      </c>
      <c r="W20" s="143" t="b">
        <f>'４勤務状況・特勤'!E121</f>
        <v>0</v>
      </c>
      <c r="X20" s="143">
        <f>'４勤務状況・特勤'!F121</f>
        <v>0</v>
      </c>
      <c r="Y20" s="143" t="b">
        <f>'４勤務状況・特勤'!E122</f>
        <v>0</v>
      </c>
      <c r="Z20" s="143">
        <f>'４勤務状況・特勤'!F122</f>
        <v>0</v>
      </c>
      <c r="AA20" s="143" t="b">
        <f>'４勤務状況・特勤'!E123</f>
        <v>0</v>
      </c>
      <c r="AB20" s="143">
        <f>'４勤務状況・特勤'!F123</f>
        <v>0</v>
      </c>
      <c r="AC20" s="143">
        <f>'４勤務状況・特勤'!F124</f>
        <v>0</v>
      </c>
      <c r="AD20" s="143">
        <f>'４勤務状況・特勤'!K124</f>
        <v>0</v>
      </c>
      <c r="AE20" s="143">
        <f>'４勤務状況・特勤'!M124</f>
        <v>0</v>
      </c>
      <c r="AF20" s="149">
        <f>'４勤務状況・特勤'!$U118</f>
        <v>0</v>
      </c>
      <c r="AG20" s="149">
        <f>'４勤務状況・特勤'!$U119</f>
        <v>0</v>
      </c>
      <c r="AH20" s="147" t="str">
        <f>'４勤務状況・特勤'!S120</f>
        <v/>
      </c>
      <c r="AI20" s="149">
        <f>'４勤務状況・特勤'!$U120</f>
        <v>0</v>
      </c>
      <c r="AJ20" s="147" t="str">
        <f>'４勤務状況・特勤'!S121</f>
        <v/>
      </c>
      <c r="AK20" s="149">
        <f>'４勤務状況・特勤'!$U121</f>
        <v>0</v>
      </c>
      <c r="AL20" s="147" t="str">
        <f>'４勤務状況・特勤'!S122</f>
        <v/>
      </c>
      <c r="AM20" s="149">
        <f>'４勤務状況・特勤'!$U122</f>
        <v>0</v>
      </c>
      <c r="AN20" s="147" t="str">
        <f>'４勤務状況・特勤'!S123</f>
        <v/>
      </c>
      <c r="AO20" s="149">
        <f>'４勤務状況・特勤'!$U123</f>
        <v>0</v>
      </c>
      <c r="AP20" s="149">
        <f>'４勤務状況・特勤'!$T124</f>
        <v>0</v>
      </c>
      <c r="AQ20" s="149">
        <f>'４勤務状況・特勤'!$U124</f>
        <v>0</v>
      </c>
      <c r="AR20" s="143" t="b">
        <f>'５送付書類'!D20</f>
        <v>0</v>
      </c>
      <c r="AS20" s="143" t="b">
        <f>'５送付書類'!E20</f>
        <v>0</v>
      </c>
      <c r="AT20" s="143" t="b">
        <f>'５送付書類'!F20</f>
        <v>0</v>
      </c>
      <c r="AU20" s="143" t="b">
        <f>'５送付書類'!G20</f>
        <v>0</v>
      </c>
      <c r="AV20" s="143" t="b">
        <f>'５送付書類'!H20</f>
        <v>0</v>
      </c>
      <c r="AW20" s="143" t="b">
        <f>'５送付書類'!I20</f>
        <v>0</v>
      </c>
      <c r="AX20" s="143" t="b">
        <f>'５送付書類'!J20</f>
        <v>0</v>
      </c>
      <c r="AY20" s="143" t="b">
        <f>'５送付書類'!K20</f>
        <v>0</v>
      </c>
      <c r="AZ20" s="143" t="b">
        <f>'５送付書類'!L20</f>
        <v>0</v>
      </c>
      <c r="BA20" s="143" t="b">
        <f>'５送付書類'!M20</f>
        <v>0</v>
      </c>
      <c r="BB20" s="143" t="b">
        <f>'５送付書類'!N20</f>
        <v>0</v>
      </c>
      <c r="BC20" s="143" t="b">
        <f>'５送付書類'!O20</f>
        <v>0</v>
      </c>
      <c r="BD20" s="143" t="b">
        <f>'５送付書類'!P20</f>
        <v>0</v>
      </c>
      <c r="BE20" s="143" t="b">
        <f>'５送付書類'!Q20</f>
        <v>0</v>
      </c>
      <c r="BF20" s="143" t="b">
        <f>'５送付書類'!R20</f>
        <v>0</v>
      </c>
      <c r="BG20" s="143" t="b">
        <f>'５送付書類'!S20</f>
        <v>0</v>
      </c>
      <c r="BH20" s="143" t="b">
        <f>'５送付書類'!T20</f>
        <v>0</v>
      </c>
      <c r="BI20" s="180">
        <f>'５送付書類'!U20</f>
        <v>0</v>
      </c>
    </row>
    <row r="21" spans="1:61" ht="22.5" customHeight="1">
      <c r="A21" s="90">
        <v>16</v>
      </c>
      <c r="B21" s="143">
        <f>'２異動者情報'!$C20</f>
        <v>0</v>
      </c>
      <c r="C21" s="143">
        <f>'２異動者情報'!$D20</f>
        <v>0</v>
      </c>
      <c r="D21" s="144">
        <f>'２異動者情報'!$E20</f>
        <v>0</v>
      </c>
      <c r="E21" s="143">
        <f>'２異動者情報'!$F20</f>
        <v>0</v>
      </c>
      <c r="F21" s="145">
        <f>'２異動者情報'!$G20</f>
        <v>0</v>
      </c>
      <c r="G21" s="146">
        <f>'２異動者情報'!H20</f>
        <v>0</v>
      </c>
      <c r="H21" s="147">
        <f>'２異動者情報'!I20</f>
        <v>0</v>
      </c>
      <c r="I21" s="147">
        <f>'２異動者情報'!J20</f>
        <v>0</v>
      </c>
      <c r="J21" s="148">
        <f>'２異動者情報'!K20</f>
        <v>0</v>
      </c>
      <c r="K21" s="143">
        <f>'２異動者情報'!L20</f>
        <v>0</v>
      </c>
      <c r="L21" s="143">
        <f>'２異動者情報'!M20</f>
        <v>0</v>
      </c>
      <c r="M21" s="144">
        <f>'３新任校'!D20</f>
        <v>0</v>
      </c>
      <c r="N21" s="143">
        <f>'３新任校'!E20</f>
        <v>0</v>
      </c>
      <c r="O21" s="143" t="b">
        <f>'４勤務状況・特勤'!E125</f>
        <v>0</v>
      </c>
      <c r="P21" s="143">
        <f>'４勤務状況・特勤'!F125</f>
        <v>0</v>
      </c>
      <c r="Q21" s="143" t="b">
        <f>'４勤務状況・特勤'!E126</f>
        <v>0</v>
      </c>
      <c r="R21" s="143">
        <f>'４勤務状況・特勤'!F126</f>
        <v>0</v>
      </c>
      <c r="S21" s="143" t="b">
        <f>'４勤務状況・特勤'!E127</f>
        <v>0</v>
      </c>
      <c r="T21" s="143">
        <f>'４勤務状況・特勤'!F127</f>
        <v>0</v>
      </c>
      <c r="U21" s="143" t="b">
        <f>'４勤務状況・特勤'!E128</f>
        <v>0</v>
      </c>
      <c r="V21" s="143">
        <f>'４勤務状況・特勤'!F128</f>
        <v>0</v>
      </c>
      <c r="W21" s="143" t="b">
        <f>'４勤務状況・特勤'!E129</f>
        <v>0</v>
      </c>
      <c r="X21" s="143">
        <f>'４勤務状況・特勤'!F129</f>
        <v>0</v>
      </c>
      <c r="Y21" s="143" t="b">
        <f>'４勤務状況・特勤'!E130</f>
        <v>0</v>
      </c>
      <c r="Z21" s="143">
        <f>'４勤務状況・特勤'!F130</f>
        <v>0</v>
      </c>
      <c r="AA21" s="143" t="b">
        <f>'４勤務状況・特勤'!E131</f>
        <v>0</v>
      </c>
      <c r="AB21" s="143">
        <f>'４勤務状況・特勤'!F131</f>
        <v>0</v>
      </c>
      <c r="AC21" s="143">
        <f>'４勤務状況・特勤'!F132</f>
        <v>0</v>
      </c>
      <c r="AD21" s="143">
        <f>'４勤務状況・特勤'!K132</f>
        <v>0</v>
      </c>
      <c r="AE21" s="143">
        <f>'４勤務状況・特勤'!M132</f>
        <v>0</v>
      </c>
      <c r="AF21" s="149">
        <f>'４勤務状況・特勤'!$U126</f>
        <v>0</v>
      </c>
      <c r="AG21" s="149">
        <f>'４勤務状況・特勤'!$U127</f>
        <v>0</v>
      </c>
      <c r="AH21" s="147" t="str">
        <f>'４勤務状況・特勤'!S128</f>
        <v/>
      </c>
      <c r="AI21" s="149">
        <f>'４勤務状況・特勤'!$U128</f>
        <v>0</v>
      </c>
      <c r="AJ21" s="147" t="str">
        <f>'４勤務状況・特勤'!S129</f>
        <v/>
      </c>
      <c r="AK21" s="149">
        <f>'４勤務状況・特勤'!$U129</f>
        <v>0</v>
      </c>
      <c r="AL21" s="147" t="str">
        <f>'４勤務状況・特勤'!S130</f>
        <v/>
      </c>
      <c r="AM21" s="149">
        <f>'４勤務状況・特勤'!$U130</f>
        <v>0</v>
      </c>
      <c r="AN21" s="147" t="str">
        <f>'４勤務状況・特勤'!S131</f>
        <v/>
      </c>
      <c r="AO21" s="149">
        <f>'４勤務状況・特勤'!$U131</f>
        <v>0</v>
      </c>
      <c r="AP21" s="149">
        <f>'４勤務状況・特勤'!$T132</f>
        <v>0</v>
      </c>
      <c r="AQ21" s="149">
        <f>'４勤務状況・特勤'!$U132</f>
        <v>0</v>
      </c>
      <c r="AR21" s="143" t="b">
        <f>'５送付書類'!D21</f>
        <v>0</v>
      </c>
      <c r="AS21" s="143" t="b">
        <f>'５送付書類'!E21</f>
        <v>0</v>
      </c>
      <c r="AT21" s="143" t="b">
        <f>'５送付書類'!F21</f>
        <v>0</v>
      </c>
      <c r="AU21" s="143" t="b">
        <f>'５送付書類'!G21</f>
        <v>0</v>
      </c>
      <c r="AV21" s="143" t="b">
        <f>'５送付書類'!H21</f>
        <v>0</v>
      </c>
      <c r="AW21" s="143" t="b">
        <f>'５送付書類'!I21</f>
        <v>0</v>
      </c>
      <c r="AX21" s="143" t="b">
        <f>'５送付書類'!J21</f>
        <v>0</v>
      </c>
      <c r="AY21" s="143" t="b">
        <f>'５送付書類'!K21</f>
        <v>0</v>
      </c>
      <c r="AZ21" s="143" t="b">
        <f>'５送付書類'!L21</f>
        <v>0</v>
      </c>
      <c r="BA21" s="143" t="b">
        <f>'５送付書類'!M21</f>
        <v>0</v>
      </c>
      <c r="BB21" s="143" t="b">
        <f>'５送付書類'!N21</f>
        <v>0</v>
      </c>
      <c r="BC21" s="143" t="b">
        <f>'５送付書類'!O21</f>
        <v>0</v>
      </c>
      <c r="BD21" s="143" t="b">
        <f>'５送付書類'!P21</f>
        <v>0</v>
      </c>
      <c r="BE21" s="143" t="b">
        <f>'５送付書類'!Q21</f>
        <v>0</v>
      </c>
      <c r="BF21" s="143" t="b">
        <f>'５送付書類'!R21</f>
        <v>0</v>
      </c>
      <c r="BG21" s="143" t="b">
        <f>'５送付書類'!S21</f>
        <v>0</v>
      </c>
      <c r="BH21" s="143" t="b">
        <f>'５送付書類'!T21</f>
        <v>0</v>
      </c>
      <c r="BI21" s="180">
        <f>'５送付書類'!U21</f>
        <v>0</v>
      </c>
    </row>
    <row r="22" spans="1:61" ht="22.5" customHeight="1">
      <c r="A22" s="90">
        <v>17</v>
      </c>
      <c r="B22" s="143">
        <f>'２異動者情報'!$C21</f>
        <v>0</v>
      </c>
      <c r="C22" s="143">
        <f>'２異動者情報'!$D21</f>
        <v>0</v>
      </c>
      <c r="D22" s="144">
        <f>'２異動者情報'!$E21</f>
        <v>0</v>
      </c>
      <c r="E22" s="143">
        <f>'２異動者情報'!$F21</f>
        <v>0</v>
      </c>
      <c r="F22" s="145">
        <f>'２異動者情報'!$G21</f>
        <v>0</v>
      </c>
      <c r="G22" s="146">
        <f>'２異動者情報'!H21</f>
        <v>0</v>
      </c>
      <c r="H22" s="147">
        <f>'２異動者情報'!I21</f>
        <v>0</v>
      </c>
      <c r="I22" s="147">
        <f>'２異動者情報'!J21</f>
        <v>0</v>
      </c>
      <c r="J22" s="148">
        <f>'２異動者情報'!K21</f>
        <v>0</v>
      </c>
      <c r="K22" s="143">
        <f>'２異動者情報'!L21</f>
        <v>0</v>
      </c>
      <c r="L22" s="143">
        <f>'２異動者情報'!M21</f>
        <v>0</v>
      </c>
      <c r="M22" s="144">
        <f>'３新任校'!D21</f>
        <v>0</v>
      </c>
      <c r="N22" s="143">
        <f>'３新任校'!E21</f>
        <v>0</v>
      </c>
      <c r="O22" s="143" t="b">
        <f>'４勤務状況・特勤'!E133</f>
        <v>0</v>
      </c>
      <c r="P22" s="143">
        <f>'４勤務状況・特勤'!F133</f>
        <v>0</v>
      </c>
      <c r="Q22" s="143" t="b">
        <f>'４勤務状況・特勤'!E134</f>
        <v>0</v>
      </c>
      <c r="R22" s="143">
        <f>'４勤務状況・特勤'!F134</f>
        <v>0</v>
      </c>
      <c r="S22" s="143" t="b">
        <f>'４勤務状況・特勤'!E135</f>
        <v>0</v>
      </c>
      <c r="T22" s="143">
        <f>'４勤務状況・特勤'!F135</f>
        <v>0</v>
      </c>
      <c r="U22" s="143" t="b">
        <f>'４勤務状況・特勤'!E136</f>
        <v>0</v>
      </c>
      <c r="V22" s="143">
        <f>'４勤務状況・特勤'!F136</f>
        <v>0</v>
      </c>
      <c r="W22" s="143" t="b">
        <f>'４勤務状況・特勤'!E137</f>
        <v>0</v>
      </c>
      <c r="X22" s="143">
        <f>'４勤務状況・特勤'!F137</f>
        <v>0</v>
      </c>
      <c r="Y22" s="143" t="b">
        <f>'４勤務状況・特勤'!E138</f>
        <v>0</v>
      </c>
      <c r="Z22" s="143">
        <f>'４勤務状況・特勤'!F138</f>
        <v>0</v>
      </c>
      <c r="AA22" s="143" t="b">
        <f>'４勤務状況・特勤'!E139</f>
        <v>0</v>
      </c>
      <c r="AB22" s="143">
        <f>'４勤務状況・特勤'!F139</f>
        <v>0</v>
      </c>
      <c r="AC22" s="143">
        <f>'４勤務状況・特勤'!F140</f>
        <v>0</v>
      </c>
      <c r="AD22" s="143">
        <f>'４勤務状況・特勤'!K140</f>
        <v>0</v>
      </c>
      <c r="AE22" s="143">
        <f>'４勤務状況・特勤'!M140</f>
        <v>0</v>
      </c>
      <c r="AF22" s="149">
        <f>'４勤務状況・特勤'!$U134</f>
        <v>0</v>
      </c>
      <c r="AG22" s="149">
        <f>'４勤務状況・特勤'!$U135</f>
        <v>0</v>
      </c>
      <c r="AH22" s="147" t="str">
        <f>'４勤務状況・特勤'!S136</f>
        <v/>
      </c>
      <c r="AI22" s="149">
        <f>'４勤務状況・特勤'!$U136</f>
        <v>0</v>
      </c>
      <c r="AJ22" s="147" t="str">
        <f>'４勤務状況・特勤'!S137</f>
        <v/>
      </c>
      <c r="AK22" s="149">
        <f>'４勤務状況・特勤'!$U137</f>
        <v>0</v>
      </c>
      <c r="AL22" s="147" t="str">
        <f>'４勤務状況・特勤'!S138</f>
        <v/>
      </c>
      <c r="AM22" s="149">
        <f>'４勤務状況・特勤'!$U138</f>
        <v>0</v>
      </c>
      <c r="AN22" s="147" t="str">
        <f>'４勤務状況・特勤'!S139</f>
        <v/>
      </c>
      <c r="AO22" s="149">
        <f>'４勤務状況・特勤'!$U139</f>
        <v>0</v>
      </c>
      <c r="AP22" s="149">
        <f>'４勤務状況・特勤'!$T140</f>
        <v>0</v>
      </c>
      <c r="AQ22" s="149">
        <f>'４勤務状況・特勤'!$U140</f>
        <v>0</v>
      </c>
      <c r="AR22" s="143" t="b">
        <f>'５送付書類'!D22</f>
        <v>0</v>
      </c>
      <c r="AS22" s="143" t="b">
        <f>'５送付書類'!E22</f>
        <v>0</v>
      </c>
      <c r="AT22" s="143" t="b">
        <f>'５送付書類'!F22</f>
        <v>0</v>
      </c>
      <c r="AU22" s="143" t="b">
        <f>'５送付書類'!G22</f>
        <v>0</v>
      </c>
      <c r="AV22" s="143" t="b">
        <f>'５送付書類'!H22</f>
        <v>0</v>
      </c>
      <c r="AW22" s="143" t="b">
        <f>'５送付書類'!I22</f>
        <v>0</v>
      </c>
      <c r="AX22" s="143" t="b">
        <f>'５送付書類'!J22</f>
        <v>0</v>
      </c>
      <c r="AY22" s="143" t="b">
        <f>'５送付書類'!K22</f>
        <v>0</v>
      </c>
      <c r="AZ22" s="143" t="b">
        <f>'５送付書類'!L22</f>
        <v>0</v>
      </c>
      <c r="BA22" s="143" t="b">
        <f>'５送付書類'!M22</f>
        <v>0</v>
      </c>
      <c r="BB22" s="143" t="b">
        <f>'５送付書類'!N22</f>
        <v>0</v>
      </c>
      <c r="BC22" s="143" t="b">
        <f>'５送付書類'!O22</f>
        <v>0</v>
      </c>
      <c r="BD22" s="143" t="b">
        <f>'５送付書類'!P22</f>
        <v>0</v>
      </c>
      <c r="BE22" s="143" t="b">
        <f>'５送付書類'!Q22</f>
        <v>0</v>
      </c>
      <c r="BF22" s="143" t="b">
        <f>'５送付書類'!R22</f>
        <v>0</v>
      </c>
      <c r="BG22" s="143" t="b">
        <f>'５送付書類'!S22</f>
        <v>0</v>
      </c>
      <c r="BH22" s="143" t="b">
        <f>'５送付書類'!T22</f>
        <v>0</v>
      </c>
      <c r="BI22" s="180">
        <f>'５送付書類'!U22</f>
        <v>0</v>
      </c>
    </row>
    <row r="23" spans="1:61" ht="22.5" customHeight="1">
      <c r="A23" s="90">
        <v>18</v>
      </c>
      <c r="B23" s="143">
        <f>'２異動者情報'!$C22</f>
        <v>0</v>
      </c>
      <c r="C23" s="143">
        <f>'２異動者情報'!$D22</f>
        <v>0</v>
      </c>
      <c r="D23" s="144">
        <f>'２異動者情報'!$E22</f>
        <v>0</v>
      </c>
      <c r="E23" s="143">
        <f>'２異動者情報'!$F22</f>
        <v>0</v>
      </c>
      <c r="F23" s="145">
        <f>'２異動者情報'!$G22</f>
        <v>0</v>
      </c>
      <c r="G23" s="146">
        <f>'２異動者情報'!H22</f>
        <v>0</v>
      </c>
      <c r="H23" s="147">
        <f>'２異動者情報'!I22</f>
        <v>0</v>
      </c>
      <c r="I23" s="147">
        <f>'２異動者情報'!J22</f>
        <v>0</v>
      </c>
      <c r="J23" s="148">
        <f>'２異動者情報'!K22</f>
        <v>0</v>
      </c>
      <c r="K23" s="143">
        <f>'２異動者情報'!L22</f>
        <v>0</v>
      </c>
      <c r="L23" s="143">
        <f>'２異動者情報'!M22</f>
        <v>0</v>
      </c>
      <c r="M23" s="144">
        <f>'３新任校'!D22</f>
        <v>0</v>
      </c>
      <c r="N23" s="143">
        <f>'３新任校'!E22</f>
        <v>0</v>
      </c>
      <c r="O23" s="143" t="b">
        <f>'４勤務状況・特勤'!E141</f>
        <v>0</v>
      </c>
      <c r="P23" s="143">
        <f>'４勤務状況・特勤'!F141</f>
        <v>0</v>
      </c>
      <c r="Q23" s="143" t="b">
        <f>'４勤務状況・特勤'!E142</f>
        <v>0</v>
      </c>
      <c r="R23" s="143">
        <f>'４勤務状況・特勤'!F142</f>
        <v>0</v>
      </c>
      <c r="S23" s="143" t="b">
        <f>'４勤務状況・特勤'!E143</f>
        <v>0</v>
      </c>
      <c r="T23" s="143">
        <f>'４勤務状況・特勤'!F143</f>
        <v>0</v>
      </c>
      <c r="U23" s="143" t="b">
        <f>'４勤務状況・特勤'!E144</f>
        <v>0</v>
      </c>
      <c r="V23" s="143">
        <f>'４勤務状況・特勤'!F144</f>
        <v>0</v>
      </c>
      <c r="W23" s="143" t="b">
        <f>'４勤務状況・特勤'!E145</f>
        <v>0</v>
      </c>
      <c r="X23" s="143">
        <f>'４勤務状況・特勤'!F145</f>
        <v>0</v>
      </c>
      <c r="Y23" s="143" t="b">
        <f>'４勤務状況・特勤'!E146</f>
        <v>0</v>
      </c>
      <c r="Z23" s="143">
        <f>'４勤務状況・特勤'!F146</f>
        <v>0</v>
      </c>
      <c r="AA23" s="143" t="b">
        <f>'４勤務状況・特勤'!E147</f>
        <v>0</v>
      </c>
      <c r="AB23" s="143">
        <f>'４勤務状況・特勤'!F147</f>
        <v>0</v>
      </c>
      <c r="AC23" s="143">
        <f>'４勤務状況・特勤'!F148</f>
        <v>0</v>
      </c>
      <c r="AD23" s="143">
        <f>'４勤務状況・特勤'!K148</f>
        <v>0</v>
      </c>
      <c r="AE23" s="143">
        <f>'４勤務状況・特勤'!M148</f>
        <v>0</v>
      </c>
      <c r="AF23" s="149">
        <f>'４勤務状況・特勤'!$U142</f>
        <v>0</v>
      </c>
      <c r="AG23" s="149">
        <f>'４勤務状況・特勤'!$U143</f>
        <v>0</v>
      </c>
      <c r="AH23" s="147" t="str">
        <f>'４勤務状況・特勤'!S144</f>
        <v/>
      </c>
      <c r="AI23" s="149">
        <f>'４勤務状況・特勤'!$U144</f>
        <v>0</v>
      </c>
      <c r="AJ23" s="147" t="str">
        <f>'４勤務状況・特勤'!S145</f>
        <v/>
      </c>
      <c r="AK23" s="149">
        <f>'４勤務状況・特勤'!$U145</f>
        <v>0</v>
      </c>
      <c r="AL23" s="147" t="str">
        <f>'４勤務状況・特勤'!S146</f>
        <v/>
      </c>
      <c r="AM23" s="149">
        <f>'４勤務状況・特勤'!$U146</f>
        <v>0</v>
      </c>
      <c r="AN23" s="147" t="str">
        <f>'４勤務状況・特勤'!S147</f>
        <v/>
      </c>
      <c r="AO23" s="149">
        <f>'４勤務状況・特勤'!$U147</f>
        <v>0</v>
      </c>
      <c r="AP23" s="149">
        <f>'４勤務状況・特勤'!$T148</f>
        <v>0</v>
      </c>
      <c r="AQ23" s="149">
        <f>'４勤務状況・特勤'!$U148</f>
        <v>0</v>
      </c>
      <c r="AR23" s="143" t="b">
        <f>'５送付書類'!D23</f>
        <v>0</v>
      </c>
      <c r="AS23" s="143" t="b">
        <f>'５送付書類'!E23</f>
        <v>0</v>
      </c>
      <c r="AT23" s="143" t="b">
        <f>'５送付書類'!F23</f>
        <v>0</v>
      </c>
      <c r="AU23" s="143" t="b">
        <f>'５送付書類'!G23</f>
        <v>0</v>
      </c>
      <c r="AV23" s="143" t="b">
        <f>'５送付書類'!H23</f>
        <v>0</v>
      </c>
      <c r="AW23" s="143" t="b">
        <f>'５送付書類'!I23</f>
        <v>0</v>
      </c>
      <c r="AX23" s="143" t="b">
        <f>'５送付書類'!J23</f>
        <v>0</v>
      </c>
      <c r="AY23" s="143" t="b">
        <f>'５送付書類'!K23</f>
        <v>0</v>
      </c>
      <c r="AZ23" s="143" t="b">
        <f>'５送付書類'!L23</f>
        <v>0</v>
      </c>
      <c r="BA23" s="143" t="b">
        <f>'５送付書類'!M23</f>
        <v>0</v>
      </c>
      <c r="BB23" s="143" t="b">
        <f>'５送付書類'!N23</f>
        <v>0</v>
      </c>
      <c r="BC23" s="143" t="b">
        <f>'５送付書類'!O23</f>
        <v>0</v>
      </c>
      <c r="BD23" s="143" t="b">
        <f>'５送付書類'!P23</f>
        <v>0</v>
      </c>
      <c r="BE23" s="143" t="b">
        <f>'５送付書類'!Q23</f>
        <v>0</v>
      </c>
      <c r="BF23" s="143" t="b">
        <f>'５送付書類'!R23</f>
        <v>0</v>
      </c>
      <c r="BG23" s="143" t="b">
        <f>'５送付書類'!S23</f>
        <v>0</v>
      </c>
      <c r="BH23" s="143" t="b">
        <f>'５送付書類'!T23</f>
        <v>0</v>
      </c>
      <c r="BI23" s="180">
        <f>'５送付書類'!U23</f>
        <v>0</v>
      </c>
    </row>
    <row r="24" spans="1:61" ht="22.5" customHeight="1">
      <c r="A24" s="90">
        <v>19</v>
      </c>
      <c r="B24" s="143">
        <f>'２異動者情報'!$C23</f>
        <v>0</v>
      </c>
      <c r="C24" s="143">
        <f>'２異動者情報'!$D23</f>
        <v>0</v>
      </c>
      <c r="D24" s="144">
        <f>'２異動者情報'!$E23</f>
        <v>0</v>
      </c>
      <c r="E24" s="143">
        <f>'２異動者情報'!$F23</f>
        <v>0</v>
      </c>
      <c r="F24" s="145">
        <f>'２異動者情報'!$G23</f>
        <v>0</v>
      </c>
      <c r="G24" s="146">
        <f>'２異動者情報'!H23</f>
        <v>0</v>
      </c>
      <c r="H24" s="147">
        <f>'２異動者情報'!I23</f>
        <v>0</v>
      </c>
      <c r="I24" s="147">
        <f>'２異動者情報'!J23</f>
        <v>0</v>
      </c>
      <c r="J24" s="148">
        <f>'２異動者情報'!K23</f>
        <v>0</v>
      </c>
      <c r="K24" s="143">
        <f>'２異動者情報'!L23</f>
        <v>0</v>
      </c>
      <c r="L24" s="143">
        <f>'２異動者情報'!M23</f>
        <v>0</v>
      </c>
      <c r="M24" s="144">
        <f>'３新任校'!D23</f>
        <v>0</v>
      </c>
      <c r="N24" s="143">
        <f>'３新任校'!E23</f>
        <v>0</v>
      </c>
      <c r="O24" s="143" t="b">
        <f>'４勤務状況・特勤'!E149</f>
        <v>0</v>
      </c>
      <c r="P24" s="143">
        <f>'４勤務状況・特勤'!F149</f>
        <v>0</v>
      </c>
      <c r="Q24" s="143" t="b">
        <f>'４勤務状況・特勤'!E150</f>
        <v>0</v>
      </c>
      <c r="R24" s="143">
        <f>'４勤務状況・特勤'!F150</f>
        <v>0</v>
      </c>
      <c r="S24" s="143" t="b">
        <f>'４勤務状況・特勤'!E151</f>
        <v>0</v>
      </c>
      <c r="T24" s="143">
        <f>'４勤務状況・特勤'!F151</f>
        <v>0</v>
      </c>
      <c r="U24" s="143" t="b">
        <f>'４勤務状況・特勤'!E152</f>
        <v>0</v>
      </c>
      <c r="V24" s="143">
        <f>'４勤務状況・特勤'!F152</f>
        <v>0</v>
      </c>
      <c r="W24" s="143" t="b">
        <f>'４勤務状況・特勤'!E153</f>
        <v>0</v>
      </c>
      <c r="X24" s="143">
        <f>'４勤務状況・特勤'!F153</f>
        <v>0</v>
      </c>
      <c r="Y24" s="143" t="b">
        <f>'４勤務状況・特勤'!E154</f>
        <v>0</v>
      </c>
      <c r="Z24" s="143">
        <f>'４勤務状況・特勤'!F154</f>
        <v>0</v>
      </c>
      <c r="AA24" s="143" t="b">
        <f>'４勤務状況・特勤'!E155</f>
        <v>0</v>
      </c>
      <c r="AB24" s="143">
        <f>'４勤務状況・特勤'!F155</f>
        <v>0</v>
      </c>
      <c r="AC24" s="143">
        <f>'４勤務状況・特勤'!F156</f>
        <v>0</v>
      </c>
      <c r="AD24" s="143">
        <f>'４勤務状況・特勤'!K156</f>
        <v>0</v>
      </c>
      <c r="AE24" s="143">
        <f>'４勤務状況・特勤'!M156</f>
        <v>0</v>
      </c>
      <c r="AF24" s="149">
        <f>'４勤務状況・特勤'!$U150</f>
        <v>0</v>
      </c>
      <c r="AG24" s="149">
        <f>'４勤務状況・特勤'!$U151</f>
        <v>0</v>
      </c>
      <c r="AH24" s="147" t="str">
        <f>'４勤務状況・特勤'!S152</f>
        <v/>
      </c>
      <c r="AI24" s="149">
        <f>'４勤務状況・特勤'!$U152</f>
        <v>0</v>
      </c>
      <c r="AJ24" s="147" t="str">
        <f>'４勤務状況・特勤'!S153</f>
        <v/>
      </c>
      <c r="AK24" s="149">
        <f>'４勤務状況・特勤'!$U153</f>
        <v>0</v>
      </c>
      <c r="AL24" s="147" t="str">
        <f>'４勤務状況・特勤'!S154</f>
        <v/>
      </c>
      <c r="AM24" s="149">
        <f>'４勤務状況・特勤'!$U154</f>
        <v>0</v>
      </c>
      <c r="AN24" s="147" t="str">
        <f>'４勤務状況・特勤'!S155</f>
        <v/>
      </c>
      <c r="AO24" s="149">
        <f>'４勤務状況・特勤'!$U155</f>
        <v>0</v>
      </c>
      <c r="AP24" s="149">
        <f>'４勤務状況・特勤'!$T156</f>
        <v>0</v>
      </c>
      <c r="AQ24" s="149">
        <f>'４勤務状況・特勤'!$U156</f>
        <v>0</v>
      </c>
      <c r="AR24" s="143" t="b">
        <f>'５送付書類'!D24</f>
        <v>0</v>
      </c>
      <c r="AS24" s="143" t="b">
        <f>'５送付書類'!E24</f>
        <v>0</v>
      </c>
      <c r="AT24" s="143" t="b">
        <f>'５送付書類'!F24</f>
        <v>0</v>
      </c>
      <c r="AU24" s="143" t="b">
        <f>'５送付書類'!G24</f>
        <v>0</v>
      </c>
      <c r="AV24" s="143" t="b">
        <f>'５送付書類'!H24</f>
        <v>0</v>
      </c>
      <c r="AW24" s="143" t="b">
        <f>'５送付書類'!I24</f>
        <v>0</v>
      </c>
      <c r="AX24" s="143" t="b">
        <f>'５送付書類'!J24</f>
        <v>0</v>
      </c>
      <c r="AY24" s="143" t="b">
        <f>'５送付書類'!K24</f>
        <v>0</v>
      </c>
      <c r="AZ24" s="143" t="b">
        <f>'５送付書類'!L24</f>
        <v>0</v>
      </c>
      <c r="BA24" s="143" t="b">
        <f>'５送付書類'!M24</f>
        <v>0</v>
      </c>
      <c r="BB24" s="143" t="b">
        <f>'５送付書類'!N24</f>
        <v>0</v>
      </c>
      <c r="BC24" s="143" t="b">
        <f>'５送付書類'!O24</f>
        <v>0</v>
      </c>
      <c r="BD24" s="143" t="b">
        <f>'５送付書類'!P24</f>
        <v>0</v>
      </c>
      <c r="BE24" s="143" t="b">
        <f>'５送付書類'!Q24</f>
        <v>0</v>
      </c>
      <c r="BF24" s="143" t="b">
        <f>'５送付書類'!R24</f>
        <v>0</v>
      </c>
      <c r="BG24" s="143" t="b">
        <f>'５送付書類'!S24</f>
        <v>0</v>
      </c>
      <c r="BH24" s="143" t="b">
        <f>'５送付書類'!T24</f>
        <v>0</v>
      </c>
      <c r="BI24" s="180">
        <f>'５送付書類'!U24</f>
        <v>0</v>
      </c>
    </row>
    <row r="25" spans="1:61" ht="22.5" customHeight="1">
      <c r="A25" s="90">
        <v>20</v>
      </c>
      <c r="B25" s="143">
        <f>'２異動者情報'!$C24</f>
        <v>0</v>
      </c>
      <c r="C25" s="143">
        <f>'２異動者情報'!$D24</f>
        <v>0</v>
      </c>
      <c r="D25" s="144">
        <f>'２異動者情報'!$E24</f>
        <v>0</v>
      </c>
      <c r="E25" s="143">
        <f>'２異動者情報'!$F24</f>
        <v>0</v>
      </c>
      <c r="F25" s="145">
        <f>'２異動者情報'!$G24</f>
        <v>0</v>
      </c>
      <c r="G25" s="146">
        <f>'２異動者情報'!H24</f>
        <v>0</v>
      </c>
      <c r="H25" s="147">
        <f>'２異動者情報'!I24</f>
        <v>0</v>
      </c>
      <c r="I25" s="147">
        <f>'２異動者情報'!J24</f>
        <v>0</v>
      </c>
      <c r="J25" s="148">
        <f>'２異動者情報'!K24</f>
        <v>0</v>
      </c>
      <c r="K25" s="143">
        <f>'２異動者情報'!L24</f>
        <v>0</v>
      </c>
      <c r="L25" s="143">
        <f>'２異動者情報'!M24</f>
        <v>0</v>
      </c>
      <c r="M25" s="144">
        <f>'３新任校'!D24</f>
        <v>0</v>
      </c>
      <c r="N25" s="143">
        <f>'３新任校'!E24</f>
        <v>0</v>
      </c>
      <c r="O25" s="143" t="b">
        <f>'４勤務状況・特勤'!E157</f>
        <v>0</v>
      </c>
      <c r="P25" s="143">
        <f>'４勤務状況・特勤'!F157</f>
        <v>0</v>
      </c>
      <c r="Q25" s="143" t="b">
        <f>'４勤務状況・特勤'!E158</f>
        <v>0</v>
      </c>
      <c r="R25" s="143">
        <f>'４勤務状況・特勤'!F158</f>
        <v>0</v>
      </c>
      <c r="S25" s="143" t="b">
        <f>'４勤務状況・特勤'!E159</f>
        <v>0</v>
      </c>
      <c r="T25" s="143">
        <f>'４勤務状況・特勤'!F159</f>
        <v>0</v>
      </c>
      <c r="U25" s="143" t="b">
        <f>'４勤務状況・特勤'!E160</f>
        <v>0</v>
      </c>
      <c r="V25" s="143">
        <f>'４勤務状況・特勤'!F160</f>
        <v>0</v>
      </c>
      <c r="W25" s="143" t="b">
        <f>'４勤務状況・特勤'!E161</f>
        <v>0</v>
      </c>
      <c r="X25" s="143">
        <f>'４勤務状況・特勤'!F161</f>
        <v>0</v>
      </c>
      <c r="Y25" s="143" t="b">
        <f>'４勤務状況・特勤'!E162</f>
        <v>0</v>
      </c>
      <c r="Z25" s="143">
        <f>'４勤務状況・特勤'!F162</f>
        <v>0</v>
      </c>
      <c r="AA25" s="143" t="b">
        <f>'４勤務状況・特勤'!E163</f>
        <v>0</v>
      </c>
      <c r="AB25" s="143">
        <f>'４勤務状況・特勤'!F163</f>
        <v>0</v>
      </c>
      <c r="AC25" s="143">
        <f>'４勤務状況・特勤'!F164</f>
        <v>0</v>
      </c>
      <c r="AD25" s="143">
        <f>'４勤務状況・特勤'!K164</f>
        <v>0</v>
      </c>
      <c r="AE25" s="143">
        <f>'４勤務状況・特勤'!M164</f>
        <v>0</v>
      </c>
      <c r="AF25" s="149">
        <f>'４勤務状況・特勤'!$U158</f>
        <v>0</v>
      </c>
      <c r="AG25" s="149">
        <f>'４勤務状況・特勤'!$U159</f>
        <v>0</v>
      </c>
      <c r="AH25" s="147" t="str">
        <f>'４勤務状況・特勤'!S160</f>
        <v/>
      </c>
      <c r="AI25" s="149">
        <f>'４勤務状況・特勤'!$U160</f>
        <v>0</v>
      </c>
      <c r="AJ25" s="147" t="str">
        <f>'４勤務状況・特勤'!S161</f>
        <v/>
      </c>
      <c r="AK25" s="149">
        <f>'４勤務状況・特勤'!$U161</f>
        <v>0</v>
      </c>
      <c r="AL25" s="147" t="str">
        <f>'４勤務状況・特勤'!S162</f>
        <v/>
      </c>
      <c r="AM25" s="149">
        <f>'４勤務状況・特勤'!$U162</f>
        <v>0</v>
      </c>
      <c r="AN25" s="147" t="str">
        <f>'４勤務状況・特勤'!S163</f>
        <v/>
      </c>
      <c r="AO25" s="149">
        <f>'４勤務状況・特勤'!$U163</f>
        <v>0</v>
      </c>
      <c r="AP25" s="149">
        <f>'４勤務状況・特勤'!$T164</f>
        <v>0</v>
      </c>
      <c r="AQ25" s="149">
        <f>'４勤務状況・特勤'!$U164</f>
        <v>0</v>
      </c>
      <c r="AR25" s="143" t="b">
        <f>'５送付書類'!D25</f>
        <v>0</v>
      </c>
      <c r="AS25" s="143" t="b">
        <f>'５送付書類'!E25</f>
        <v>0</v>
      </c>
      <c r="AT25" s="143" t="b">
        <f>'５送付書類'!F25</f>
        <v>0</v>
      </c>
      <c r="AU25" s="143" t="b">
        <f>'５送付書類'!G25</f>
        <v>0</v>
      </c>
      <c r="AV25" s="143" t="b">
        <f>'５送付書類'!H25</f>
        <v>0</v>
      </c>
      <c r="AW25" s="143" t="b">
        <f>'５送付書類'!I25</f>
        <v>0</v>
      </c>
      <c r="AX25" s="143" t="b">
        <f>'５送付書類'!J25</f>
        <v>0</v>
      </c>
      <c r="AY25" s="143" t="b">
        <f>'５送付書類'!K25</f>
        <v>0</v>
      </c>
      <c r="AZ25" s="143" t="b">
        <f>'５送付書類'!L25</f>
        <v>0</v>
      </c>
      <c r="BA25" s="143" t="b">
        <f>'５送付書類'!M25</f>
        <v>0</v>
      </c>
      <c r="BB25" s="143" t="b">
        <f>'５送付書類'!N25</f>
        <v>0</v>
      </c>
      <c r="BC25" s="143" t="b">
        <f>'５送付書類'!O25</f>
        <v>0</v>
      </c>
      <c r="BD25" s="143" t="b">
        <f>'５送付書類'!P25</f>
        <v>0</v>
      </c>
      <c r="BE25" s="143" t="b">
        <f>'５送付書類'!Q25</f>
        <v>0</v>
      </c>
      <c r="BF25" s="143" t="b">
        <f>'５送付書類'!R25</f>
        <v>0</v>
      </c>
      <c r="BG25" s="143" t="b">
        <f>'５送付書類'!S25</f>
        <v>0</v>
      </c>
      <c r="BH25" s="143" t="b">
        <f>'５送付書類'!T25</f>
        <v>0</v>
      </c>
      <c r="BI25" s="180">
        <f>'５送付書類'!U25</f>
        <v>0</v>
      </c>
    </row>
  </sheetData>
  <mergeCells count="4">
    <mergeCell ref="B4:L4"/>
    <mergeCell ref="M4:N4"/>
    <mergeCell ref="O4:AQ4"/>
    <mergeCell ref="AR4:BI4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2:M13"/>
  <sheetViews>
    <sheetView showGridLines="0" zoomScaleNormal="100" zoomScaleSheetLayoutView="120" workbookViewId="0">
      <selection activeCell="C10" sqref="C10"/>
    </sheetView>
  </sheetViews>
  <sheetFormatPr defaultColWidth="4.625" defaultRowHeight="17.25"/>
  <cols>
    <col min="1" max="1" width="1.25" style="27" customWidth="1"/>
    <col min="2" max="2" width="22.25" style="27" customWidth="1"/>
    <col min="3" max="3" width="43.75" style="27" customWidth="1"/>
    <col min="4" max="4" width="4.625" style="27"/>
    <col min="5" max="5" width="5.875" style="27" customWidth="1"/>
    <col min="6" max="6" width="5.75" style="27" customWidth="1"/>
    <col min="7" max="10" width="5.875" style="27" hidden="1" customWidth="1"/>
    <col min="11" max="12" width="4.625" style="27" hidden="1" customWidth="1"/>
    <col min="13" max="13" width="9.375" style="27" hidden="1" customWidth="1"/>
    <col min="14" max="14" width="4.625" style="27" customWidth="1"/>
    <col min="15" max="16384" width="4.625" style="27"/>
  </cols>
  <sheetData>
    <row r="2" spans="2:8" ht="30" customHeight="1">
      <c r="B2" s="29" t="s">
        <v>3351</v>
      </c>
      <c r="C2" s="95"/>
    </row>
    <row r="4" spans="2:8" ht="37.5" customHeight="1">
      <c r="B4" s="28" t="s">
        <v>2520</v>
      </c>
      <c r="C4" s="152" t="str">
        <f>INDEX(市町村別学校一覧,$G$6,$G$5)</f>
        <v>鹿児島市立吉田小学校</v>
      </c>
      <c r="D4" s="207" t="s">
        <v>4183</v>
      </c>
    </row>
    <row r="5" spans="2:8" ht="37.5" customHeight="1">
      <c r="B5" s="28" t="s">
        <v>2563</v>
      </c>
      <c r="C5" s="41" t="str">
        <f>VLOOKUP($C$4,学校住所一覧,6,FALSE)</f>
        <v>吉田麓</v>
      </c>
      <c r="G5" s="27">
        <v>1</v>
      </c>
      <c r="H5" s="27" t="str">
        <f>INDEX(市町村一覧,$G$5)</f>
        <v>鹿児島市</v>
      </c>
    </row>
    <row r="6" spans="2:8" ht="37.5" customHeight="1">
      <c r="B6" s="28" t="s">
        <v>3350</v>
      </c>
      <c r="C6" s="94" t="str">
        <f>DBCS($G$7)</f>
        <v>０９９－２９５－２４０５</v>
      </c>
      <c r="G6" s="27">
        <v>1</v>
      </c>
      <c r="H6" s="27" t="str">
        <f>INDEX(市町村別学校一覧,$G$6,$G$5)</f>
        <v>鹿児島市立吉田小学校</v>
      </c>
    </row>
    <row r="7" spans="2:8" ht="37.5" customHeight="1">
      <c r="B7" s="28" t="s">
        <v>2564</v>
      </c>
      <c r="C7" s="153" t="s">
        <v>4179</v>
      </c>
      <c r="D7" s="207" t="s">
        <v>4184</v>
      </c>
      <c r="G7" s="40" t="str">
        <f>VLOOKUP($C$4,学校住所一覧,4,FALSE)</f>
        <v>099-295-2405</v>
      </c>
    </row>
    <row r="8" spans="2:8" ht="37.5" customHeight="1">
      <c r="B8" s="28" t="s">
        <v>2565</v>
      </c>
      <c r="C8" s="154">
        <v>43190</v>
      </c>
      <c r="D8" s="207" t="s">
        <v>4679</v>
      </c>
    </row>
    <row r="9" spans="2:8" ht="37.5" customHeight="1">
      <c r="B9" s="28" t="s">
        <v>3459</v>
      </c>
      <c r="C9" s="155" t="s">
        <v>4772</v>
      </c>
      <c r="D9" s="207" t="s">
        <v>4184</v>
      </c>
    </row>
    <row r="12" spans="2:8" ht="41.25" customHeight="1">
      <c r="B12" s="236" t="s">
        <v>4188</v>
      </c>
      <c r="C12" s="236"/>
      <c r="D12" s="236"/>
      <c r="E12" s="236"/>
      <c r="F12" s="236"/>
    </row>
    <row r="13" spans="2:8" ht="41.25" customHeight="1">
      <c r="B13" s="236" t="s">
        <v>3483</v>
      </c>
      <c r="C13" s="236"/>
      <c r="D13" s="236"/>
      <c r="E13" s="236"/>
      <c r="F13" s="236"/>
    </row>
  </sheetData>
  <mergeCells count="2">
    <mergeCell ref="B12:F12"/>
    <mergeCell ref="B13:F13"/>
  </mergeCells>
  <phoneticPr fontId="1"/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B1:M24"/>
  <sheetViews>
    <sheetView showGridLines="0" zoomScaleNormal="100" zoomScaleSheetLayoutView="100" workbookViewId="0">
      <selection activeCell="M8" sqref="M8"/>
    </sheetView>
  </sheetViews>
  <sheetFormatPr defaultRowHeight="22.5" customHeight="1"/>
  <cols>
    <col min="1" max="1" width="1.25" customWidth="1"/>
    <col min="2" max="2" width="4.75" customWidth="1"/>
    <col min="3" max="3" width="17.5" customWidth="1"/>
    <col min="4" max="4" width="13.125" customWidth="1"/>
    <col min="5" max="5" width="15" customWidth="1"/>
    <col min="6" max="6" width="8.75" style="85" customWidth="1"/>
    <col min="7" max="7" width="13.75" customWidth="1"/>
    <col min="8" max="10" width="6.25" customWidth="1"/>
    <col min="11" max="11" width="11.25" style="85" customWidth="1"/>
    <col min="12" max="12" width="27.5" customWidth="1"/>
    <col min="13" max="13" width="13.75" customWidth="1"/>
  </cols>
  <sheetData>
    <row r="1" spans="2:13" ht="11.25" customHeight="1"/>
    <row r="2" spans="2:13" ht="37.5" customHeight="1">
      <c r="B2" s="29" t="s">
        <v>3404</v>
      </c>
      <c r="L2" s="213"/>
    </row>
    <row r="3" spans="2:13" s="85" customFormat="1" ht="19.5" customHeight="1">
      <c r="C3" s="85">
        <v>1</v>
      </c>
      <c r="D3" s="85">
        <v>2</v>
      </c>
      <c r="E3" s="85">
        <v>3</v>
      </c>
      <c r="F3" s="85">
        <v>4</v>
      </c>
      <c r="G3" s="85">
        <v>5</v>
      </c>
      <c r="H3" s="85">
        <v>6</v>
      </c>
      <c r="I3" s="85">
        <v>7</v>
      </c>
      <c r="J3" s="85">
        <v>8</v>
      </c>
      <c r="K3" s="85">
        <v>9</v>
      </c>
      <c r="L3" s="85">
        <v>10</v>
      </c>
      <c r="M3" s="85">
        <v>11</v>
      </c>
    </row>
    <row r="4" spans="2:13" ht="21" customHeight="1">
      <c r="B4" s="86"/>
      <c r="C4" s="87" t="s">
        <v>3407</v>
      </c>
      <c r="D4" s="87" t="s">
        <v>3406</v>
      </c>
      <c r="E4" s="87" t="s">
        <v>3408</v>
      </c>
      <c r="F4" s="87" t="s">
        <v>3409</v>
      </c>
      <c r="G4" s="87" t="s">
        <v>3411</v>
      </c>
      <c r="H4" s="87" t="s">
        <v>3410</v>
      </c>
      <c r="I4" s="87" t="s">
        <v>3412</v>
      </c>
      <c r="J4" s="87" t="s">
        <v>3413</v>
      </c>
      <c r="K4" s="87" t="s">
        <v>3414</v>
      </c>
      <c r="L4" s="87" t="s">
        <v>4680</v>
      </c>
      <c r="M4" s="87" t="s">
        <v>3416</v>
      </c>
    </row>
    <row r="5" spans="2:13" ht="22.5" customHeight="1">
      <c r="B5" s="87">
        <v>1</v>
      </c>
      <c r="C5" s="156" t="s">
        <v>4180</v>
      </c>
      <c r="D5" s="205">
        <v>111111</v>
      </c>
      <c r="E5" s="157">
        <v>23476</v>
      </c>
      <c r="F5" s="156" t="s">
        <v>4186</v>
      </c>
      <c r="G5" s="158">
        <v>43190</v>
      </c>
      <c r="H5" s="159" t="s">
        <v>3515</v>
      </c>
      <c r="I5" s="205">
        <v>3</v>
      </c>
      <c r="J5" s="205">
        <v>99</v>
      </c>
      <c r="K5" s="229">
        <v>395600</v>
      </c>
      <c r="L5" s="156" t="s">
        <v>3417</v>
      </c>
      <c r="M5" s="156" t="s">
        <v>3418</v>
      </c>
    </row>
    <row r="6" spans="2:13" ht="22.5" customHeight="1">
      <c r="B6" s="87">
        <v>2</v>
      </c>
      <c r="C6" s="156" t="s">
        <v>4189</v>
      </c>
      <c r="D6" s="205">
        <v>222222</v>
      </c>
      <c r="E6" s="157">
        <v>23868</v>
      </c>
      <c r="F6" s="156" t="s">
        <v>4181</v>
      </c>
      <c r="G6" s="158">
        <v>43190</v>
      </c>
      <c r="H6" s="159" t="s">
        <v>4190</v>
      </c>
      <c r="I6" s="205">
        <v>5</v>
      </c>
      <c r="J6" s="205">
        <v>40</v>
      </c>
      <c r="K6" s="229">
        <v>400000</v>
      </c>
      <c r="L6" s="156" t="s">
        <v>4191</v>
      </c>
      <c r="M6" s="156" t="s">
        <v>4192</v>
      </c>
    </row>
    <row r="7" spans="2:13" ht="22.5" customHeight="1">
      <c r="B7" s="87">
        <v>3</v>
      </c>
      <c r="C7" s="156" t="s">
        <v>4773</v>
      </c>
      <c r="D7" s="205">
        <v>333333</v>
      </c>
      <c r="E7" s="157">
        <v>32666</v>
      </c>
      <c r="F7" s="156" t="s">
        <v>4775</v>
      </c>
      <c r="G7" s="158">
        <v>43190</v>
      </c>
      <c r="H7" s="159" t="s">
        <v>4776</v>
      </c>
      <c r="I7" s="205">
        <v>2</v>
      </c>
      <c r="J7" s="205">
        <v>60</v>
      </c>
      <c r="K7" s="229">
        <v>269000</v>
      </c>
      <c r="L7" s="156" t="s">
        <v>4191</v>
      </c>
      <c r="M7" s="156" t="s">
        <v>4777</v>
      </c>
    </row>
    <row r="8" spans="2:13" ht="22.5" customHeight="1">
      <c r="B8" s="87">
        <v>4</v>
      </c>
      <c r="C8" s="156" t="s">
        <v>4774</v>
      </c>
      <c r="D8" s="205">
        <v>444444</v>
      </c>
      <c r="E8" s="157">
        <v>33491</v>
      </c>
      <c r="F8" s="156" t="s">
        <v>4775</v>
      </c>
      <c r="G8" s="158">
        <v>43190</v>
      </c>
      <c r="H8" s="159" t="s">
        <v>4776</v>
      </c>
      <c r="I8" s="205">
        <v>2</v>
      </c>
      <c r="J8" s="205">
        <v>120</v>
      </c>
      <c r="K8" s="229">
        <v>300500</v>
      </c>
      <c r="L8" s="156" t="s">
        <v>4191</v>
      </c>
      <c r="M8" s="156" t="s">
        <v>4778</v>
      </c>
    </row>
    <row r="9" spans="2:13" ht="22.5" customHeight="1">
      <c r="B9" s="87">
        <v>5</v>
      </c>
      <c r="C9" s="156"/>
      <c r="D9" s="205"/>
      <c r="E9" s="157"/>
      <c r="F9" s="156"/>
      <c r="G9" s="158"/>
      <c r="H9" s="159"/>
      <c r="I9" s="205"/>
      <c r="J9" s="205"/>
      <c r="K9" s="229"/>
      <c r="L9" s="156"/>
      <c r="M9" s="156"/>
    </row>
    <row r="10" spans="2:13" ht="22.5" customHeight="1">
      <c r="B10" s="87">
        <v>6</v>
      </c>
      <c r="C10" s="156"/>
      <c r="D10" s="205"/>
      <c r="E10" s="157"/>
      <c r="F10" s="156"/>
      <c r="G10" s="158"/>
      <c r="H10" s="159"/>
      <c r="I10" s="205"/>
      <c r="J10" s="205"/>
      <c r="K10" s="229"/>
      <c r="L10" s="156"/>
      <c r="M10" s="156"/>
    </row>
    <row r="11" spans="2:13" ht="22.5" customHeight="1">
      <c r="B11" s="87">
        <v>7</v>
      </c>
      <c r="C11" s="156"/>
      <c r="D11" s="205"/>
      <c r="E11" s="157"/>
      <c r="F11" s="156"/>
      <c r="G11" s="158"/>
      <c r="H11" s="159"/>
      <c r="I11" s="205"/>
      <c r="J11" s="205"/>
      <c r="K11" s="229"/>
      <c r="L11" s="156"/>
      <c r="M11" s="156"/>
    </row>
    <row r="12" spans="2:13" ht="22.5" customHeight="1">
      <c r="B12" s="87">
        <v>8</v>
      </c>
      <c r="C12" s="156"/>
      <c r="D12" s="205"/>
      <c r="E12" s="157"/>
      <c r="F12" s="156"/>
      <c r="G12" s="158"/>
      <c r="H12" s="159"/>
      <c r="I12" s="205"/>
      <c r="J12" s="205"/>
      <c r="K12" s="229"/>
      <c r="L12" s="156"/>
      <c r="M12" s="156"/>
    </row>
    <row r="13" spans="2:13" ht="22.5" customHeight="1">
      <c r="B13" s="87">
        <v>9</v>
      </c>
      <c r="C13" s="156"/>
      <c r="D13" s="205"/>
      <c r="E13" s="157"/>
      <c r="F13" s="156"/>
      <c r="G13" s="158"/>
      <c r="H13" s="159"/>
      <c r="I13" s="205"/>
      <c r="J13" s="205"/>
      <c r="K13" s="229"/>
      <c r="L13" s="156"/>
      <c r="M13" s="156"/>
    </row>
    <row r="14" spans="2:13" ht="22.5" customHeight="1">
      <c r="B14" s="87">
        <v>10</v>
      </c>
      <c r="C14" s="156"/>
      <c r="D14" s="205"/>
      <c r="E14" s="157"/>
      <c r="F14" s="156"/>
      <c r="G14" s="158"/>
      <c r="H14" s="159"/>
      <c r="I14" s="205"/>
      <c r="J14" s="205"/>
      <c r="K14" s="229"/>
      <c r="L14" s="156"/>
      <c r="M14" s="156"/>
    </row>
    <row r="15" spans="2:13" ht="22.5" customHeight="1">
      <c r="B15" s="87">
        <v>11</v>
      </c>
      <c r="C15" s="156"/>
      <c r="D15" s="205"/>
      <c r="E15" s="157"/>
      <c r="F15" s="156"/>
      <c r="G15" s="158"/>
      <c r="H15" s="159"/>
      <c r="I15" s="205"/>
      <c r="J15" s="205"/>
      <c r="K15" s="229"/>
      <c r="L15" s="156"/>
      <c r="M15" s="156"/>
    </row>
    <row r="16" spans="2:13" ht="22.5" customHeight="1">
      <c r="B16" s="87">
        <v>12</v>
      </c>
      <c r="C16" s="156"/>
      <c r="D16" s="205"/>
      <c r="E16" s="157"/>
      <c r="F16" s="156"/>
      <c r="G16" s="158"/>
      <c r="H16" s="159"/>
      <c r="I16" s="205"/>
      <c r="J16" s="205"/>
      <c r="K16" s="229"/>
      <c r="L16" s="156"/>
      <c r="M16" s="156"/>
    </row>
    <row r="17" spans="2:13" ht="22.5" customHeight="1">
      <c r="B17" s="87">
        <v>13</v>
      </c>
      <c r="C17" s="156"/>
      <c r="D17" s="205"/>
      <c r="E17" s="157"/>
      <c r="F17" s="156"/>
      <c r="G17" s="158"/>
      <c r="H17" s="159"/>
      <c r="I17" s="205"/>
      <c r="J17" s="205"/>
      <c r="K17" s="229"/>
      <c r="L17" s="156"/>
      <c r="M17" s="156"/>
    </row>
    <row r="18" spans="2:13" ht="22.5" customHeight="1">
      <c r="B18" s="87">
        <v>14</v>
      </c>
      <c r="C18" s="156"/>
      <c r="D18" s="205"/>
      <c r="E18" s="157"/>
      <c r="F18" s="156"/>
      <c r="G18" s="158"/>
      <c r="H18" s="159"/>
      <c r="I18" s="205"/>
      <c r="J18" s="205"/>
      <c r="K18" s="229"/>
      <c r="L18" s="156"/>
      <c r="M18" s="156"/>
    </row>
    <row r="19" spans="2:13" ht="22.5" customHeight="1">
      <c r="B19" s="87">
        <v>15</v>
      </c>
      <c r="C19" s="156"/>
      <c r="D19" s="205"/>
      <c r="E19" s="157"/>
      <c r="F19" s="156"/>
      <c r="G19" s="158"/>
      <c r="H19" s="159"/>
      <c r="I19" s="205"/>
      <c r="J19" s="205"/>
      <c r="K19" s="229"/>
      <c r="L19" s="156"/>
      <c r="M19" s="156"/>
    </row>
    <row r="20" spans="2:13" ht="22.5" customHeight="1">
      <c r="B20" s="87">
        <v>16</v>
      </c>
      <c r="C20" s="156"/>
      <c r="D20" s="205"/>
      <c r="E20" s="157"/>
      <c r="F20" s="156"/>
      <c r="G20" s="158"/>
      <c r="H20" s="159"/>
      <c r="I20" s="205"/>
      <c r="J20" s="205"/>
      <c r="K20" s="229"/>
      <c r="L20" s="156"/>
      <c r="M20" s="156"/>
    </row>
    <row r="21" spans="2:13" ht="22.5" customHeight="1">
      <c r="B21" s="87">
        <v>17</v>
      </c>
      <c r="C21" s="156"/>
      <c r="D21" s="205"/>
      <c r="E21" s="157"/>
      <c r="F21" s="156"/>
      <c r="G21" s="158"/>
      <c r="H21" s="159"/>
      <c r="I21" s="205"/>
      <c r="J21" s="205"/>
      <c r="K21" s="229"/>
      <c r="L21" s="156"/>
      <c r="M21" s="156"/>
    </row>
    <row r="22" spans="2:13" ht="22.5" customHeight="1">
      <c r="B22" s="87">
        <v>18</v>
      </c>
      <c r="C22" s="156"/>
      <c r="D22" s="205"/>
      <c r="E22" s="157"/>
      <c r="F22" s="156"/>
      <c r="G22" s="158"/>
      <c r="H22" s="159"/>
      <c r="I22" s="205"/>
      <c r="J22" s="205"/>
      <c r="K22" s="229"/>
      <c r="L22" s="156"/>
      <c r="M22" s="156"/>
    </row>
    <row r="23" spans="2:13" ht="22.5" customHeight="1">
      <c r="B23" s="87">
        <v>19</v>
      </c>
      <c r="C23" s="156"/>
      <c r="D23" s="205"/>
      <c r="E23" s="157"/>
      <c r="F23" s="156"/>
      <c r="G23" s="158"/>
      <c r="H23" s="159"/>
      <c r="I23" s="205"/>
      <c r="J23" s="205"/>
      <c r="K23" s="229"/>
      <c r="L23" s="156"/>
      <c r="M23" s="156"/>
    </row>
    <row r="24" spans="2:13" ht="22.5" customHeight="1">
      <c r="B24" s="87">
        <v>20</v>
      </c>
      <c r="C24" s="156"/>
      <c r="D24" s="205"/>
      <c r="E24" s="157"/>
      <c r="F24" s="156"/>
      <c r="G24" s="158"/>
      <c r="H24" s="159"/>
      <c r="I24" s="205"/>
      <c r="J24" s="205"/>
      <c r="K24" s="229"/>
      <c r="L24" s="156"/>
      <c r="M24" s="156"/>
    </row>
  </sheetData>
  <phoneticPr fontId="1"/>
  <dataValidations count="1">
    <dataValidation type="list" allowBlank="1" showInputMessage="1" sqref="F5:F24">
      <formula1>"校長,教頭,教諭,養護教諭,事務参事,事務主幹,専門員,事務主査,事務主任,事務主事,事務職員,講師"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B1:M29"/>
  <sheetViews>
    <sheetView showGridLines="0" showZeros="0" zoomScaleNormal="100" zoomScaleSheetLayoutView="100" workbookViewId="0">
      <selection activeCell="C8" sqref="C8"/>
    </sheetView>
  </sheetViews>
  <sheetFormatPr defaultRowHeight="25.5" customHeight="1"/>
  <cols>
    <col min="1" max="1" width="1.25" customWidth="1"/>
    <col min="2" max="2" width="5.5" customWidth="1"/>
    <col min="3" max="3" width="14.5" customWidth="1"/>
    <col min="4" max="4" width="19.375" style="85" customWidth="1"/>
    <col min="5" max="5" width="43.5" style="85" customWidth="1"/>
    <col min="7" max="9" width="7.875" customWidth="1"/>
    <col min="10" max="13" width="0" hidden="1" customWidth="1"/>
  </cols>
  <sheetData>
    <row r="1" spans="2:13" ht="7.5" customHeight="1"/>
    <row r="2" spans="2:13" ht="25.5" customHeight="1">
      <c r="B2" s="29" t="s">
        <v>3425</v>
      </c>
      <c r="E2" s="165"/>
    </row>
    <row r="3" spans="2:13" ht="31.5" customHeight="1">
      <c r="D3" s="208" t="s">
        <v>4681</v>
      </c>
      <c r="E3" s="209" t="s">
        <v>4185</v>
      </c>
    </row>
    <row r="4" spans="2:13" ht="18.75" customHeight="1">
      <c r="B4" s="86"/>
      <c r="C4" s="87" t="s">
        <v>3405</v>
      </c>
      <c r="D4" s="87" t="s">
        <v>3419</v>
      </c>
      <c r="E4" s="87" t="s">
        <v>3420</v>
      </c>
    </row>
    <row r="5" spans="2:13" ht="30" customHeight="1">
      <c r="B5" s="87">
        <v>1</v>
      </c>
      <c r="C5" s="86" t="str">
        <f>'２異動者情報'!C5</f>
        <v>中村　五郎</v>
      </c>
      <c r="D5" s="160">
        <v>43191</v>
      </c>
      <c r="E5" s="161" t="str">
        <f t="shared" ref="E5:E10" si="0">INDEX(市町村別学校一覧,$L5,$J5)</f>
        <v>出水市立鶴荘学園</v>
      </c>
      <c r="J5">
        <v>13</v>
      </c>
      <c r="K5" t="str">
        <f>INDEX(市町村一覧,$J$5)</f>
        <v>出水市</v>
      </c>
      <c r="L5">
        <v>22</v>
      </c>
      <c r="M5" t="str">
        <f t="shared" ref="M5:M24" si="1">INDEX(市町村別学校一覧,$L5,$J5)</f>
        <v>出水市立鶴荘学園</v>
      </c>
    </row>
    <row r="6" spans="2:13" ht="30" customHeight="1">
      <c r="B6" s="87">
        <v>2</v>
      </c>
      <c r="C6" s="86" t="str">
        <f>'２異動者情報'!C6</f>
        <v>吉田　拓男</v>
      </c>
      <c r="D6" s="160">
        <v>43191</v>
      </c>
      <c r="E6" s="161" t="str">
        <f t="shared" si="0"/>
        <v>出水市立出水商業高等学校</v>
      </c>
      <c r="J6">
        <v>45</v>
      </c>
      <c r="K6" t="str">
        <f t="shared" ref="K6:K24" si="2">INDEX(市町村一覧,$J6)</f>
        <v>市立</v>
      </c>
      <c r="L6">
        <v>5</v>
      </c>
      <c r="M6" t="str">
        <f t="shared" si="1"/>
        <v>出水市立出水商業高等学校</v>
      </c>
    </row>
    <row r="7" spans="2:13" ht="30" customHeight="1">
      <c r="B7" s="87">
        <v>3</v>
      </c>
      <c r="C7" s="86" t="str">
        <f>'２異動者情報'!C7</f>
        <v>山下　良子</v>
      </c>
      <c r="D7" s="160"/>
      <c r="E7" s="161">
        <f t="shared" si="0"/>
        <v>0</v>
      </c>
      <c r="J7">
        <v>1</v>
      </c>
      <c r="K7" t="str">
        <f t="shared" si="2"/>
        <v>鹿児島市</v>
      </c>
      <c r="L7">
        <v>119</v>
      </c>
      <c r="M7">
        <f t="shared" si="1"/>
        <v>0</v>
      </c>
    </row>
    <row r="8" spans="2:13" ht="30" customHeight="1">
      <c r="B8" s="87">
        <v>4</v>
      </c>
      <c r="C8" s="86" t="str">
        <f>'２異動者情報'!C8</f>
        <v>鏡　一郎</v>
      </c>
      <c r="D8" s="160"/>
      <c r="E8" s="161">
        <f t="shared" si="0"/>
        <v>0</v>
      </c>
      <c r="J8">
        <v>1</v>
      </c>
      <c r="K8" t="str">
        <f t="shared" si="2"/>
        <v>鹿児島市</v>
      </c>
      <c r="L8">
        <v>118</v>
      </c>
      <c r="M8">
        <f t="shared" si="1"/>
        <v>0</v>
      </c>
    </row>
    <row r="9" spans="2:13" ht="30" customHeight="1">
      <c r="B9" s="87">
        <v>5</v>
      </c>
      <c r="C9" s="86">
        <f>'２異動者情報'!C9</f>
        <v>0</v>
      </c>
      <c r="D9" s="160"/>
      <c r="E9" s="161">
        <f t="shared" si="0"/>
        <v>0</v>
      </c>
      <c r="J9">
        <v>1</v>
      </c>
      <c r="K9" t="str">
        <f t="shared" si="2"/>
        <v>鹿児島市</v>
      </c>
      <c r="L9">
        <v>118</v>
      </c>
      <c r="M9">
        <f t="shared" si="1"/>
        <v>0</v>
      </c>
    </row>
    <row r="10" spans="2:13" ht="30" customHeight="1">
      <c r="B10" s="87">
        <v>6</v>
      </c>
      <c r="C10" s="86">
        <f>'２異動者情報'!C10</f>
        <v>0</v>
      </c>
      <c r="D10" s="160"/>
      <c r="E10" s="161">
        <f t="shared" si="0"/>
        <v>0</v>
      </c>
      <c r="J10">
        <v>1</v>
      </c>
      <c r="K10" t="str">
        <f t="shared" si="2"/>
        <v>鹿児島市</v>
      </c>
      <c r="L10">
        <v>118</v>
      </c>
      <c r="M10">
        <f t="shared" si="1"/>
        <v>0</v>
      </c>
    </row>
    <row r="11" spans="2:13" ht="30" customHeight="1">
      <c r="B11" s="87">
        <v>7</v>
      </c>
      <c r="C11" s="86">
        <f>'２異動者情報'!C11</f>
        <v>0</v>
      </c>
      <c r="D11" s="160"/>
      <c r="E11" s="161">
        <f t="shared" ref="E11:E24" si="3">INDEX(市町村別学校一覧,$L11,$J11)</f>
        <v>0</v>
      </c>
      <c r="J11">
        <v>1</v>
      </c>
      <c r="K11" t="str">
        <f t="shared" si="2"/>
        <v>鹿児島市</v>
      </c>
      <c r="L11">
        <v>118</v>
      </c>
      <c r="M11">
        <f t="shared" si="1"/>
        <v>0</v>
      </c>
    </row>
    <row r="12" spans="2:13" ht="30" customHeight="1">
      <c r="B12" s="87">
        <v>8</v>
      </c>
      <c r="C12" s="86">
        <f>'２異動者情報'!C12</f>
        <v>0</v>
      </c>
      <c r="D12" s="160"/>
      <c r="E12" s="161">
        <f t="shared" si="3"/>
        <v>0</v>
      </c>
      <c r="J12">
        <v>1</v>
      </c>
      <c r="K12" t="str">
        <f t="shared" si="2"/>
        <v>鹿児島市</v>
      </c>
      <c r="L12">
        <v>118</v>
      </c>
      <c r="M12">
        <f t="shared" si="1"/>
        <v>0</v>
      </c>
    </row>
    <row r="13" spans="2:13" ht="30" customHeight="1">
      <c r="B13" s="87">
        <v>9</v>
      </c>
      <c r="C13" s="86">
        <f>'２異動者情報'!C13</f>
        <v>0</v>
      </c>
      <c r="D13" s="160"/>
      <c r="E13" s="161">
        <f t="shared" si="3"/>
        <v>0</v>
      </c>
      <c r="J13">
        <v>1</v>
      </c>
      <c r="K13" t="str">
        <f t="shared" si="2"/>
        <v>鹿児島市</v>
      </c>
      <c r="L13">
        <v>119</v>
      </c>
      <c r="M13">
        <f t="shared" si="1"/>
        <v>0</v>
      </c>
    </row>
    <row r="14" spans="2:13" ht="30" customHeight="1">
      <c r="B14" s="87">
        <v>10</v>
      </c>
      <c r="C14" s="86">
        <f>'２異動者情報'!C14</f>
        <v>0</v>
      </c>
      <c r="D14" s="160"/>
      <c r="E14" s="161">
        <f t="shared" si="3"/>
        <v>0</v>
      </c>
      <c r="J14">
        <v>1</v>
      </c>
      <c r="K14" t="str">
        <f t="shared" si="2"/>
        <v>鹿児島市</v>
      </c>
      <c r="L14">
        <v>118</v>
      </c>
      <c r="M14">
        <f t="shared" si="1"/>
        <v>0</v>
      </c>
    </row>
    <row r="15" spans="2:13" ht="30" customHeight="1">
      <c r="B15" s="87">
        <v>11</v>
      </c>
      <c r="C15" s="86">
        <f>'２異動者情報'!C15</f>
        <v>0</v>
      </c>
      <c r="D15" s="160"/>
      <c r="E15" s="161">
        <f t="shared" si="3"/>
        <v>0</v>
      </c>
      <c r="J15">
        <v>1</v>
      </c>
      <c r="K15" t="str">
        <f t="shared" si="2"/>
        <v>鹿児島市</v>
      </c>
      <c r="L15">
        <v>118</v>
      </c>
      <c r="M15">
        <f t="shared" si="1"/>
        <v>0</v>
      </c>
    </row>
    <row r="16" spans="2:13" ht="30" customHeight="1">
      <c r="B16" s="87">
        <v>12</v>
      </c>
      <c r="C16" s="86">
        <f>'２異動者情報'!C16</f>
        <v>0</v>
      </c>
      <c r="D16" s="160"/>
      <c r="E16" s="161">
        <f t="shared" si="3"/>
        <v>0</v>
      </c>
      <c r="J16">
        <v>1</v>
      </c>
      <c r="K16" t="str">
        <f t="shared" si="2"/>
        <v>鹿児島市</v>
      </c>
      <c r="L16">
        <v>118</v>
      </c>
      <c r="M16">
        <f t="shared" si="1"/>
        <v>0</v>
      </c>
    </row>
    <row r="17" spans="2:13" ht="30" customHeight="1">
      <c r="B17" s="87">
        <v>13</v>
      </c>
      <c r="C17" s="86">
        <f>'２異動者情報'!C17</f>
        <v>0</v>
      </c>
      <c r="D17" s="160"/>
      <c r="E17" s="161">
        <f t="shared" si="3"/>
        <v>0</v>
      </c>
      <c r="J17">
        <v>1</v>
      </c>
      <c r="K17" t="str">
        <f t="shared" si="2"/>
        <v>鹿児島市</v>
      </c>
      <c r="L17">
        <v>118</v>
      </c>
      <c r="M17">
        <f t="shared" si="1"/>
        <v>0</v>
      </c>
    </row>
    <row r="18" spans="2:13" ht="30" customHeight="1">
      <c r="B18" s="87">
        <v>14</v>
      </c>
      <c r="C18" s="86">
        <f>'２異動者情報'!C18</f>
        <v>0</v>
      </c>
      <c r="D18" s="160"/>
      <c r="E18" s="161">
        <f t="shared" si="3"/>
        <v>0</v>
      </c>
      <c r="J18">
        <v>1</v>
      </c>
      <c r="K18" t="str">
        <f t="shared" si="2"/>
        <v>鹿児島市</v>
      </c>
      <c r="L18">
        <v>118</v>
      </c>
      <c r="M18">
        <f t="shared" si="1"/>
        <v>0</v>
      </c>
    </row>
    <row r="19" spans="2:13" ht="30" customHeight="1">
      <c r="B19" s="87">
        <v>15</v>
      </c>
      <c r="C19" s="86">
        <f>'２異動者情報'!C19</f>
        <v>0</v>
      </c>
      <c r="D19" s="160"/>
      <c r="E19" s="161">
        <f t="shared" si="3"/>
        <v>0</v>
      </c>
      <c r="J19">
        <v>1</v>
      </c>
      <c r="K19" t="str">
        <f t="shared" si="2"/>
        <v>鹿児島市</v>
      </c>
      <c r="L19">
        <v>118</v>
      </c>
      <c r="M19">
        <f t="shared" si="1"/>
        <v>0</v>
      </c>
    </row>
    <row r="20" spans="2:13" ht="30" customHeight="1">
      <c r="B20" s="87">
        <v>16</v>
      </c>
      <c r="C20" s="86">
        <f>'２異動者情報'!C20</f>
        <v>0</v>
      </c>
      <c r="D20" s="160"/>
      <c r="E20" s="161">
        <f t="shared" si="3"/>
        <v>0</v>
      </c>
      <c r="J20">
        <v>1</v>
      </c>
      <c r="K20" t="str">
        <f t="shared" si="2"/>
        <v>鹿児島市</v>
      </c>
      <c r="L20">
        <v>118</v>
      </c>
      <c r="M20">
        <f t="shared" si="1"/>
        <v>0</v>
      </c>
    </row>
    <row r="21" spans="2:13" ht="30" customHeight="1">
      <c r="B21" s="87">
        <v>17</v>
      </c>
      <c r="C21" s="86">
        <f>'２異動者情報'!C21</f>
        <v>0</v>
      </c>
      <c r="D21" s="160"/>
      <c r="E21" s="161">
        <f t="shared" si="3"/>
        <v>0</v>
      </c>
      <c r="J21">
        <v>1</v>
      </c>
      <c r="K21" t="str">
        <f t="shared" si="2"/>
        <v>鹿児島市</v>
      </c>
      <c r="L21">
        <v>118</v>
      </c>
      <c r="M21">
        <f t="shared" si="1"/>
        <v>0</v>
      </c>
    </row>
    <row r="22" spans="2:13" ht="30" customHeight="1">
      <c r="B22" s="87">
        <v>18</v>
      </c>
      <c r="C22" s="86">
        <f>'２異動者情報'!C22</f>
        <v>0</v>
      </c>
      <c r="D22" s="160"/>
      <c r="E22" s="161">
        <f t="shared" si="3"/>
        <v>0</v>
      </c>
      <c r="J22">
        <v>1</v>
      </c>
      <c r="K22" t="str">
        <f t="shared" si="2"/>
        <v>鹿児島市</v>
      </c>
      <c r="L22">
        <v>118</v>
      </c>
      <c r="M22">
        <f t="shared" si="1"/>
        <v>0</v>
      </c>
    </row>
    <row r="23" spans="2:13" ht="30" customHeight="1">
      <c r="B23" s="87">
        <v>19</v>
      </c>
      <c r="C23" s="86">
        <f>'２異動者情報'!C23</f>
        <v>0</v>
      </c>
      <c r="D23" s="160"/>
      <c r="E23" s="161">
        <f t="shared" si="3"/>
        <v>0</v>
      </c>
      <c r="J23">
        <v>1</v>
      </c>
      <c r="K23" t="str">
        <f t="shared" si="2"/>
        <v>鹿児島市</v>
      </c>
      <c r="L23">
        <v>118</v>
      </c>
      <c r="M23">
        <f t="shared" si="1"/>
        <v>0</v>
      </c>
    </row>
    <row r="24" spans="2:13" ht="30" customHeight="1">
      <c r="B24" s="87">
        <v>20</v>
      </c>
      <c r="C24" s="86">
        <f>'２異動者情報'!C24</f>
        <v>0</v>
      </c>
      <c r="D24" s="160"/>
      <c r="E24" s="161">
        <f t="shared" si="3"/>
        <v>0</v>
      </c>
      <c r="J24">
        <v>1</v>
      </c>
      <c r="K24" t="str">
        <f t="shared" si="2"/>
        <v>鹿児島市</v>
      </c>
      <c r="L24">
        <v>118</v>
      </c>
      <c r="M24">
        <f t="shared" si="1"/>
        <v>0</v>
      </c>
    </row>
    <row r="25" spans="2:13" ht="25.5" customHeight="1">
      <c r="D25" s="88"/>
    </row>
    <row r="26" spans="2:13" ht="25.5" customHeight="1">
      <c r="D26" s="88"/>
    </row>
    <row r="27" spans="2:13" ht="25.5" customHeight="1">
      <c r="D27" s="88"/>
    </row>
    <row r="28" spans="2:13" ht="25.5" customHeight="1">
      <c r="D28" s="88"/>
    </row>
    <row r="29" spans="2:13" ht="25.5" customHeight="1">
      <c r="D29" s="88"/>
    </row>
  </sheetData>
  <phoneticPr fontId="1"/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V164"/>
  <sheetViews>
    <sheetView showGridLines="0" showZeros="0" workbookViewId="0">
      <pane ySplit="4" topLeftCell="A140" activePane="bottomLeft" state="frozen"/>
      <selection pane="bottomLeft" activeCell="R161" sqref="R161"/>
    </sheetView>
  </sheetViews>
  <sheetFormatPr defaultColWidth="5" defaultRowHeight="16.5" customHeight="1"/>
  <cols>
    <col min="1" max="1" width="2.875" customWidth="1"/>
    <col min="2" max="2" width="3.375" style="85" customWidth="1"/>
    <col min="3" max="4" width="15" customWidth="1"/>
    <col min="5" max="5" width="8.125" customWidth="1"/>
    <col min="11" max="11" width="5.625" customWidth="1"/>
    <col min="13" max="13" width="5.625" customWidth="1"/>
    <col min="18" max="18" width="10.625" customWidth="1"/>
    <col min="19" max="20" width="6.875" customWidth="1"/>
    <col min="22" max="22" width="10" customWidth="1"/>
  </cols>
  <sheetData>
    <row r="1" spans="1:22" ht="11.25" customHeight="1"/>
    <row r="2" spans="1:22" ht="27" customHeight="1">
      <c r="A2" s="29" t="s">
        <v>3498</v>
      </c>
      <c r="B2" s="92"/>
      <c r="C2" s="29"/>
      <c r="I2" s="95"/>
    </row>
    <row r="3" spans="1:22" ht="16.5" customHeight="1" thickBot="1">
      <c r="R3" s="206" t="s">
        <v>4182</v>
      </c>
      <c r="U3" s="206"/>
    </row>
    <row r="4" spans="1:22" ht="16.5" customHeight="1" thickBot="1">
      <c r="B4" s="210" t="s">
        <v>3456</v>
      </c>
      <c r="C4" s="211" t="s">
        <v>3455</v>
      </c>
      <c r="D4" s="212" t="s">
        <v>3447</v>
      </c>
      <c r="E4" s="212" t="s">
        <v>3448</v>
      </c>
      <c r="F4" s="260" t="s">
        <v>3454</v>
      </c>
      <c r="G4" s="260"/>
      <c r="H4" s="260"/>
      <c r="I4" s="260"/>
      <c r="J4" s="260"/>
      <c r="K4" s="260"/>
      <c r="L4" s="260"/>
      <c r="M4" s="260"/>
      <c r="N4" s="261"/>
      <c r="O4" s="253" t="s">
        <v>3473</v>
      </c>
      <c r="P4" s="254"/>
      <c r="Q4" s="254"/>
      <c r="R4" s="254"/>
      <c r="S4" s="254"/>
      <c r="T4" s="254"/>
      <c r="U4" s="254"/>
      <c r="V4" s="255"/>
    </row>
    <row r="5" spans="1:22" ht="16.5" customHeight="1">
      <c r="B5" s="96">
        <v>1</v>
      </c>
      <c r="C5" s="97" t="str">
        <f>'２異動者情報'!C5</f>
        <v>中村　五郎</v>
      </c>
      <c r="D5" s="98" t="s">
        <v>3441</v>
      </c>
      <c r="E5" s="184" t="b">
        <v>1</v>
      </c>
      <c r="F5" s="262" t="s">
        <v>3513</v>
      </c>
      <c r="G5" s="262"/>
      <c r="H5" s="262"/>
      <c r="I5" s="262"/>
      <c r="J5" s="262"/>
      <c r="K5" s="262"/>
      <c r="L5" s="262"/>
      <c r="M5" s="262"/>
      <c r="N5" s="263"/>
      <c r="O5" s="237" t="s">
        <v>3468</v>
      </c>
      <c r="P5" s="238"/>
      <c r="Q5" s="238"/>
      <c r="R5" s="214" t="s">
        <v>3463</v>
      </c>
      <c r="S5" s="214" t="s">
        <v>3464</v>
      </c>
      <c r="T5" s="214" t="s">
        <v>3465</v>
      </c>
      <c r="U5" s="214" t="s">
        <v>3466</v>
      </c>
      <c r="V5" s="215" t="s">
        <v>3467</v>
      </c>
    </row>
    <row r="6" spans="1:22" ht="16.5" customHeight="1">
      <c r="B6" s="99"/>
      <c r="C6" s="93"/>
      <c r="D6" s="31" t="s">
        <v>3442</v>
      </c>
      <c r="E6" s="185" t="b">
        <v>0</v>
      </c>
      <c r="F6" s="264"/>
      <c r="G6" s="264"/>
      <c r="H6" s="264"/>
      <c r="I6" s="264"/>
      <c r="J6" s="264"/>
      <c r="K6" s="264"/>
      <c r="L6" s="264"/>
      <c r="M6" s="264"/>
      <c r="N6" s="265"/>
      <c r="O6" s="239" t="s">
        <v>3461</v>
      </c>
      <c r="P6" s="240"/>
      <c r="Q6" s="240"/>
      <c r="R6" s="137"/>
      <c r="S6" s="134">
        <v>2530</v>
      </c>
      <c r="T6" s="135">
        <v>200</v>
      </c>
      <c r="U6" s="188">
        <v>20</v>
      </c>
      <c r="V6" s="131">
        <f>IF($U6="","",T6*U6)</f>
        <v>4000</v>
      </c>
    </row>
    <row r="7" spans="1:22" ht="16.5" customHeight="1">
      <c r="B7" s="99"/>
      <c r="C7" s="93"/>
      <c r="D7" s="31" t="s">
        <v>3443</v>
      </c>
      <c r="E7" s="185" t="b">
        <v>1</v>
      </c>
      <c r="F7" s="264" t="s">
        <v>3514</v>
      </c>
      <c r="G7" s="264"/>
      <c r="H7" s="264"/>
      <c r="I7" s="264"/>
      <c r="J7" s="264"/>
      <c r="K7" s="264"/>
      <c r="L7" s="264"/>
      <c r="M7" s="264"/>
      <c r="N7" s="265"/>
      <c r="O7" s="241" t="s">
        <v>3462</v>
      </c>
      <c r="P7" s="242"/>
      <c r="Q7" s="242"/>
      <c r="R7" s="138"/>
      <c r="S7" s="126">
        <v>2512</v>
      </c>
      <c r="T7" s="127">
        <v>290</v>
      </c>
      <c r="U7" s="182">
        <v>20</v>
      </c>
      <c r="V7" s="132">
        <f t="shared" ref="V7:V12" si="0">IF($U7="","",T7*U7)</f>
        <v>5800</v>
      </c>
    </row>
    <row r="8" spans="1:22" ht="16.5" customHeight="1">
      <c r="B8" s="99"/>
      <c r="C8" s="93"/>
      <c r="D8" s="31" t="s">
        <v>3444</v>
      </c>
      <c r="E8" s="185" t="b">
        <v>0</v>
      </c>
      <c r="F8" s="264"/>
      <c r="G8" s="264"/>
      <c r="H8" s="264"/>
      <c r="I8" s="264"/>
      <c r="J8" s="264"/>
      <c r="K8" s="264"/>
      <c r="L8" s="264"/>
      <c r="M8" s="264"/>
      <c r="N8" s="265"/>
      <c r="O8" s="243" t="s">
        <v>3469</v>
      </c>
      <c r="P8" s="244"/>
      <c r="Q8" s="244"/>
      <c r="R8" s="182" t="s">
        <v>3481</v>
      </c>
      <c r="S8" s="126">
        <f>IF(R8="","",VLOOKUP($R8,データ!$AT$126:$AV$133,2,FALSE))</f>
        <v>2528</v>
      </c>
      <c r="T8" s="127">
        <f>IF($R8="","",VLOOKUP($R8,データ!$AT$126:$AV$133,3,FALSE))</f>
        <v>3000</v>
      </c>
      <c r="U8" s="182">
        <v>3</v>
      </c>
      <c r="V8" s="132">
        <f t="shared" si="0"/>
        <v>9000</v>
      </c>
    </row>
    <row r="9" spans="1:22" ht="16.5" customHeight="1">
      <c r="B9" s="99"/>
      <c r="C9" s="93"/>
      <c r="D9" s="31" t="s">
        <v>3445</v>
      </c>
      <c r="E9" s="185" t="b">
        <v>0</v>
      </c>
      <c r="F9" s="264"/>
      <c r="G9" s="264"/>
      <c r="H9" s="264"/>
      <c r="I9" s="264"/>
      <c r="J9" s="264"/>
      <c r="K9" s="264"/>
      <c r="L9" s="264"/>
      <c r="M9" s="264"/>
      <c r="N9" s="265"/>
      <c r="O9" s="245" t="s">
        <v>3470</v>
      </c>
      <c r="P9" s="246"/>
      <c r="Q9" s="247"/>
      <c r="R9" s="182" t="s">
        <v>3478</v>
      </c>
      <c r="S9" s="126">
        <f>IF(R9="","",VLOOKUP($R9,データ!$AT$126:$AV$133,2,FALSE))</f>
        <v>2525</v>
      </c>
      <c r="T9" s="127">
        <f>IF(R9="","",VLOOKUP($R9,データ!$AT$126:$AV$133,3,FALSE))</f>
        <v>4250</v>
      </c>
      <c r="U9" s="182">
        <v>2</v>
      </c>
      <c r="V9" s="132">
        <f t="shared" si="0"/>
        <v>8500</v>
      </c>
    </row>
    <row r="10" spans="1:22" ht="16.5" customHeight="1">
      <c r="B10" s="99"/>
      <c r="C10" s="93"/>
      <c r="D10" s="31" t="s">
        <v>3446</v>
      </c>
      <c r="E10" s="185" t="b">
        <v>0</v>
      </c>
      <c r="F10" s="264"/>
      <c r="G10" s="264"/>
      <c r="H10" s="264"/>
      <c r="I10" s="264"/>
      <c r="J10" s="264"/>
      <c r="K10" s="264"/>
      <c r="L10" s="264"/>
      <c r="M10" s="264"/>
      <c r="N10" s="265"/>
      <c r="O10" s="245" t="s">
        <v>3471</v>
      </c>
      <c r="P10" s="246"/>
      <c r="Q10" s="247"/>
      <c r="R10" s="182" t="s">
        <v>3480</v>
      </c>
      <c r="S10" s="126">
        <f>IF(R10="","",VLOOKUP($R10,データ!$AT$126:$AV$133,2,FALSE))</f>
        <v>2527</v>
      </c>
      <c r="T10" s="127">
        <f>IF(R10="","",VLOOKUP($R10,データ!$AT$126:$AV$133,3,FALSE))</f>
        <v>4250</v>
      </c>
      <c r="U10" s="182">
        <v>5</v>
      </c>
      <c r="V10" s="132">
        <f t="shared" si="0"/>
        <v>21250</v>
      </c>
    </row>
    <row r="11" spans="1:22" ht="16.5" customHeight="1">
      <c r="B11" s="99"/>
      <c r="C11" s="93"/>
      <c r="D11" s="31"/>
      <c r="E11" s="185" t="b">
        <v>0</v>
      </c>
      <c r="F11" s="264"/>
      <c r="G11" s="264"/>
      <c r="H11" s="264"/>
      <c r="I11" s="264"/>
      <c r="J11" s="264"/>
      <c r="K11" s="264"/>
      <c r="L11" s="264"/>
      <c r="M11" s="264"/>
      <c r="N11" s="265"/>
      <c r="O11" s="248" t="s">
        <v>3472</v>
      </c>
      <c r="P11" s="249"/>
      <c r="Q11" s="250"/>
      <c r="R11" s="182" t="s">
        <v>3481</v>
      </c>
      <c r="S11" s="126">
        <f>IF(R11="","",VLOOKUP($R11,データ!$AT$126:$AV$133,2,FALSE))</f>
        <v>2528</v>
      </c>
      <c r="T11" s="127">
        <f>IF(R11="","",VLOOKUP($R11,データ!$AT$126:$AV$133,3,FALSE))</f>
        <v>3000</v>
      </c>
      <c r="U11" s="182">
        <v>4</v>
      </c>
      <c r="V11" s="132">
        <f t="shared" si="0"/>
        <v>12000</v>
      </c>
    </row>
    <row r="12" spans="1:22" ht="16.5" customHeight="1" thickBot="1">
      <c r="B12" s="100"/>
      <c r="C12" s="101"/>
      <c r="D12" s="102" t="s">
        <v>3449</v>
      </c>
      <c r="E12" s="103" t="s">
        <v>3451</v>
      </c>
      <c r="F12" s="186">
        <v>40</v>
      </c>
      <c r="G12" s="103" t="s">
        <v>3450</v>
      </c>
      <c r="H12" s="252" t="s">
        <v>3452</v>
      </c>
      <c r="I12" s="252"/>
      <c r="J12" s="252"/>
      <c r="K12" s="186">
        <v>18.5</v>
      </c>
      <c r="L12" s="103" t="s">
        <v>3450</v>
      </c>
      <c r="M12" s="186"/>
      <c r="N12" s="105" t="s">
        <v>3453</v>
      </c>
      <c r="O12" s="251" t="s">
        <v>3460</v>
      </c>
      <c r="P12" s="252"/>
      <c r="Q12" s="252"/>
      <c r="R12" s="139"/>
      <c r="S12" s="136"/>
      <c r="T12" s="187">
        <v>2000</v>
      </c>
      <c r="U12" s="189">
        <v>5</v>
      </c>
      <c r="V12" s="133">
        <f t="shared" si="0"/>
        <v>10000</v>
      </c>
    </row>
    <row r="13" spans="1:22" ht="16.5" customHeight="1">
      <c r="B13" s="96">
        <v>2</v>
      </c>
      <c r="C13" s="97" t="str">
        <f>'２異動者情報'!C6</f>
        <v>吉田　拓男</v>
      </c>
      <c r="D13" s="98" t="s">
        <v>3441</v>
      </c>
      <c r="E13" s="150" t="b">
        <v>0</v>
      </c>
      <c r="F13" s="258"/>
      <c r="G13" s="258"/>
      <c r="H13" s="258"/>
      <c r="I13" s="258"/>
      <c r="J13" s="258"/>
      <c r="K13" s="258"/>
      <c r="L13" s="258"/>
      <c r="M13" s="258"/>
      <c r="N13" s="259"/>
      <c r="O13" s="237" t="s">
        <v>3468</v>
      </c>
      <c r="P13" s="238"/>
      <c r="Q13" s="238"/>
      <c r="R13" s="214" t="s">
        <v>3463</v>
      </c>
      <c r="S13" s="214" t="s">
        <v>3464</v>
      </c>
      <c r="T13" s="214" t="s">
        <v>3465</v>
      </c>
      <c r="U13" s="214" t="s">
        <v>3466</v>
      </c>
      <c r="V13" s="215" t="s">
        <v>3467</v>
      </c>
    </row>
    <row r="14" spans="1:22" ht="16.5" customHeight="1">
      <c r="B14" s="99"/>
      <c r="C14" s="93"/>
      <c r="D14" s="31" t="s">
        <v>3442</v>
      </c>
      <c r="E14" s="151" t="b">
        <v>0</v>
      </c>
      <c r="F14" s="256"/>
      <c r="G14" s="256"/>
      <c r="H14" s="256"/>
      <c r="I14" s="256"/>
      <c r="J14" s="256"/>
      <c r="K14" s="256"/>
      <c r="L14" s="256"/>
      <c r="M14" s="256"/>
      <c r="N14" s="257"/>
      <c r="O14" s="239" t="s">
        <v>3461</v>
      </c>
      <c r="P14" s="240"/>
      <c r="Q14" s="240"/>
      <c r="R14" s="137"/>
      <c r="S14" s="134">
        <v>2530</v>
      </c>
      <c r="T14" s="135">
        <v>200</v>
      </c>
      <c r="U14" s="128">
        <v>18</v>
      </c>
      <c r="V14" s="131">
        <f>IF($U14="","",T14*U14)</f>
        <v>3600</v>
      </c>
    </row>
    <row r="15" spans="1:22" ht="16.5" customHeight="1">
      <c r="B15" s="99"/>
      <c r="C15" s="93"/>
      <c r="D15" s="31" t="s">
        <v>3443</v>
      </c>
      <c r="E15" s="151" t="b">
        <v>0</v>
      </c>
      <c r="F15" s="256"/>
      <c r="G15" s="256"/>
      <c r="H15" s="256"/>
      <c r="I15" s="256"/>
      <c r="J15" s="256"/>
      <c r="K15" s="256"/>
      <c r="L15" s="256"/>
      <c r="M15" s="256"/>
      <c r="N15" s="257"/>
      <c r="O15" s="241" t="s">
        <v>3462</v>
      </c>
      <c r="P15" s="242"/>
      <c r="Q15" s="242"/>
      <c r="R15" s="138"/>
      <c r="S15" s="126">
        <v>2512</v>
      </c>
      <c r="T15" s="127">
        <v>290</v>
      </c>
      <c r="U15" s="125"/>
      <c r="V15" s="132" t="str">
        <f t="shared" ref="V15:V20" si="1">IF($U15="","",T15*U15)</f>
        <v/>
      </c>
    </row>
    <row r="16" spans="1:22" ht="16.5" customHeight="1">
      <c r="B16" s="99"/>
      <c r="C16" s="93"/>
      <c r="D16" s="31" t="s">
        <v>3444</v>
      </c>
      <c r="E16" s="151" t="b">
        <v>1</v>
      </c>
      <c r="F16" s="256" t="s">
        <v>4193</v>
      </c>
      <c r="G16" s="256"/>
      <c r="H16" s="256"/>
      <c r="I16" s="256"/>
      <c r="J16" s="256"/>
      <c r="K16" s="256"/>
      <c r="L16" s="256"/>
      <c r="M16" s="256"/>
      <c r="N16" s="257"/>
      <c r="O16" s="243" t="s">
        <v>3469</v>
      </c>
      <c r="P16" s="244"/>
      <c r="Q16" s="244"/>
      <c r="R16" s="183" t="s">
        <v>3475</v>
      </c>
      <c r="S16" s="126">
        <f>IF(R16="","",VLOOKUP($R16,データ!$AT$126:$AV$133,2,FALSE))</f>
        <v>2522</v>
      </c>
      <c r="T16" s="127">
        <f>IF($R16="","",VLOOKUP($R16,データ!$AT$126:$AV$133,3,FALSE))</f>
        <v>16000</v>
      </c>
      <c r="U16" s="125">
        <v>2</v>
      </c>
      <c r="V16" s="132">
        <f t="shared" si="1"/>
        <v>32000</v>
      </c>
    </row>
    <row r="17" spans="2:22" ht="16.5" customHeight="1">
      <c r="B17" s="99"/>
      <c r="C17" s="93"/>
      <c r="D17" s="31" t="s">
        <v>3445</v>
      </c>
      <c r="E17" s="151" t="b">
        <v>0</v>
      </c>
      <c r="F17" s="256"/>
      <c r="G17" s="256"/>
      <c r="H17" s="256"/>
      <c r="I17" s="256"/>
      <c r="J17" s="256"/>
      <c r="K17" s="256"/>
      <c r="L17" s="256"/>
      <c r="M17" s="256"/>
      <c r="N17" s="257"/>
      <c r="O17" s="245" t="s">
        <v>3470</v>
      </c>
      <c r="P17" s="246"/>
      <c r="Q17" s="247"/>
      <c r="R17" s="125" t="s">
        <v>3478</v>
      </c>
      <c r="S17" s="126">
        <f>IF(R17="","",VLOOKUP($R17,データ!$AT$126:$AV$133,2,FALSE))</f>
        <v>2525</v>
      </c>
      <c r="T17" s="127">
        <f>IF(R17="","",VLOOKUP($R17,データ!$AT$126:$AV$133,3,FALSE))</f>
        <v>4250</v>
      </c>
      <c r="U17" s="125">
        <v>3</v>
      </c>
      <c r="V17" s="132">
        <f t="shared" si="1"/>
        <v>12750</v>
      </c>
    </row>
    <row r="18" spans="2:22" ht="16.5" customHeight="1">
      <c r="B18" s="99"/>
      <c r="C18" s="93"/>
      <c r="D18" s="31" t="s">
        <v>3446</v>
      </c>
      <c r="E18" s="151" t="b">
        <v>0</v>
      </c>
      <c r="F18" s="256"/>
      <c r="G18" s="256"/>
      <c r="H18" s="256"/>
      <c r="I18" s="256"/>
      <c r="J18" s="256"/>
      <c r="K18" s="256"/>
      <c r="L18" s="256"/>
      <c r="M18" s="256"/>
      <c r="N18" s="257"/>
      <c r="O18" s="245" t="s">
        <v>3471</v>
      </c>
      <c r="P18" s="246"/>
      <c r="Q18" s="247"/>
      <c r="R18" s="125"/>
      <c r="S18" s="126" t="str">
        <f>IF(R18="","",VLOOKUP($R18,データ!$AT$126:$AV$133,2,FALSE))</f>
        <v/>
      </c>
      <c r="T18" s="127" t="str">
        <f>IF(R18="","",VLOOKUP($R18,データ!$AT$126:$AV$133,3,FALSE))</f>
        <v/>
      </c>
      <c r="U18" s="125"/>
      <c r="V18" s="132" t="str">
        <f t="shared" si="1"/>
        <v/>
      </c>
    </row>
    <row r="19" spans="2:22" ht="16.5" customHeight="1">
      <c r="B19" s="99"/>
      <c r="C19" s="93"/>
      <c r="D19" s="31"/>
      <c r="E19" s="151" t="b">
        <v>0</v>
      </c>
      <c r="F19" s="256"/>
      <c r="G19" s="256"/>
      <c r="H19" s="256"/>
      <c r="I19" s="256"/>
      <c r="J19" s="256"/>
      <c r="K19" s="256"/>
      <c r="L19" s="256"/>
      <c r="M19" s="256"/>
      <c r="N19" s="257"/>
      <c r="O19" s="248" t="s">
        <v>3472</v>
      </c>
      <c r="P19" s="249"/>
      <c r="Q19" s="250"/>
      <c r="R19" s="125"/>
      <c r="S19" s="126" t="str">
        <f>IF(R19="","",VLOOKUP($R19,データ!$AT$126:$AV$133,2,FALSE))</f>
        <v/>
      </c>
      <c r="T19" s="127" t="str">
        <f>IF(R19="","",VLOOKUP($R19,データ!$AT$126:$AV$133,3,FALSE))</f>
        <v/>
      </c>
      <c r="U19" s="125"/>
      <c r="V19" s="132" t="str">
        <f t="shared" si="1"/>
        <v/>
      </c>
    </row>
    <row r="20" spans="2:22" ht="16.5" customHeight="1" thickBot="1">
      <c r="B20" s="100"/>
      <c r="C20" s="101"/>
      <c r="D20" s="102" t="s">
        <v>3449</v>
      </c>
      <c r="E20" s="103" t="s">
        <v>3451</v>
      </c>
      <c r="F20" s="162">
        <v>40</v>
      </c>
      <c r="G20" s="103" t="s">
        <v>3450</v>
      </c>
      <c r="H20" s="252" t="s">
        <v>3452</v>
      </c>
      <c r="I20" s="252"/>
      <c r="J20" s="252"/>
      <c r="K20" s="162">
        <v>22.5</v>
      </c>
      <c r="L20" s="103" t="s">
        <v>3450</v>
      </c>
      <c r="M20" s="162">
        <v>64</v>
      </c>
      <c r="N20" s="105" t="s">
        <v>3453</v>
      </c>
      <c r="O20" s="251" t="s">
        <v>3460</v>
      </c>
      <c r="P20" s="252"/>
      <c r="Q20" s="252"/>
      <c r="R20" s="139"/>
      <c r="S20" s="136"/>
      <c r="T20" s="130">
        <v>1800</v>
      </c>
      <c r="U20" s="129">
        <v>6</v>
      </c>
      <c r="V20" s="133">
        <f t="shared" si="1"/>
        <v>10800</v>
      </c>
    </row>
    <row r="21" spans="2:22" ht="16.5" customHeight="1">
      <c r="B21" s="96">
        <v>3</v>
      </c>
      <c r="C21" s="97" t="str">
        <f>'２異動者情報'!C7</f>
        <v>山下　良子</v>
      </c>
      <c r="D21" s="98" t="s">
        <v>3441</v>
      </c>
      <c r="E21" s="150" t="b">
        <v>0</v>
      </c>
      <c r="F21" s="258"/>
      <c r="G21" s="258"/>
      <c r="H21" s="258"/>
      <c r="I21" s="258"/>
      <c r="J21" s="258"/>
      <c r="K21" s="258"/>
      <c r="L21" s="258"/>
      <c r="M21" s="258"/>
      <c r="N21" s="259"/>
      <c r="O21" s="237" t="s">
        <v>3468</v>
      </c>
      <c r="P21" s="238"/>
      <c r="Q21" s="238"/>
      <c r="R21" s="214" t="s">
        <v>3463</v>
      </c>
      <c r="S21" s="214" t="s">
        <v>3464</v>
      </c>
      <c r="T21" s="214" t="s">
        <v>3465</v>
      </c>
      <c r="U21" s="214" t="s">
        <v>3466</v>
      </c>
      <c r="V21" s="215" t="s">
        <v>3467</v>
      </c>
    </row>
    <row r="22" spans="2:22" ht="16.5" customHeight="1">
      <c r="B22" s="99"/>
      <c r="C22" s="93"/>
      <c r="D22" s="31" t="s">
        <v>3442</v>
      </c>
      <c r="E22" s="151" t="b">
        <v>0</v>
      </c>
      <c r="F22" s="256"/>
      <c r="G22" s="256"/>
      <c r="H22" s="256"/>
      <c r="I22" s="256"/>
      <c r="J22" s="256"/>
      <c r="K22" s="256"/>
      <c r="L22" s="256"/>
      <c r="M22" s="256"/>
      <c r="N22" s="257"/>
      <c r="O22" s="239" t="s">
        <v>3461</v>
      </c>
      <c r="P22" s="240"/>
      <c r="Q22" s="240"/>
      <c r="R22" s="137"/>
      <c r="S22" s="134">
        <v>2530</v>
      </c>
      <c r="T22" s="135">
        <v>200</v>
      </c>
      <c r="U22" s="128"/>
      <c r="V22" s="131" t="str">
        <f>IF($U22="","",T22*U22)</f>
        <v/>
      </c>
    </row>
    <row r="23" spans="2:22" ht="16.5" customHeight="1">
      <c r="B23" s="99"/>
      <c r="C23" s="93"/>
      <c r="D23" s="31" t="s">
        <v>3443</v>
      </c>
      <c r="E23" s="151" t="b">
        <v>0</v>
      </c>
      <c r="F23" s="256"/>
      <c r="G23" s="256"/>
      <c r="H23" s="256"/>
      <c r="I23" s="256"/>
      <c r="J23" s="256"/>
      <c r="K23" s="256"/>
      <c r="L23" s="256"/>
      <c r="M23" s="256"/>
      <c r="N23" s="257"/>
      <c r="O23" s="241" t="s">
        <v>3462</v>
      </c>
      <c r="P23" s="242"/>
      <c r="Q23" s="242"/>
      <c r="R23" s="138"/>
      <c r="S23" s="126">
        <v>2512</v>
      </c>
      <c r="T23" s="127">
        <v>290</v>
      </c>
      <c r="U23" s="125"/>
      <c r="V23" s="132" t="str">
        <f t="shared" ref="V23:V28" si="2">IF($U23="","",T23*U23)</f>
        <v/>
      </c>
    </row>
    <row r="24" spans="2:22" ht="16.5" customHeight="1">
      <c r="B24" s="99"/>
      <c r="C24" s="93"/>
      <c r="D24" s="31" t="s">
        <v>3444</v>
      </c>
      <c r="E24" s="151" t="b">
        <v>0</v>
      </c>
      <c r="F24" s="256"/>
      <c r="G24" s="256"/>
      <c r="H24" s="256"/>
      <c r="I24" s="256"/>
      <c r="J24" s="256"/>
      <c r="K24" s="256"/>
      <c r="L24" s="256"/>
      <c r="M24" s="256"/>
      <c r="N24" s="257"/>
      <c r="O24" s="243" t="s">
        <v>3469</v>
      </c>
      <c r="P24" s="244"/>
      <c r="Q24" s="244"/>
      <c r="R24" s="125"/>
      <c r="S24" s="126" t="str">
        <f>IF(R24="","",VLOOKUP($R24,データ!$AT$126:$AV$133,2,FALSE))</f>
        <v/>
      </c>
      <c r="T24" s="127" t="str">
        <f>IF($R24="","",VLOOKUP($R24,データ!$AT$126:$AV$133,3,FALSE))</f>
        <v/>
      </c>
      <c r="U24" s="125"/>
      <c r="V24" s="132" t="str">
        <f t="shared" si="2"/>
        <v/>
      </c>
    </row>
    <row r="25" spans="2:22" ht="16.5" customHeight="1">
      <c r="B25" s="99"/>
      <c r="C25" s="93"/>
      <c r="D25" s="31" t="s">
        <v>3445</v>
      </c>
      <c r="E25" s="151" t="b">
        <v>0</v>
      </c>
      <c r="F25" s="256"/>
      <c r="G25" s="256"/>
      <c r="H25" s="256"/>
      <c r="I25" s="256"/>
      <c r="J25" s="256"/>
      <c r="K25" s="256"/>
      <c r="L25" s="256"/>
      <c r="M25" s="256"/>
      <c r="N25" s="257"/>
      <c r="O25" s="245" t="s">
        <v>3470</v>
      </c>
      <c r="P25" s="246"/>
      <c r="Q25" s="247"/>
      <c r="R25" s="125"/>
      <c r="S25" s="126" t="str">
        <f>IF(R25="","",VLOOKUP($R25,データ!$AT$126:$AV$133,2,FALSE))</f>
        <v/>
      </c>
      <c r="T25" s="127" t="str">
        <f>IF(R25="","",VLOOKUP($R25,データ!$AT$126:$AV$133,3,FALSE))</f>
        <v/>
      </c>
      <c r="U25" s="125"/>
      <c r="V25" s="132" t="str">
        <f t="shared" si="2"/>
        <v/>
      </c>
    </row>
    <row r="26" spans="2:22" ht="16.5" customHeight="1">
      <c r="B26" s="99"/>
      <c r="C26" s="93"/>
      <c r="D26" s="31" t="s">
        <v>3446</v>
      </c>
      <c r="E26" s="151" t="b">
        <v>0</v>
      </c>
      <c r="F26" s="256"/>
      <c r="G26" s="256"/>
      <c r="H26" s="256"/>
      <c r="I26" s="256"/>
      <c r="J26" s="256"/>
      <c r="K26" s="256"/>
      <c r="L26" s="256"/>
      <c r="M26" s="256"/>
      <c r="N26" s="257"/>
      <c r="O26" s="245" t="s">
        <v>3471</v>
      </c>
      <c r="P26" s="246"/>
      <c r="Q26" s="247"/>
      <c r="R26" s="125"/>
      <c r="S26" s="126" t="str">
        <f>IF(R26="","",VLOOKUP($R26,データ!$AT$126:$AV$133,2,FALSE))</f>
        <v/>
      </c>
      <c r="T26" s="127" t="str">
        <f>IF(R26="","",VLOOKUP($R26,データ!$AT$126:$AV$133,3,FALSE))</f>
        <v/>
      </c>
      <c r="U26" s="125"/>
      <c r="V26" s="132" t="str">
        <f t="shared" si="2"/>
        <v/>
      </c>
    </row>
    <row r="27" spans="2:22" ht="16.5" customHeight="1">
      <c r="B27" s="99"/>
      <c r="C27" s="93"/>
      <c r="D27" s="31"/>
      <c r="E27" s="151" t="b">
        <v>0</v>
      </c>
      <c r="F27" s="256"/>
      <c r="G27" s="256"/>
      <c r="H27" s="256"/>
      <c r="I27" s="256"/>
      <c r="J27" s="256"/>
      <c r="K27" s="256"/>
      <c r="L27" s="256"/>
      <c r="M27" s="256"/>
      <c r="N27" s="257"/>
      <c r="O27" s="248" t="s">
        <v>3472</v>
      </c>
      <c r="P27" s="249"/>
      <c r="Q27" s="250"/>
      <c r="R27" s="125"/>
      <c r="S27" s="126" t="str">
        <f>IF(R27="","",VLOOKUP($R27,データ!$AT$126:$AV$133,2,FALSE))</f>
        <v/>
      </c>
      <c r="T27" s="127" t="str">
        <f>IF(R27="","",VLOOKUP($R27,データ!$AT$126:$AV$133,3,FALSE))</f>
        <v/>
      </c>
      <c r="U27" s="125"/>
      <c r="V27" s="132" t="str">
        <f t="shared" si="2"/>
        <v/>
      </c>
    </row>
    <row r="28" spans="2:22" ht="16.5" customHeight="1" thickBot="1">
      <c r="B28" s="100"/>
      <c r="C28" s="101"/>
      <c r="D28" s="102" t="s">
        <v>3449</v>
      </c>
      <c r="E28" s="103" t="s">
        <v>3451</v>
      </c>
      <c r="F28" s="162"/>
      <c r="G28" s="103" t="s">
        <v>3450</v>
      </c>
      <c r="H28" s="252" t="s">
        <v>3452</v>
      </c>
      <c r="I28" s="252"/>
      <c r="J28" s="252"/>
      <c r="K28" s="162"/>
      <c r="L28" s="103" t="s">
        <v>3450</v>
      </c>
      <c r="M28" s="162"/>
      <c r="N28" s="105" t="s">
        <v>3453</v>
      </c>
      <c r="O28" s="251" t="s">
        <v>3460</v>
      </c>
      <c r="P28" s="252"/>
      <c r="Q28" s="252"/>
      <c r="R28" s="139"/>
      <c r="S28" s="136"/>
      <c r="T28" s="130"/>
      <c r="U28" s="129"/>
      <c r="V28" s="133" t="str">
        <f t="shared" si="2"/>
        <v/>
      </c>
    </row>
    <row r="29" spans="2:22" ht="16.5" customHeight="1">
      <c r="B29" s="96">
        <v>4</v>
      </c>
      <c r="C29" s="97" t="str">
        <f>'２異動者情報'!C8</f>
        <v>鏡　一郎</v>
      </c>
      <c r="D29" s="98" t="s">
        <v>3441</v>
      </c>
      <c r="E29" s="150" t="b">
        <v>0</v>
      </c>
      <c r="F29" s="258"/>
      <c r="G29" s="258"/>
      <c r="H29" s="258"/>
      <c r="I29" s="258"/>
      <c r="J29" s="258"/>
      <c r="K29" s="258"/>
      <c r="L29" s="258"/>
      <c r="M29" s="258"/>
      <c r="N29" s="259"/>
      <c r="O29" s="237" t="s">
        <v>3468</v>
      </c>
      <c r="P29" s="238"/>
      <c r="Q29" s="238"/>
      <c r="R29" s="214" t="s">
        <v>3463</v>
      </c>
      <c r="S29" s="214" t="s">
        <v>3464</v>
      </c>
      <c r="T29" s="214" t="s">
        <v>3465</v>
      </c>
      <c r="U29" s="214" t="s">
        <v>3466</v>
      </c>
      <c r="V29" s="215" t="s">
        <v>3467</v>
      </c>
    </row>
    <row r="30" spans="2:22" ht="16.5" customHeight="1">
      <c r="B30" s="99"/>
      <c r="C30" s="93"/>
      <c r="D30" s="31" t="s">
        <v>3442</v>
      </c>
      <c r="E30" s="151" t="b">
        <v>0</v>
      </c>
      <c r="F30" s="256"/>
      <c r="G30" s="256"/>
      <c r="H30" s="256"/>
      <c r="I30" s="256"/>
      <c r="J30" s="256"/>
      <c r="K30" s="256"/>
      <c r="L30" s="256"/>
      <c r="M30" s="256"/>
      <c r="N30" s="257"/>
      <c r="O30" s="239" t="s">
        <v>3461</v>
      </c>
      <c r="P30" s="240"/>
      <c r="Q30" s="240"/>
      <c r="R30" s="137"/>
      <c r="S30" s="134">
        <v>2530</v>
      </c>
      <c r="T30" s="135">
        <v>200</v>
      </c>
      <c r="U30" s="128"/>
      <c r="V30" s="131" t="str">
        <f>IF($U30="","",T30*U30)</f>
        <v/>
      </c>
    </row>
    <row r="31" spans="2:22" ht="16.5" customHeight="1">
      <c r="B31" s="99"/>
      <c r="C31" s="93"/>
      <c r="D31" s="31" t="s">
        <v>3443</v>
      </c>
      <c r="E31" s="151" t="b">
        <v>0</v>
      </c>
      <c r="F31" s="256"/>
      <c r="G31" s="256"/>
      <c r="H31" s="256"/>
      <c r="I31" s="256"/>
      <c r="J31" s="256"/>
      <c r="K31" s="256"/>
      <c r="L31" s="256"/>
      <c r="M31" s="256"/>
      <c r="N31" s="257"/>
      <c r="O31" s="241" t="s">
        <v>3462</v>
      </c>
      <c r="P31" s="242"/>
      <c r="Q31" s="242"/>
      <c r="R31" s="138"/>
      <c r="S31" s="126">
        <v>2512</v>
      </c>
      <c r="T31" s="127">
        <v>290</v>
      </c>
      <c r="U31" s="125"/>
      <c r="V31" s="132" t="str">
        <f t="shared" ref="V31:V36" si="3">IF($U31="","",T31*U31)</f>
        <v/>
      </c>
    </row>
    <row r="32" spans="2:22" ht="16.5" customHeight="1">
      <c r="B32" s="99"/>
      <c r="C32" s="93"/>
      <c r="D32" s="31" t="s">
        <v>3444</v>
      </c>
      <c r="E32" s="151" t="b">
        <v>0</v>
      </c>
      <c r="F32" s="256"/>
      <c r="G32" s="256"/>
      <c r="H32" s="256"/>
      <c r="I32" s="256"/>
      <c r="J32" s="256"/>
      <c r="K32" s="256"/>
      <c r="L32" s="256"/>
      <c r="M32" s="256"/>
      <c r="N32" s="257"/>
      <c r="O32" s="243" t="s">
        <v>3469</v>
      </c>
      <c r="P32" s="244"/>
      <c r="Q32" s="244"/>
      <c r="R32" s="125"/>
      <c r="S32" s="126" t="str">
        <f>IF(R32="","",VLOOKUP($R32,データ!$AT$126:$AV$133,2,FALSE))</f>
        <v/>
      </c>
      <c r="T32" s="127" t="str">
        <f>IF($R32="","",VLOOKUP($R32,データ!$AT$126:$AV$133,3,FALSE))</f>
        <v/>
      </c>
      <c r="U32" s="125"/>
      <c r="V32" s="132" t="str">
        <f t="shared" si="3"/>
        <v/>
      </c>
    </row>
    <row r="33" spans="2:22" ht="16.5" customHeight="1">
      <c r="B33" s="99"/>
      <c r="C33" s="93"/>
      <c r="D33" s="31" t="s">
        <v>3445</v>
      </c>
      <c r="E33" s="151" t="b">
        <v>0</v>
      </c>
      <c r="F33" s="256"/>
      <c r="G33" s="256"/>
      <c r="H33" s="256"/>
      <c r="I33" s="256"/>
      <c r="J33" s="256"/>
      <c r="K33" s="256"/>
      <c r="L33" s="256"/>
      <c r="M33" s="256"/>
      <c r="N33" s="257"/>
      <c r="O33" s="245" t="s">
        <v>3470</v>
      </c>
      <c r="P33" s="246"/>
      <c r="Q33" s="247"/>
      <c r="R33" s="125"/>
      <c r="S33" s="126" t="str">
        <f>IF(R33="","",VLOOKUP($R33,データ!$AT$126:$AV$133,2,FALSE))</f>
        <v/>
      </c>
      <c r="T33" s="127" t="str">
        <f>IF(R33="","",VLOOKUP($R33,データ!$AT$126:$AV$133,3,FALSE))</f>
        <v/>
      </c>
      <c r="U33" s="125"/>
      <c r="V33" s="132" t="str">
        <f t="shared" si="3"/>
        <v/>
      </c>
    </row>
    <row r="34" spans="2:22" ht="16.5" customHeight="1">
      <c r="B34" s="99"/>
      <c r="C34" s="93"/>
      <c r="D34" s="31" t="s">
        <v>3446</v>
      </c>
      <c r="E34" s="151" t="b">
        <v>0</v>
      </c>
      <c r="F34" s="256"/>
      <c r="G34" s="256"/>
      <c r="H34" s="256"/>
      <c r="I34" s="256"/>
      <c r="J34" s="256"/>
      <c r="K34" s="256"/>
      <c r="L34" s="256"/>
      <c r="M34" s="256"/>
      <c r="N34" s="257"/>
      <c r="O34" s="245" t="s">
        <v>3471</v>
      </c>
      <c r="P34" s="246"/>
      <c r="Q34" s="247"/>
      <c r="R34" s="125"/>
      <c r="S34" s="126" t="str">
        <f>IF(R34="","",VLOOKUP($R34,データ!$AT$126:$AV$133,2,FALSE))</f>
        <v/>
      </c>
      <c r="T34" s="127" t="str">
        <f>IF(R34="","",VLOOKUP($R34,データ!$AT$126:$AV$133,3,FALSE))</f>
        <v/>
      </c>
      <c r="U34" s="125"/>
      <c r="V34" s="132" t="str">
        <f t="shared" si="3"/>
        <v/>
      </c>
    </row>
    <row r="35" spans="2:22" ht="16.5" customHeight="1">
      <c r="B35" s="99"/>
      <c r="C35" s="93"/>
      <c r="D35" s="31"/>
      <c r="E35" s="151" t="b">
        <v>0</v>
      </c>
      <c r="F35" s="256"/>
      <c r="G35" s="256"/>
      <c r="H35" s="256"/>
      <c r="I35" s="256"/>
      <c r="J35" s="256"/>
      <c r="K35" s="256"/>
      <c r="L35" s="256"/>
      <c r="M35" s="256"/>
      <c r="N35" s="257"/>
      <c r="O35" s="248" t="s">
        <v>3472</v>
      </c>
      <c r="P35" s="249"/>
      <c r="Q35" s="250"/>
      <c r="R35" s="125"/>
      <c r="S35" s="126" t="str">
        <f>IF(R35="","",VLOOKUP($R35,データ!$AT$126:$AV$133,2,FALSE))</f>
        <v/>
      </c>
      <c r="T35" s="127" t="str">
        <f>IF(R35="","",VLOOKUP($R35,データ!$AT$126:$AV$133,3,FALSE))</f>
        <v/>
      </c>
      <c r="U35" s="125"/>
      <c r="V35" s="132" t="str">
        <f t="shared" si="3"/>
        <v/>
      </c>
    </row>
    <row r="36" spans="2:22" ht="16.5" customHeight="1" thickBot="1">
      <c r="B36" s="100"/>
      <c r="C36" s="101"/>
      <c r="D36" s="102" t="s">
        <v>3449</v>
      </c>
      <c r="E36" s="103" t="s">
        <v>3451</v>
      </c>
      <c r="F36" s="162"/>
      <c r="G36" s="103" t="s">
        <v>3450</v>
      </c>
      <c r="H36" s="252" t="s">
        <v>3452</v>
      </c>
      <c r="I36" s="252"/>
      <c r="J36" s="252"/>
      <c r="K36" s="162"/>
      <c r="L36" s="103" t="s">
        <v>3450</v>
      </c>
      <c r="M36" s="162"/>
      <c r="N36" s="105" t="s">
        <v>3453</v>
      </c>
      <c r="O36" s="251" t="s">
        <v>3460</v>
      </c>
      <c r="P36" s="252"/>
      <c r="Q36" s="252"/>
      <c r="R36" s="139"/>
      <c r="S36" s="136"/>
      <c r="T36" s="130"/>
      <c r="U36" s="129"/>
      <c r="V36" s="133" t="str">
        <f t="shared" si="3"/>
        <v/>
      </c>
    </row>
    <row r="37" spans="2:22" ht="16.5" customHeight="1">
      <c r="B37" s="96">
        <v>5</v>
      </c>
      <c r="C37" s="97">
        <f>'２異動者情報'!C9</f>
        <v>0</v>
      </c>
      <c r="D37" s="98" t="s">
        <v>3441</v>
      </c>
      <c r="E37" s="150" t="b">
        <v>0</v>
      </c>
      <c r="F37" s="258"/>
      <c r="G37" s="258"/>
      <c r="H37" s="258"/>
      <c r="I37" s="258"/>
      <c r="J37" s="258"/>
      <c r="K37" s="258"/>
      <c r="L37" s="258"/>
      <c r="M37" s="258"/>
      <c r="N37" s="259"/>
      <c r="O37" s="237" t="s">
        <v>3468</v>
      </c>
      <c r="P37" s="238"/>
      <c r="Q37" s="238"/>
      <c r="R37" s="214" t="s">
        <v>3463</v>
      </c>
      <c r="S37" s="214" t="s">
        <v>3464</v>
      </c>
      <c r="T37" s="214" t="s">
        <v>3465</v>
      </c>
      <c r="U37" s="214" t="s">
        <v>3466</v>
      </c>
      <c r="V37" s="215" t="s">
        <v>3467</v>
      </c>
    </row>
    <row r="38" spans="2:22" ht="16.5" customHeight="1">
      <c r="B38" s="99"/>
      <c r="C38" s="93"/>
      <c r="D38" s="31" t="s">
        <v>3442</v>
      </c>
      <c r="E38" s="151" t="b">
        <v>0</v>
      </c>
      <c r="F38" s="256"/>
      <c r="G38" s="256"/>
      <c r="H38" s="256"/>
      <c r="I38" s="256"/>
      <c r="J38" s="256"/>
      <c r="K38" s="256"/>
      <c r="L38" s="256"/>
      <c r="M38" s="256"/>
      <c r="N38" s="257"/>
      <c r="O38" s="239" t="s">
        <v>3461</v>
      </c>
      <c r="P38" s="240"/>
      <c r="Q38" s="240"/>
      <c r="R38" s="137"/>
      <c r="S38" s="134">
        <v>2530</v>
      </c>
      <c r="T38" s="135">
        <v>200</v>
      </c>
      <c r="U38" s="128"/>
      <c r="V38" s="131" t="str">
        <f>IF($U38="","",T38*U38)</f>
        <v/>
      </c>
    </row>
    <row r="39" spans="2:22" ht="16.5" customHeight="1">
      <c r="B39" s="99"/>
      <c r="C39" s="93"/>
      <c r="D39" s="31" t="s">
        <v>3443</v>
      </c>
      <c r="E39" s="151" t="b">
        <v>0</v>
      </c>
      <c r="F39" s="256"/>
      <c r="G39" s="256"/>
      <c r="H39" s="256"/>
      <c r="I39" s="256"/>
      <c r="J39" s="256"/>
      <c r="K39" s="256"/>
      <c r="L39" s="256"/>
      <c r="M39" s="256"/>
      <c r="N39" s="257"/>
      <c r="O39" s="241" t="s">
        <v>3462</v>
      </c>
      <c r="P39" s="242"/>
      <c r="Q39" s="242"/>
      <c r="R39" s="138"/>
      <c r="S39" s="126">
        <v>2512</v>
      </c>
      <c r="T39" s="127">
        <v>290</v>
      </c>
      <c r="U39" s="125"/>
      <c r="V39" s="132" t="str">
        <f t="shared" ref="V39:V44" si="4">IF($U39="","",T39*U39)</f>
        <v/>
      </c>
    </row>
    <row r="40" spans="2:22" ht="16.5" customHeight="1">
      <c r="B40" s="99"/>
      <c r="C40" s="93"/>
      <c r="D40" s="31" t="s">
        <v>3444</v>
      </c>
      <c r="E40" s="151" t="b">
        <v>0</v>
      </c>
      <c r="F40" s="256"/>
      <c r="G40" s="256"/>
      <c r="H40" s="256"/>
      <c r="I40" s="256"/>
      <c r="J40" s="256"/>
      <c r="K40" s="256"/>
      <c r="L40" s="256"/>
      <c r="M40" s="256"/>
      <c r="N40" s="257"/>
      <c r="O40" s="243" t="s">
        <v>3469</v>
      </c>
      <c r="P40" s="244"/>
      <c r="Q40" s="244"/>
      <c r="R40" s="125"/>
      <c r="S40" s="126" t="str">
        <f>IF(R40="","",VLOOKUP($R40,データ!$AT$126:$AV$133,2,FALSE))</f>
        <v/>
      </c>
      <c r="T40" s="127" t="str">
        <f>IF($R40="","",VLOOKUP($R40,データ!$AT$126:$AV$133,3,FALSE))</f>
        <v/>
      </c>
      <c r="U40" s="125"/>
      <c r="V40" s="132" t="str">
        <f t="shared" si="4"/>
        <v/>
      </c>
    </row>
    <row r="41" spans="2:22" ht="16.5" customHeight="1">
      <c r="B41" s="99"/>
      <c r="C41" s="93"/>
      <c r="D41" s="31" t="s">
        <v>3445</v>
      </c>
      <c r="E41" s="151" t="b">
        <v>0</v>
      </c>
      <c r="F41" s="256"/>
      <c r="G41" s="256"/>
      <c r="H41" s="256"/>
      <c r="I41" s="256"/>
      <c r="J41" s="256"/>
      <c r="K41" s="256"/>
      <c r="L41" s="256"/>
      <c r="M41" s="256"/>
      <c r="N41" s="257"/>
      <c r="O41" s="245" t="s">
        <v>3470</v>
      </c>
      <c r="P41" s="246"/>
      <c r="Q41" s="247"/>
      <c r="R41" s="125"/>
      <c r="S41" s="126" t="str">
        <f>IF(R41="","",VLOOKUP($R41,データ!$AT$126:$AV$133,2,FALSE))</f>
        <v/>
      </c>
      <c r="T41" s="127" t="str">
        <f>IF(R41="","",VLOOKUP($R41,データ!$AT$126:$AV$133,3,FALSE))</f>
        <v/>
      </c>
      <c r="U41" s="125"/>
      <c r="V41" s="132" t="str">
        <f t="shared" si="4"/>
        <v/>
      </c>
    </row>
    <row r="42" spans="2:22" ht="16.5" customHeight="1">
      <c r="B42" s="99"/>
      <c r="C42" s="93"/>
      <c r="D42" s="31" t="s">
        <v>3446</v>
      </c>
      <c r="E42" s="151" t="b">
        <v>0</v>
      </c>
      <c r="F42" s="256"/>
      <c r="G42" s="256"/>
      <c r="H42" s="256"/>
      <c r="I42" s="256"/>
      <c r="J42" s="256"/>
      <c r="K42" s="256"/>
      <c r="L42" s="256"/>
      <c r="M42" s="256"/>
      <c r="N42" s="257"/>
      <c r="O42" s="245" t="s">
        <v>3471</v>
      </c>
      <c r="P42" s="246"/>
      <c r="Q42" s="247"/>
      <c r="R42" s="125"/>
      <c r="S42" s="126" t="str">
        <f>IF(R42="","",VLOOKUP($R42,データ!$AT$126:$AV$133,2,FALSE))</f>
        <v/>
      </c>
      <c r="T42" s="127" t="str">
        <f>IF(R42="","",VLOOKUP($R42,データ!$AT$126:$AV$133,3,FALSE))</f>
        <v/>
      </c>
      <c r="U42" s="125"/>
      <c r="V42" s="132" t="str">
        <f t="shared" si="4"/>
        <v/>
      </c>
    </row>
    <row r="43" spans="2:22" ht="16.5" customHeight="1">
      <c r="B43" s="99"/>
      <c r="C43" s="93"/>
      <c r="D43" s="31"/>
      <c r="E43" s="151" t="b">
        <v>0</v>
      </c>
      <c r="F43" s="256"/>
      <c r="G43" s="256"/>
      <c r="H43" s="256"/>
      <c r="I43" s="256"/>
      <c r="J43" s="256"/>
      <c r="K43" s="256"/>
      <c r="L43" s="256"/>
      <c r="M43" s="256"/>
      <c r="N43" s="257"/>
      <c r="O43" s="248" t="s">
        <v>3472</v>
      </c>
      <c r="P43" s="249"/>
      <c r="Q43" s="250"/>
      <c r="R43" s="125"/>
      <c r="S43" s="126" t="str">
        <f>IF(R43="","",VLOOKUP($R43,データ!$AT$126:$AV$133,2,FALSE))</f>
        <v/>
      </c>
      <c r="T43" s="127" t="str">
        <f>IF(R43="","",VLOOKUP($R43,データ!$AT$126:$AV$133,3,FALSE))</f>
        <v/>
      </c>
      <c r="U43" s="125"/>
      <c r="V43" s="132" t="str">
        <f t="shared" si="4"/>
        <v/>
      </c>
    </row>
    <row r="44" spans="2:22" ht="16.5" customHeight="1" thickBot="1">
      <c r="B44" s="100"/>
      <c r="C44" s="101"/>
      <c r="D44" s="102" t="s">
        <v>3449</v>
      </c>
      <c r="E44" s="103" t="s">
        <v>3451</v>
      </c>
      <c r="F44" s="162"/>
      <c r="G44" s="103" t="s">
        <v>3450</v>
      </c>
      <c r="H44" s="252" t="s">
        <v>3452</v>
      </c>
      <c r="I44" s="252"/>
      <c r="J44" s="252"/>
      <c r="K44" s="162"/>
      <c r="L44" s="103" t="s">
        <v>3450</v>
      </c>
      <c r="M44" s="162"/>
      <c r="N44" s="105" t="s">
        <v>3453</v>
      </c>
      <c r="O44" s="251" t="s">
        <v>3460</v>
      </c>
      <c r="P44" s="252"/>
      <c r="Q44" s="252"/>
      <c r="R44" s="139"/>
      <c r="S44" s="136"/>
      <c r="T44" s="130"/>
      <c r="U44" s="129"/>
      <c r="V44" s="133" t="str">
        <f t="shared" si="4"/>
        <v/>
      </c>
    </row>
    <row r="45" spans="2:22" ht="16.5" customHeight="1">
      <c r="B45" s="96">
        <v>6</v>
      </c>
      <c r="C45" s="97">
        <f>'２異動者情報'!C10</f>
        <v>0</v>
      </c>
      <c r="D45" s="98" t="s">
        <v>3441</v>
      </c>
      <c r="E45" s="150" t="b">
        <v>0</v>
      </c>
      <c r="F45" s="258"/>
      <c r="G45" s="258"/>
      <c r="H45" s="258"/>
      <c r="I45" s="258"/>
      <c r="J45" s="258"/>
      <c r="K45" s="258"/>
      <c r="L45" s="258"/>
      <c r="M45" s="258"/>
      <c r="N45" s="259"/>
      <c r="O45" s="237" t="s">
        <v>3468</v>
      </c>
      <c r="P45" s="238"/>
      <c r="Q45" s="238"/>
      <c r="R45" s="214" t="s">
        <v>3463</v>
      </c>
      <c r="S45" s="214" t="s">
        <v>3464</v>
      </c>
      <c r="T45" s="214" t="s">
        <v>3465</v>
      </c>
      <c r="U45" s="214" t="s">
        <v>3466</v>
      </c>
      <c r="V45" s="215" t="s">
        <v>3467</v>
      </c>
    </row>
    <row r="46" spans="2:22" ht="16.5" customHeight="1">
      <c r="B46" s="99"/>
      <c r="C46" s="93"/>
      <c r="D46" s="31" t="s">
        <v>3442</v>
      </c>
      <c r="E46" s="151" t="b">
        <v>0</v>
      </c>
      <c r="F46" s="256"/>
      <c r="G46" s="256"/>
      <c r="H46" s="256"/>
      <c r="I46" s="256"/>
      <c r="J46" s="256"/>
      <c r="K46" s="256"/>
      <c r="L46" s="256"/>
      <c r="M46" s="256"/>
      <c r="N46" s="257"/>
      <c r="O46" s="239" t="s">
        <v>3461</v>
      </c>
      <c r="P46" s="240"/>
      <c r="Q46" s="240"/>
      <c r="R46" s="137"/>
      <c r="S46" s="134">
        <v>2530</v>
      </c>
      <c r="T46" s="135">
        <v>200</v>
      </c>
      <c r="U46" s="128"/>
      <c r="V46" s="131" t="str">
        <f>IF($U46="","",T46*U46)</f>
        <v/>
      </c>
    </row>
    <row r="47" spans="2:22" ht="16.5" customHeight="1">
      <c r="B47" s="99"/>
      <c r="C47" s="93"/>
      <c r="D47" s="31" t="s">
        <v>3443</v>
      </c>
      <c r="E47" s="151" t="b">
        <v>0</v>
      </c>
      <c r="F47" s="256"/>
      <c r="G47" s="256"/>
      <c r="H47" s="256"/>
      <c r="I47" s="256"/>
      <c r="J47" s="256"/>
      <c r="K47" s="256"/>
      <c r="L47" s="256"/>
      <c r="M47" s="256"/>
      <c r="N47" s="257"/>
      <c r="O47" s="241" t="s">
        <v>3462</v>
      </c>
      <c r="P47" s="242"/>
      <c r="Q47" s="242"/>
      <c r="R47" s="138"/>
      <c r="S47" s="126">
        <v>2512</v>
      </c>
      <c r="T47" s="127">
        <v>290</v>
      </c>
      <c r="U47" s="125"/>
      <c r="V47" s="132" t="str">
        <f t="shared" ref="V47:V52" si="5">IF($U47="","",T47*U47)</f>
        <v/>
      </c>
    </row>
    <row r="48" spans="2:22" ht="16.5" customHeight="1">
      <c r="B48" s="99"/>
      <c r="C48" s="93"/>
      <c r="D48" s="31" t="s">
        <v>3444</v>
      </c>
      <c r="E48" s="151" t="b">
        <v>0</v>
      </c>
      <c r="F48" s="256"/>
      <c r="G48" s="256"/>
      <c r="H48" s="256"/>
      <c r="I48" s="256"/>
      <c r="J48" s="256"/>
      <c r="K48" s="256"/>
      <c r="L48" s="256"/>
      <c r="M48" s="256"/>
      <c r="N48" s="257"/>
      <c r="O48" s="243" t="s">
        <v>3469</v>
      </c>
      <c r="P48" s="244"/>
      <c r="Q48" s="244"/>
      <c r="R48" s="125"/>
      <c r="S48" s="126" t="str">
        <f>IF(R48="","",VLOOKUP($R48,データ!$AT$126:$AV$133,2,FALSE))</f>
        <v/>
      </c>
      <c r="T48" s="127" t="str">
        <f>IF($R48="","",VLOOKUP($R48,データ!$AT$126:$AV$133,3,FALSE))</f>
        <v/>
      </c>
      <c r="U48" s="125"/>
      <c r="V48" s="132" t="str">
        <f t="shared" si="5"/>
        <v/>
      </c>
    </row>
    <row r="49" spans="2:22" ht="16.5" customHeight="1">
      <c r="B49" s="99"/>
      <c r="C49" s="93"/>
      <c r="D49" s="31" t="s">
        <v>3445</v>
      </c>
      <c r="E49" s="151" t="b">
        <v>0</v>
      </c>
      <c r="F49" s="256"/>
      <c r="G49" s="256"/>
      <c r="H49" s="256"/>
      <c r="I49" s="256"/>
      <c r="J49" s="256"/>
      <c r="K49" s="256"/>
      <c r="L49" s="256"/>
      <c r="M49" s="256"/>
      <c r="N49" s="257"/>
      <c r="O49" s="245" t="s">
        <v>3470</v>
      </c>
      <c r="P49" s="246"/>
      <c r="Q49" s="247"/>
      <c r="R49" s="125"/>
      <c r="S49" s="126" t="str">
        <f>IF(R49="","",VLOOKUP($R49,データ!$AT$126:$AV$133,2,FALSE))</f>
        <v/>
      </c>
      <c r="T49" s="127" t="str">
        <f>IF(R49="","",VLOOKUP($R49,データ!$AT$126:$AV$133,3,FALSE))</f>
        <v/>
      </c>
      <c r="U49" s="125"/>
      <c r="V49" s="132" t="str">
        <f t="shared" si="5"/>
        <v/>
      </c>
    </row>
    <row r="50" spans="2:22" ht="16.5" customHeight="1">
      <c r="B50" s="99"/>
      <c r="C50" s="93"/>
      <c r="D50" s="31" t="s">
        <v>3446</v>
      </c>
      <c r="E50" s="151" t="b">
        <v>0</v>
      </c>
      <c r="F50" s="256"/>
      <c r="G50" s="256"/>
      <c r="H50" s="256"/>
      <c r="I50" s="256"/>
      <c r="J50" s="256"/>
      <c r="K50" s="256"/>
      <c r="L50" s="256"/>
      <c r="M50" s="256"/>
      <c r="N50" s="257"/>
      <c r="O50" s="245" t="s">
        <v>3471</v>
      </c>
      <c r="P50" s="246"/>
      <c r="Q50" s="247"/>
      <c r="R50" s="125"/>
      <c r="S50" s="126" t="str">
        <f>IF(R50="","",VLOOKUP($R50,データ!$AT$126:$AV$133,2,FALSE))</f>
        <v/>
      </c>
      <c r="T50" s="127" t="str">
        <f>IF(R50="","",VLOOKUP($R50,データ!$AT$126:$AV$133,3,FALSE))</f>
        <v/>
      </c>
      <c r="U50" s="125"/>
      <c r="V50" s="132" t="str">
        <f t="shared" si="5"/>
        <v/>
      </c>
    </row>
    <row r="51" spans="2:22" ht="16.5" customHeight="1">
      <c r="B51" s="99"/>
      <c r="C51" s="93"/>
      <c r="D51" s="31"/>
      <c r="E51" s="151" t="b">
        <v>0</v>
      </c>
      <c r="F51" s="256"/>
      <c r="G51" s="256"/>
      <c r="H51" s="256"/>
      <c r="I51" s="256"/>
      <c r="J51" s="256"/>
      <c r="K51" s="256"/>
      <c r="L51" s="256"/>
      <c r="M51" s="256"/>
      <c r="N51" s="257"/>
      <c r="O51" s="248" t="s">
        <v>3472</v>
      </c>
      <c r="P51" s="249"/>
      <c r="Q51" s="250"/>
      <c r="R51" s="125"/>
      <c r="S51" s="126" t="str">
        <f>IF(R51="","",VLOOKUP($R51,データ!$AT$126:$AV$133,2,FALSE))</f>
        <v/>
      </c>
      <c r="T51" s="127" t="str">
        <f>IF(R51="","",VLOOKUP($R51,データ!$AT$126:$AV$133,3,FALSE))</f>
        <v/>
      </c>
      <c r="U51" s="125"/>
      <c r="V51" s="132" t="str">
        <f t="shared" si="5"/>
        <v/>
      </c>
    </row>
    <row r="52" spans="2:22" ht="16.5" customHeight="1" thickBot="1">
      <c r="B52" s="99"/>
      <c r="C52" s="93"/>
      <c r="D52" s="106" t="s">
        <v>3449</v>
      </c>
      <c r="E52" s="107" t="s">
        <v>3451</v>
      </c>
      <c r="F52" s="163"/>
      <c r="G52" s="107" t="s">
        <v>3450</v>
      </c>
      <c r="H52" s="244" t="s">
        <v>3452</v>
      </c>
      <c r="I52" s="244"/>
      <c r="J52" s="244"/>
      <c r="K52" s="163"/>
      <c r="L52" s="107" t="s">
        <v>3450</v>
      </c>
      <c r="M52" s="163"/>
      <c r="N52" s="109" t="s">
        <v>3453</v>
      </c>
      <c r="O52" s="251" t="s">
        <v>3460</v>
      </c>
      <c r="P52" s="252"/>
      <c r="Q52" s="252"/>
      <c r="R52" s="139"/>
      <c r="S52" s="136"/>
      <c r="T52" s="130"/>
      <c r="U52" s="129"/>
      <c r="V52" s="133" t="str">
        <f t="shared" si="5"/>
        <v/>
      </c>
    </row>
    <row r="53" spans="2:22" ht="16.5" customHeight="1">
      <c r="B53" s="96">
        <v>7</v>
      </c>
      <c r="C53" s="97">
        <f>'２異動者情報'!C11</f>
        <v>0</v>
      </c>
      <c r="D53" s="98" t="s">
        <v>3441</v>
      </c>
      <c r="E53" s="150" t="b">
        <v>0</v>
      </c>
      <c r="F53" s="258"/>
      <c r="G53" s="258"/>
      <c r="H53" s="258"/>
      <c r="I53" s="258"/>
      <c r="J53" s="258"/>
      <c r="K53" s="258"/>
      <c r="L53" s="258"/>
      <c r="M53" s="258"/>
      <c r="N53" s="259"/>
      <c r="O53" s="237" t="s">
        <v>3468</v>
      </c>
      <c r="P53" s="238"/>
      <c r="Q53" s="238"/>
      <c r="R53" s="214" t="s">
        <v>3463</v>
      </c>
      <c r="S53" s="214" t="s">
        <v>3464</v>
      </c>
      <c r="T53" s="214" t="s">
        <v>3465</v>
      </c>
      <c r="U53" s="214" t="s">
        <v>3466</v>
      </c>
      <c r="V53" s="215" t="s">
        <v>3467</v>
      </c>
    </row>
    <row r="54" spans="2:22" ht="16.5" customHeight="1">
      <c r="B54" s="99"/>
      <c r="C54" s="93"/>
      <c r="D54" s="31" t="s">
        <v>3442</v>
      </c>
      <c r="E54" s="151" t="b">
        <v>0</v>
      </c>
      <c r="F54" s="256"/>
      <c r="G54" s="256"/>
      <c r="H54" s="256"/>
      <c r="I54" s="256"/>
      <c r="J54" s="256"/>
      <c r="K54" s="256"/>
      <c r="L54" s="256"/>
      <c r="M54" s="256"/>
      <c r="N54" s="257"/>
      <c r="O54" s="239" t="s">
        <v>3461</v>
      </c>
      <c r="P54" s="240"/>
      <c r="Q54" s="240"/>
      <c r="R54" s="137"/>
      <c r="S54" s="134">
        <v>2530</v>
      </c>
      <c r="T54" s="135">
        <v>200</v>
      </c>
      <c r="U54" s="128"/>
      <c r="V54" s="131" t="str">
        <f>IF($U54="","",T54*U54)</f>
        <v/>
      </c>
    </row>
    <row r="55" spans="2:22" ht="16.5" customHeight="1">
      <c r="B55" s="99"/>
      <c r="C55" s="93"/>
      <c r="D55" s="31" t="s">
        <v>3443</v>
      </c>
      <c r="E55" s="151" t="b">
        <v>0</v>
      </c>
      <c r="F55" s="256"/>
      <c r="G55" s="256"/>
      <c r="H55" s="256"/>
      <c r="I55" s="256"/>
      <c r="J55" s="256"/>
      <c r="K55" s="256"/>
      <c r="L55" s="256"/>
      <c r="M55" s="256"/>
      <c r="N55" s="257"/>
      <c r="O55" s="241" t="s">
        <v>3462</v>
      </c>
      <c r="P55" s="242"/>
      <c r="Q55" s="242"/>
      <c r="R55" s="138"/>
      <c r="S55" s="126">
        <v>2512</v>
      </c>
      <c r="T55" s="127">
        <v>290</v>
      </c>
      <c r="U55" s="125"/>
      <c r="V55" s="132" t="str">
        <f t="shared" ref="V55:V60" si="6">IF($U55="","",T55*U55)</f>
        <v/>
      </c>
    </row>
    <row r="56" spans="2:22" ht="16.5" customHeight="1">
      <c r="B56" s="99"/>
      <c r="C56" s="93"/>
      <c r="D56" s="31" t="s">
        <v>3444</v>
      </c>
      <c r="E56" s="151" t="b">
        <v>0</v>
      </c>
      <c r="F56" s="256"/>
      <c r="G56" s="256"/>
      <c r="H56" s="256"/>
      <c r="I56" s="256"/>
      <c r="J56" s="256"/>
      <c r="K56" s="256"/>
      <c r="L56" s="256"/>
      <c r="M56" s="256"/>
      <c r="N56" s="257"/>
      <c r="O56" s="243" t="s">
        <v>3469</v>
      </c>
      <c r="P56" s="244"/>
      <c r="Q56" s="244"/>
      <c r="R56" s="125"/>
      <c r="S56" s="126" t="str">
        <f>IF(R56="","",VLOOKUP($R56,データ!$AT$126:$AV$133,2,FALSE))</f>
        <v/>
      </c>
      <c r="T56" s="127" t="str">
        <f>IF($R56="","",VLOOKUP($R56,データ!$AT$126:$AV$133,3,FALSE))</f>
        <v/>
      </c>
      <c r="U56" s="125"/>
      <c r="V56" s="132" t="str">
        <f t="shared" si="6"/>
        <v/>
      </c>
    </row>
    <row r="57" spans="2:22" ht="16.5" customHeight="1">
      <c r="B57" s="99"/>
      <c r="C57" s="93"/>
      <c r="D57" s="31" t="s">
        <v>3445</v>
      </c>
      <c r="E57" s="151" t="b">
        <v>0</v>
      </c>
      <c r="F57" s="256"/>
      <c r="G57" s="256"/>
      <c r="H57" s="256"/>
      <c r="I57" s="256"/>
      <c r="J57" s="256"/>
      <c r="K57" s="256"/>
      <c r="L57" s="256"/>
      <c r="M57" s="256"/>
      <c r="N57" s="257"/>
      <c r="O57" s="245" t="s">
        <v>3470</v>
      </c>
      <c r="P57" s="246"/>
      <c r="Q57" s="247"/>
      <c r="R57" s="125"/>
      <c r="S57" s="126" t="str">
        <f>IF(R57="","",VLOOKUP($R57,データ!$AT$126:$AV$133,2,FALSE))</f>
        <v/>
      </c>
      <c r="T57" s="127" t="str">
        <f>IF(R57="","",VLOOKUP($R57,データ!$AT$126:$AV$133,3,FALSE))</f>
        <v/>
      </c>
      <c r="U57" s="125"/>
      <c r="V57" s="132" t="str">
        <f t="shared" si="6"/>
        <v/>
      </c>
    </row>
    <row r="58" spans="2:22" ht="16.5" customHeight="1">
      <c r="B58" s="99"/>
      <c r="C58" s="93"/>
      <c r="D58" s="31" t="s">
        <v>3446</v>
      </c>
      <c r="E58" s="151" t="b">
        <v>0</v>
      </c>
      <c r="F58" s="256"/>
      <c r="G58" s="256"/>
      <c r="H58" s="256"/>
      <c r="I58" s="256"/>
      <c r="J58" s="256"/>
      <c r="K58" s="256"/>
      <c r="L58" s="256"/>
      <c r="M58" s="256"/>
      <c r="N58" s="257"/>
      <c r="O58" s="245" t="s">
        <v>3471</v>
      </c>
      <c r="P58" s="246"/>
      <c r="Q58" s="247"/>
      <c r="R58" s="125"/>
      <c r="S58" s="126" t="str">
        <f>IF(R58="","",VLOOKUP($R58,データ!$AT$126:$AV$133,2,FALSE))</f>
        <v/>
      </c>
      <c r="T58" s="127" t="str">
        <f>IF(R58="","",VLOOKUP($R58,データ!$AT$126:$AV$133,3,FALSE))</f>
        <v/>
      </c>
      <c r="U58" s="125"/>
      <c r="V58" s="132" t="str">
        <f t="shared" si="6"/>
        <v/>
      </c>
    </row>
    <row r="59" spans="2:22" ht="16.5" customHeight="1">
      <c r="B59" s="99"/>
      <c r="C59" s="93"/>
      <c r="D59" s="31"/>
      <c r="E59" s="151" t="b">
        <v>0</v>
      </c>
      <c r="F59" s="256"/>
      <c r="G59" s="256"/>
      <c r="H59" s="256"/>
      <c r="I59" s="256"/>
      <c r="J59" s="256"/>
      <c r="K59" s="256"/>
      <c r="L59" s="256"/>
      <c r="M59" s="256"/>
      <c r="N59" s="257"/>
      <c r="O59" s="248" t="s">
        <v>3472</v>
      </c>
      <c r="P59" s="249"/>
      <c r="Q59" s="250"/>
      <c r="R59" s="125"/>
      <c r="S59" s="126" t="str">
        <f>IF(R59="","",VLOOKUP($R59,データ!$AT$126:$AV$133,2,FALSE))</f>
        <v/>
      </c>
      <c r="T59" s="127" t="str">
        <f>IF(R59="","",VLOOKUP($R59,データ!$AT$126:$AV$133,3,FALSE))</f>
        <v/>
      </c>
      <c r="U59" s="125"/>
      <c r="V59" s="132" t="str">
        <f t="shared" si="6"/>
        <v/>
      </c>
    </row>
    <row r="60" spans="2:22" ht="16.5" customHeight="1" thickBot="1">
      <c r="B60" s="100"/>
      <c r="C60" s="101"/>
      <c r="D60" s="102" t="s">
        <v>3449</v>
      </c>
      <c r="E60" s="103" t="s">
        <v>3451</v>
      </c>
      <c r="F60" s="162"/>
      <c r="G60" s="103" t="s">
        <v>3450</v>
      </c>
      <c r="H60" s="252" t="s">
        <v>3452</v>
      </c>
      <c r="I60" s="252"/>
      <c r="J60" s="252"/>
      <c r="K60" s="162"/>
      <c r="L60" s="103" t="s">
        <v>3450</v>
      </c>
      <c r="M60" s="162"/>
      <c r="N60" s="105" t="s">
        <v>3453</v>
      </c>
      <c r="O60" s="251" t="s">
        <v>3460</v>
      </c>
      <c r="P60" s="252"/>
      <c r="Q60" s="252"/>
      <c r="R60" s="139"/>
      <c r="S60" s="136"/>
      <c r="T60" s="130"/>
      <c r="U60" s="129"/>
      <c r="V60" s="133" t="str">
        <f t="shared" si="6"/>
        <v/>
      </c>
    </row>
    <row r="61" spans="2:22" ht="16.5" customHeight="1">
      <c r="B61" s="96">
        <v>8</v>
      </c>
      <c r="C61" s="97">
        <f>'２異動者情報'!C12</f>
        <v>0</v>
      </c>
      <c r="D61" s="98" t="s">
        <v>3441</v>
      </c>
      <c r="E61" s="150" t="b">
        <v>0</v>
      </c>
      <c r="F61" s="258"/>
      <c r="G61" s="258"/>
      <c r="H61" s="258"/>
      <c r="I61" s="258"/>
      <c r="J61" s="258"/>
      <c r="K61" s="258"/>
      <c r="L61" s="258"/>
      <c r="M61" s="258"/>
      <c r="N61" s="259"/>
      <c r="O61" s="237" t="s">
        <v>3468</v>
      </c>
      <c r="P61" s="238"/>
      <c r="Q61" s="238"/>
      <c r="R61" s="214" t="s">
        <v>3463</v>
      </c>
      <c r="S61" s="214" t="s">
        <v>3464</v>
      </c>
      <c r="T61" s="214" t="s">
        <v>3465</v>
      </c>
      <c r="U61" s="214" t="s">
        <v>3466</v>
      </c>
      <c r="V61" s="215" t="s">
        <v>3467</v>
      </c>
    </row>
    <row r="62" spans="2:22" ht="16.5" customHeight="1">
      <c r="B62" s="99"/>
      <c r="C62" s="93"/>
      <c r="D62" s="31" t="s">
        <v>3442</v>
      </c>
      <c r="E62" s="151" t="b">
        <v>0</v>
      </c>
      <c r="F62" s="256"/>
      <c r="G62" s="256"/>
      <c r="H62" s="256"/>
      <c r="I62" s="256"/>
      <c r="J62" s="256"/>
      <c r="K62" s="256"/>
      <c r="L62" s="256"/>
      <c r="M62" s="256"/>
      <c r="N62" s="257"/>
      <c r="O62" s="239" t="s">
        <v>3461</v>
      </c>
      <c r="P62" s="240"/>
      <c r="Q62" s="240"/>
      <c r="R62" s="137"/>
      <c r="S62" s="134">
        <v>2530</v>
      </c>
      <c r="T62" s="135">
        <v>200</v>
      </c>
      <c r="U62" s="128"/>
      <c r="V62" s="131" t="str">
        <f>IF($U62="","",T62*U62)</f>
        <v/>
      </c>
    </row>
    <row r="63" spans="2:22" ht="16.5" customHeight="1">
      <c r="B63" s="99"/>
      <c r="C63" s="93"/>
      <c r="D63" s="31" t="s">
        <v>3443</v>
      </c>
      <c r="E63" s="151" t="b">
        <v>0</v>
      </c>
      <c r="F63" s="256"/>
      <c r="G63" s="256"/>
      <c r="H63" s="256"/>
      <c r="I63" s="256"/>
      <c r="J63" s="256"/>
      <c r="K63" s="256"/>
      <c r="L63" s="256"/>
      <c r="M63" s="256"/>
      <c r="N63" s="257"/>
      <c r="O63" s="241" t="s">
        <v>3462</v>
      </c>
      <c r="P63" s="242"/>
      <c r="Q63" s="242"/>
      <c r="R63" s="138"/>
      <c r="S63" s="126">
        <v>2512</v>
      </c>
      <c r="T63" s="127">
        <v>290</v>
      </c>
      <c r="U63" s="125"/>
      <c r="V63" s="132" t="str">
        <f t="shared" ref="V63:V68" si="7">IF($U63="","",T63*U63)</f>
        <v/>
      </c>
    </row>
    <row r="64" spans="2:22" ht="16.5" customHeight="1">
      <c r="B64" s="99"/>
      <c r="C64" s="93"/>
      <c r="D64" s="31" t="s">
        <v>3444</v>
      </c>
      <c r="E64" s="151" t="b">
        <v>0</v>
      </c>
      <c r="F64" s="256"/>
      <c r="G64" s="256"/>
      <c r="H64" s="256"/>
      <c r="I64" s="256"/>
      <c r="J64" s="256"/>
      <c r="K64" s="256"/>
      <c r="L64" s="256"/>
      <c r="M64" s="256"/>
      <c r="N64" s="257"/>
      <c r="O64" s="243" t="s">
        <v>3469</v>
      </c>
      <c r="P64" s="244"/>
      <c r="Q64" s="244"/>
      <c r="R64" s="125"/>
      <c r="S64" s="126" t="str">
        <f>IF(R64="","",VLOOKUP($R64,データ!$AT$126:$AV$133,2,FALSE))</f>
        <v/>
      </c>
      <c r="T64" s="127" t="str">
        <f>IF($R64="","",VLOOKUP($R64,データ!$AT$126:$AV$133,3,FALSE))</f>
        <v/>
      </c>
      <c r="U64" s="125"/>
      <c r="V64" s="132" t="str">
        <f t="shared" si="7"/>
        <v/>
      </c>
    </row>
    <row r="65" spans="2:22" ht="16.5" customHeight="1">
      <c r="B65" s="99"/>
      <c r="C65" s="93"/>
      <c r="D65" s="31" t="s">
        <v>3445</v>
      </c>
      <c r="E65" s="151" t="b">
        <v>0</v>
      </c>
      <c r="F65" s="256"/>
      <c r="G65" s="256"/>
      <c r="H65" s="256"/>
      <c r="I65" s="256"/>
      <c r="J65" s="256"/>
      <c r="K65" s="256"/>
      <c r="L65" s="256"/>
      <c r="M65" s="256"/>
      <c r="N65" s="257"/>
      <c r="O65" s="245" t="s">
        <v>3470</v>
      </c>
      <c r="P65" s="246"/>
      <c r="Q65" s="247"/>
      <c r="R65" s="125"/>
      <c r="S65" s="126" t="str">
        <f>IF(R65="","",VLOOKUP($R65,データ!$AT$126:$AV$133,2,FALSE))</f>
        <v/>
      </c>
      <c r="T65" s="127" t="str">
        <f>IF(R65="","",VLOOKUP($R65,データ!$AT$126:$AV$133,3,FALSE))</f>
        <v/>
      </c>
      <c r="U65" s="125"/>
      <c r="V65" s="132" t="str">
        <f t="shared" si="7"/>
        <v/>
      </c>
    </row>
    <row r="66" spans="2:22" ht="16.5" customHeight="1">
      <c r="B66" s="99"/>
      <c r="C66" s="93"/>
      <c r="D66" s="31" t="s">
        <v>3446</v>
      </c>
      <c r="E66" s="151" t="b">
        <v>0</v>
      </c>
      <c r="F66" s="256"/>
      <c r="G66" s="256"/>
      <c r="H66" s="256"/>
      <c r="I66" s="256"/>
      <c r="J66" s="256"/>
      <c r="K66" s="256"/>
      <c r="L66" s="256"/>
      <c r="M66" s="256"/>
      <c r="N66" s="257"/>
      <c r="O66" s="245" t="s">
        <v>3471</v>
      </c>
      <c r="P66" s="246"/>
      <c r="Q66" s="247"/>
      <c r="R66" s="125"/>
      <c r="S66" s="126" t="str">
        <f>IF(R66="","",VLOOKUP($R66,データ!$AT$126:$AV$133,2,FALSE))</f>
        <v/>
      </c>
      <c r="T66" s="127" t="str">
        <f>IF(R66="","",VLOOKUP($R66,データ!$AT$126:$AV$133,3,FALSE))</f>
        <v/>
      </c>
      <c r="U66" s="125"/>
      <c r="V66" s="132" t="str">
        <f t="shared" si="7"/>
        <v/>
      </c>
    </row>
    <row r="67" spans="2:22" ht="16.5" customHeight="1">
      <c r="B67" s="99"/>
      <c r="C67" s="93"/>
      <c r="D67" s="31"/>
      <c r="E67" s="151" t="b">
        <v>0</v>
      </c>
      <c r="F67" s="256"/>
      <c r="G67" s="256"/>
      <c r="H67" s="256"/>
      <c r="I67" s="256"/>
      <c r="J67" s="256"/>
      <c r="K67" s="256"/>
      <c r="L67" s="256"/>
      <c r="M67" s="256"/>
      <c r="N67" s="257"/>
      <c r="O67" s="248" t="s">
        <v>3472</v>
      </c>
      <c r="P67" s="249"/>
      <c r="Q67" s="250"/>
      <c r="R67" s="125"/>
      <c r="S67" s="126" t="str">
        <f>IF(R67="","",VLOOKUP($R67,データ!$AT$126:$AV$133,2,FALSE))</f>
        <v/>
      </c>
      <c r="T67" s="127" t="str">
        <f>IF(R67="","",VLOOKUP($R67,データ!$AT$126:$AV$133,3,FALSE))</f>
        <v/>
      </c>
      <c r="U67" s="125"/>
      <c r="V67" s="132" t="str">
        <f t="shared" si="7"/>
        <v/>
      </c>
    </row>
    <row r="68" spans="2:22" ht="16.5" customHeight="1" thickBot="1">
      <c r="B68" s="100"/>
      <c r="C68" s="101"/>
      <c r="D68" s="102" t="s">
        <v>3449</v>
      </c>
      <c r="E68" s="103" t="s">
        <v>3451</v>
      </c>
      <c r="F68" s="162"/>
      <c r="G68" s="103" t="s">
        <v>3450</v>
      </c>
      <c r="H68" s="252" t="s">
        <v>3452</v>
      </c>
      <c r="I68" s="252"/>
      <c r="J68" s="252"/>
      <c r="K68" s="162"/>
      <c r="L68" s="103" t="s">
        <v>3450</v>
      </c>
      <c r="M68" s="162"/>
      <c r="N68" s="105" t="s">
        <v>3453</v>
      </c>
      <c r="O68" s="251" t="s">
        <v>3460</v>
      </c>
      <c r="P68" s="252"/>
      <c r="Q68" s="252"/>
      <c r="R68" s="139"/>
      <c r="S68" s="136"/>
      <c r="T68" s="130"/>
      <c r="U68" s="129"/>
      <c r="V68" s="133" t="str">
        <f t="shared" si="7"/>
        <v/>
      </c>
    </row>
    <row r="69" spans="2:22" ht="16.5" customHeight="1">
      <c r="B69" s="96">
        <v>9</v>
      </c>
      <c r="C69" s="97">
        <f>'２異動者情報'!C13</f>
        <v>0</v>
      </c>
      <c r="D69" s="98" t="s">
        <v>3441</v>
      </c>
      <c r="E69" s="150" t="b">
        <v>0</v>
      </c>
      <c r="F69" s="258"/>
      <c r="G69" s="258"/>
      <c r="H69" s="258"/>
      <c r="I69" s="258"/>
      <c r="J69" s="258"/>
      <c r="K69" s="258"/>
      <c r="L69" s="258"/>
      <c r="M69" s="258"/>
      <c r="N69" s="259"/>
      <c r="O69" s="237" t="s">
        <v>3468</v>
      </c>
      <c r="P69" s="238"/>
      <c r="Q69" s="238"/>
      <c r="R69" s="214" t="s">
        <v>3463</v>
      </c>
      <c r="S69" s="214" t="s">
        <v>3464</v>
      </c>
      <c r="T69" s="214" t="s">
        <v>3465</v>
      </c>
      <c r="U69" s="214" t="s">
        <v>3466</v>
      </c>
      <c r="V69" s="215" t="s">
        <v>3467</v>
      </c>
    </row>
    <row r="70" spans="2:22" ht="16.5" customHeight="1">
      <c r="B70" s="99"/>
      <c r="C70" s="93"/>
      <c r="D70" s="31" t="s">
        <v>3442</v>
      </c>
      <c r="E70" s="151" t="b">
        <v>0</v>
      </c>
      <c r="F70" s="256"/>
      <c r="G70" s="256"/>
      <c r="H70" s="256"/>
      <c r="I70" s="256"/>
      <c r="J70" s="256"/>
      <c r="K70" s="256"/>
      <c r="L70" s="256"/>
      <c r="M70" s="256"/>
      <c r="N70" s="257"/>
      <c r="O70" s="239" t="s">
        <v>3461</v>
      </c>
      <c r="P70" s="240"/>
      <c r="Q70" s="240"/>
      <c r="R70" s="137"/>
      <c r="S70" s="134">
        <v>2530</v>
      </c>
      <c r="T70" s="135">
        <v>200</v>
      </c>
      <c r="U70" s="128"/>
      <c r="V70" s="131" t="str">
        <f>IF($U70="","",T70*U70)</f>
        <v/>
      </c>
    </row>
    <row r="71" spans="2:22" ht="16.5" customHeight="1">
      <c r="B71" s="99"/>
      <c r="C71" s="93"/>
      <c r="D71" s="31" t="s">
        <v>3443</v>
      </c>
      <c r="E71" s="151" t="b">
        <v>0</v>
      </c>
      <c r="F71" s="256"/>
      <c r="G71" s="256"/>
      <c r="H71" s="256"/>
      <c r="I71" s="256"/>
      <c r="J71" s="256"/>
      <c r="K71" s="256"/>
      <c r="L71" s="256"/>
      <c r="M71" s="256"/>
      <c r="N71" s="257"/>
      <c r="O71" s="241" t="s">
        <v>3462</v>
      </c>
      <c r="P71" s="242"/>
      <c r="Q71" s="242"/>
      <c r="R71" s="138"/>
      <c r="S71" s="126">
        <v>2512</v>
      </c>
      <c r="T71" s="127">
        <v>290</v>
      </c>
      <c r="U71" s="125"/>
      <c r="V71" s="132" t="str">
        <f t="shared" ref="V71:V76" si="8">IF($U71="","",T71*U71)</f>
        <v/>
      </c>
    </row>
    <row r="72" spans="2:22" ht="16.5" customHeight="1">
      <c r="B72" s="99"/>
      <c r="C72" s="93"/>
      <c r="D72" s="31" t="s">
        <v>3444</v>
      </c>
      <c r="E72" s="151" t="b">
        <v>0</v>
      </c>
      <c r="F72" s="256"/>
      <c r="G72" s="256"/>
      <c r="H72" s="256"/>
      <c r="I72" s="256"/>
      <c r="J72" s="256"/>
      <c r="K72" s="256"/>
      <c r="L72" s="256"/>
      <c r="M72" s="256"/>
      <c r="N72" s="257"/>
      <c r="O72" s="243" t="s">
        <v>3469</v>
      </c>
      <c r="P72" s="244"/>
      <c r="Q72" s="244"/>
      <c r="R72" s="125"/>
      <c r="S72" s="126" t="str">
        <f>IF(R72="","",VLOOKUP($R72,データ!$AT$126:$AV$133,2,FALSE))</f>
        <v/>
      </c>
      <c r="T72" s="127" t="str">
        <f>IF($R72="","",VLOOKUP($R72,データ!$AT$126:$AV$133,3,FALSE))</f>
        <v/>
      </c>
      <c r="U72" s="125"/>
      <c r="V72" s="132" t="str">
        <f t="shared" si="8"/>
        <v/>
      </c>
    </row>
    <row r="73" spans="2:22" ht="16.5" customHeight="1">
      <c r="B73" s="99"/>
      <c r="C73" s="93"/>
      <c r="D73" s="31" t="s">
        <v>3445</v>
      </c>
      <c r="E73" s="151" t="b">
        <v>0</v>
      </c>
      <c r="F73" s="256"/>
      <c r="G73" s="256"/>
      <c r="H73" s="256"/>
      <c r="I73" s="256"/>
      <c r="J73" s="256"/>
      <c r="K73" s="256"/>
      <c r="L73" s="256"/>
      <c r="M73" s="256"/>
      <c r="N73" s="257"/>
      <c r="O73" s="245" t="s">
        <v>3470</v>
      </c>
      <c r="P73" s="246"/>
      <c r="Q73" s="247"/>
      <c r="R73" s="125"/>
      <c r="S73" s="126" t="str">
        <f>IF(R73="","",VLOOKUP($R73,データ!$AT$126:$AV$133,2,FALSE))</f>
        <v/>
      </c>
      <c r="T73" s="127" t="str">
        <f>IF(R73="","",VLOOKUP($R73,データ!$AT$126:$AV$133,3,FALSE))</f>
        <v/>
      </c>
      <c r="U73" s="125"/>
      <c r="V73" s="132" t="str">
        <f t="shared" si="8"/>
        <v/>
      </c>
    </row>
    <row r="74" spans="2:22" ht="16.5" customHeight="1">
      <c r="B74" s="99"/>
      <c r="C74" s="93"/>
      <c r="D74" s="31" t="s">
        <v>3446</v>
      </c>
      <c r="E74" s="151" t="b">
        <v>0</v>
      </c>
      <c r="F74" s="256"/>
      <c r="G74" s="256"/>
      <c r="H74" s="256"/>
      <c r="I74" s="256"/>
      <c r="J74" s="256"/>
      <c r="K74" s="256"/>
      <c r="L74" s="256"/>
      <c r="M74" s="256"/>
      <c r="N74" s="257"/>
      <c r="O74" s="245" t="s">
        <v>3471</v>
      </c>
      <c r="P74" s="246"/>
      <c r="Q74" s="247"/>
      <c r="R74" s="125"/>
      <c r="S74" s="126" t="str">
        <f>IF(R74="","",VLOOKUP($R74,データ!$AT$126:$AV$133,2,FALSE))</f>
        <v/>
      </c>
      <c r="T74" s="127" t="str">
        <f>IF(R74="","",VLOOKUP($R74,データ!$AT$126:$AV$133,3,FALSE))</f>
        <v/>
      </c>
      <c r="U74" s="125"/>
      <c r="V74" s="132" t="str">
        <f t="shared" si="8"/>
        <v/>
      </c>
    </row>
    <row r="75" spans="2:22" ht="16.5" customHeight="1">
      <c r="B75" s="99"/>
      <c r="C75" s="93"/>
      <c r="D75" s="31"/>
      <c r="E75" s="151" t="b">
        <v>0</v>
      </c>
      <c r="F75" s="256"/>
      <c r="G75" s="256"/>
      <c r="H75" s="256"/>
      <c r="I75" s="256"/>
      <c r="J75" s="256"/>
      <c r="K75" s="256"/>
      <c r="L75" s="256"/>
      <c r="M75" s="256"/>
      <c r="N75" s="257"/>
      <c r="O75" s="248" t="s">
        <v>3472</v>
      </c>
      <c r="P75" s="249"/>
      <c r="Q75" s="250"/>
      <c r="R75" s="125"/>
      <c r="S75" s="126" t="str">
        <f>IF(R75="","",VLOOKUP($R75,データ!$AT$126:$AV$133,2,FALSE))</f>
        <v/>
      </c>
      <c r="T75" s="127" t="str">
        <f>IF(R75="","",VLOOKUP($R75,データ!$AT$126:$AV$133,3,FALSE))</f>
        <v/>
      </c>
      <c r="U75" s="125"/>
      <c r="V75" s="132" t="str">
        <f t="shared" si="8"/>
        <v/>
      </c>
    </row>
    <row r="76" spans="2:22" ht="16.5" customHeight="1" thickBot="1">
      <c r="B76" s="100"/>
      <c r="C76" s="101"/>
      <c r="D76" s="102" t="s">
        <v>3449</v>
      </c>
      <c r="E76" s="103" t="s">
        <v>3451</v>
      </c>
      <c r="F76" s="162"/>
      <c r="G76" s="103" t="s">
        <v>3450</v>
      </c>
      <c r="H76" s="252" t="s">
        <v>3452</v>
      </c>
      <c r="I76" s="252"/>
      <c r="J76" s="252"/>
      <c r="K76" s="162"/>
      <c r="L76" s="103" t="s">
        <v>3450</v>
      </c>
      <c r="M76" s="162"/>
      <c r="N76" s="164" t="s">
        <v>3453</v>
      </c>
      <c r="O76" s="251" t="s">
        <v>3460</v>
      </c>
      <c r="P76" s="252"/>
      <c r="Q76" s="252"/>
      <c r="R76" s="139"/>
      <c r="S76" s="136"/>
      <c r="T76" s="130"/>
      <c r="U76" s="129"/>
      <c r="V76" s="133" t="str">
        <f t="shared" si="8"/>
        <v/>
      </c>
    </row>
    <row r="77" spans="2:22" ht="16.5" customHeight="1">
      <c r="B77" s="96">
        <v>10</v>
      </c>
      <c r="C77" s="97">
        <f>'２異動者情報'!C14</f>
        <v>0</v>
      </c>
      <c r="D77" s="98" t="s">
        <v>3441</v>
      </c>
      <c r="E77" s="150" t="b">
        <v>0</v>
      </c>
      <c r="F77" s="258"/>
      <c r="G77" s="258"/>
      <c r="H77" s="258"/>
      <c r="I77" s="258"/>
      <c r="J77" s="258"/>
      <c r="K77" s="258"/>
      <c r="L77" s="258"/>
      <c r="M77" s="258"/>
      <c r="N77" s="259"/>
      <c r="O77" s="237" t="s">
        <v>3468</v>
      </c>
      <c r="P77" s="238"/>
      <c r="Q77" s="238"/>
      <c r="R77" s="214" t="s">
        <v>3463</v>
      </c>
      <c r="S77" s="214" t="s">
        <v>3464</v>
      </c>
      <c r="T77" s="214" t="s">
        <v>3465</v>
      </c>
      <c r="U77" s="214" t="s">
        <v>3466</v>
      </c>
      <c r="V77" s="215" t="s">
        <v>3467</v>
      </c>
    </row>
    <row r="78" spans="2:22" ht="16.5" customHeight="1">
      <c r="B78" s="99"/>
      <c r="C78" s="93"/>
      <c r="D78" s="31" t="s">
        <v>3442</v>
      </c>
      <c r="E78" s="151" t="b">
        <v>0</v>
      </c>
      <c r="F78" s="256"/>
      <c r="G78" s="256"/>
      <c r="H78" s="256"/>
      <c r="I78" s="256"/>
      <c r="J78" s="256"/>
      <c r="K78" s="256"/>
      <c r="L78" s="256"/>
      <c r="M78" s="256"/>
      <c r="N78" s="257"/>
      <c r="O78" s="239" t="s">
        <v>3461</v>
      </c>
      <c r="P78" s="240"/>
      <c r="Q78" s="240"/>
      <c r="R78" s="137"/>
      <c r="S78" s="134">
        <v>2530</v>
      </c>
      <c r="T78" s="135">
        <v>200</v>
      </c>
      <c r="U78" s="128"/>
      <c r="V78" s="131" t="str">
        <f>IF($U78="","",T78*U78)</f>
        <v/>
      </c>
    </row>
    <row r="79" spans="2:22" ht="16.5" customHeight="1">
      <c r="B79" s="99"/>
      <c r="C79" s="93"/>
      <c r="D79" s="31" t="s">
        <v>3443</v>
      </c>
      <c r="E79" s="151" t="b">
        <v>0</v>
      </c>
      <c r="F79" s="256"/>
      <c r="G79" s="256"/>
      <c r="H79" s="256"/>
      <c r="I79" s="256"/>
      <c r="J79" s="256"/>
      <c r="K79" s="256"/>
      <c r="L79" s="256"/>
      <c r="M79" s="256"/>
      <c r="N79" s="257"/>
      <c r="O79" s="241" t="s">
        <v>3462</v>
      </c>
      <c r="P79" s="242"/>
      <c r="Q79" s="242"/>
      <c r="R79" s="138"/>
      <c r="S79" s="126">
        <v>2512</v>
      </c>
      <c r="T79" s="127">
        <v>290</v>
      </c>
      <c r="U79" s="125"/>
      <c r="V79" s="132" t="str">
        <f t="shared" ref="V79:V84" si="9">IF($U79="","",T79*U79)</f>
        <v/>
      </c>
    </row>
    <row r="80" spans="2:22" ht="16.5" customHeight="1">
      <c r="B80" s="99"/>
      <c r="C80" s="93"/>
      <c r="D80" s="31" t="s">
        <v>3444</v>
      </c>
      <c r="E80" s="151" t="b">
        <v>0</v>
      </c>
      <c r="F80" s="256"/>
      <c r="G80" s="256"/>
      <c r="H80" s="256"/>
      <c r="I80" s="256"/>
      <c r="J80" s="256"/>
      <c r="K80" s="256"/>
      <c r="L80" s="256"/>
      <c r="M80" s="256"/>
      <c r="N80" s="257"/>
      <c r="O80" s="243" t="s">
        <v>3469</v>
      </c>
      <c r="P80" s="244"/>
      <c r="Q80" s="244"/>
      <c r="R80" s="125"/>
      <c r="S80" s="126" t="str">
        <f>IF(R80="","",VLOOKUP($R80,データ!$AT$126:$AV$133,2,FALSE))</f>
        <v/>
      </c>
      <c r="T80" s="127" t="str">
        <f>IF($R80="","",VLOOKUP($R80,データ!$AT$126:$AV$133,3,FALSE))</f>
        <v/>
      </c>
      <c r="U80" s="125"/>
      <c r="V80" s="132" t="str">
        <f t="shared" si="9"/>
        <v/>
      </c>
    </row>
    <row r="81" spans="2:22" ht="16.5" customHeight="1">
      <c r="B81" s="99"/>
      <c r="C81" s="93"/>
      <c r="D81" s="31" t="s">
        <v>3445</v>
      </c>
      <c r="E81" s="151" t="b">
        <v>0</v>
      </c>
      <c r="F81" s="256"/>
      <c r="G81" s="256"/>
      <c r="H81" s="256"/>
      <c r="I81" s="256"/>
      <c r="J81" s="256"/>
      <c r="K81" s="256"/>
      <c r="L81" s="256"/>
      <c r="M81" s="256"/>
      <c r="N81" s="257"/>
      <c r="O81" s="245" t="s">
        <v>3470</v>
      </c>
      <c r="P81" s="246"/>
      <c r="Q81" s="247"/>
      <c r="R81" s="125"/>
      <c r="S81" s="126" t="str">
        <f>IF(R81="","",VLOOKUP($R81,データ!$AT$126:$AV$133,2,FALSE))</f>
        <v/>
      </c>
      <c r="T81" s="127" t="str">
        <f>IF(R81="","",VLOOKUP($R81,データ!$AT$126:$AV$133,3,FALSE))</f>
        <v/>
      </c>
      <c r="U81" s="125"/>
      <c r="V81" s="132" t="str">
        <f t="shared" si="9"/>
        <v/>
      </c>
    </row>
    <row r="82" spans="2:22" ht="16.5" customHeight="1">
      <c r="B82" s="99"/>
      <c r="C82" s="93"/>
      <c r="D82" s="31" t="s">
        <v>3446</v>
      </c>
      <c r="E82" s="151" t="b">
        <v>0</v>
      </c>
      <c r="F82" s="256"/>
      <c r="G82" s="256"/>
      <c r="H82" s="256"/>
      <c r="I82" s="256"/>
      <c r="J82" s="256"/>
      <c r="K82" s="256"/>
      <c r="L82" s="256"/>
      <c r="M82" s="256"/>
      <c r="N82" s="257"/>
      <c r="O82" s="245" t="s">
        <v>3471</v>
      </c>
      <c r="P82" s="246"/>
      <c r="Q82" s="247"/>
      <c r="R82" s="125"/>
      <c r="S82" s="126" t="str">
        <f>IF(R82="","",VLOOKUP($R82,データ!$AT$126:$AV$133,2,FALSE))</f>
        <v/>
      </c>
      <c r="T82" s="127" t="str">
        <f>IF(R82="","",VLOOKUP($R82,データ!$AT$126:$AV$133,3,FALSE))</f>
        <v/>
      </c>
      <c r="U82" s="125"/>
      <c r="V82" s="132" t="str">
        <f t="shared" si="9"/>
        <v/>
      </c>
    </row>
    <row r="83" spans="2:22" ht="16.5" customHeight="1">
      <c r="B83" s="99"/>
      <c r="C83" s="93"/>
      <c r="D83" s="31"/>
      <c r="E83" s="151" t="b">
        <v>0</v>
      </c>
      <c r="F83" s="256"/>
      <c r="G83" s="256"/>
      <c r="H83" s="256"/>
      <c r="I83" s="256"/>
      <c r="J83" s="256"/>
      <c r="K83" s="256"/>
      <c r="L83" s="256"/>
      <c r="M83" s="256"/>
      <c r="N83" s="257"/>
      <c r="O83" s="248" t="s">
        <v>3472</v>
      </c>
      <c r="P83" s="249"/>
      <c r="Q83" s="250"/>
      <c r="R83" s="125"/>
      <c r="S83" s="126" t="str">
        <f>IF(R83="","",VLOOKUP($R83,データ!$AT$126:$AV$133,2,FALSE))</f>
        <v/>
      </c>
      <c r="T83" s="127" t="str">
        <f>IF(R83="","",VLOOKUP($R83,データ!$AT$126:$AV$133,3,FALSE))</f>
        <v/>
      </c>
      <c r="U83" s="125"/>
      <c r="V83" s="132" t="str">
        <f t="shared" si="9"/>
        <v/>
      </c>
    </row>
    <row r="84" spans="2:22" ht="16.5" customHeight="1" thickBot="1">
      <c r="B84" s="100"/>
      <c r="C84" s="101"/>
      <c r="D84" s="102" t="s">
        <v>3449</v>
      </c>
      <c r="E84" s="103" t="s">
        <v>3451</v>
      </c>
      <c r="F84" s="162"/>
      <c r="G84" s="103" t="s">
        <v>3450</v>
      </c>
      <c r="H84" s="252" t="s">
        <v>3452</v>
      </c>
      <c r="I84" s="252"/>
      <c r="J84" s="252"/>
      <c r="K84" s="162"/>
      <c r="L84" s="103" t="s">
        <v>3450</v>
      </c>
      <c r="M84" s="162"/>
      <c r="N84" s="105" t="s">
        <v>3453</v>
      </c>
      <c r="O84" s="251" t="s">
        <v>3460</v>
      </c>
      <c r="P84" s="252"/>
      <c r="Q84" s="252"/>
      <c r="R84" s="139"/>
      <c r="S84" s="136"/>
      <c r="T84" s="130"/>
      <c r="U84" s="129"/>
      <c r="V84" s="133" t="str">
        <f t="shared" si="9"/>
        <v/>
      </c>
    </row>
    <row r="85" spans="2:22" ht="16.5" customHeight="1">
      <c r="B85" s="96">
        <v>11</v>
      </c>
      <c r="C85" s="97">
        <f>'２異動者情報'!C15</f>
        <v>0</v>
      </c>
      <c r="D85" s="98" t="s">
        <v>3427</v>
      </c>
      <c r="E85" s="150" t="b">
        <v>0</v>
      </c>
      <c r="F85" s="258"/>
      <c r="G85" s="258"/>
      <c r="H85" s="258"/>
      <c r="I85" s="258"/>
      <c r="J85" s="258"/>
      <c r="K85" s="258"/>
      <c r="L85" s="258"/>
      <c r="M85" s="258"/>
      <c r="N85" s="259"/>
      <c r="O85" s="237" t="s">
        <v>3468</v>
      </c>
      <c r="P85" s="238"/>
      <c r="Q85" s="238"/>
      <c r="R85" s="214" t="s">
        <v>3463</v>
      </c>
      <c r="S85" s="214" t="s">
        <v>3464</v>
      </c>
      <c r="T85" s="214" t="s">
        <v>3465</v>
      </c>
      <c r="U85" s="214" t="s">
        <v>3466</v>
      </c>
      <c r="V85" s="215" t="s">
        <v>3467</v>
      </c>
    </row>
    <row r="86" spans="2:22" ht="16.5" customHeight="1">
      <c r="B86" s="99"/>
      <c r="C86" s="93"/>
      <c r="D86" s="31" t="s">
        <v>3428</v>
      </c>
      <c r="E86" s="151" t="b">
        <v>0</v>
      </c>
      <c r="F86" s="256"/>
      <c r="G86" s="256"/>
      <c r="H86" s="256"/>
      <c r="I86" s="256"/>
      <c r="J86" s="256"/>
      <c r="K86" s="256"/>
      <c r="L86" s="256"/>
      <c r="M86" s="256"/>
      <c r="N86" s="257"/>
      <c r="O86" s="239" t="s">
        <v>3461</v>
      </c>
      <c r="P86" s="240"/>
      <c r="Q86" s="240"/>
      <c r="R86" s="137"/>
      <c r="S86" s="134">
        <v>2530</v>
      </c>
      <c r="T86" s="135">
        <v>200</v>
      </c>
      <c r="U86" s="128"/>
      <c r="V86" s="131" t="str">
        <f>IF($U86="","",T86*U86)</f>
        <v/>
      </c>
    </row>
    <row r="87" spans="2:22" ht="16.5" customHeight="1">
      <c r="B87" s="99"/>
      <c r="C87" s="93"/>
      <c r="D87" s="31" t="s">
        <v>3429</v>
      </c>
      <c r="E87" s="151" t="b">
        <v>0</v>
      </c>
      <c r="F87" s="256"/>
      <c r="G87" s="256"/>
      <c r="H87" s="256"/>
      <c r="I87" s="256"/>
      <c r="J87" s="256"/>
      <c r="K87" s="256"/>
      <c r="L87" s="256"/>
      <c r="M87" s="256"/>
      <c r="N87" s="257"/>
      <c r="O87" s="241" t="s">
        <v>3462</v>
      </c>
      <c r="P87" s="242"/>
      <c r="Q87" s="242"/>
      <c r="R87" s="138"/>
      <c r="S87" s="126">
        <v>2512</v>
      </c>
      <c r="T87" s="127">
        <v>290</v>
      </c>
      <c r="U87" s="125"/>
      <c r="V87" s="132" t="str">
        <f t="shared" ref="V87:V92" si="10">IF($U87="","",T87*U87)</f>
        <v/>
      </c>
    </row>
    <row r="88" spans="2:22" ht="16.5" customHeight="1">
      <c r="B88" s="99"/>
      <c r="C88" s="93"/>
      <c r="D88" s="31" t="s">
        <v>3430</v>
      </c>
      <c r="E88" s="151" t="b">
        <v>0</v>
      </c>
      <c r="F88" s="256"/>
      <c r="G88" s="256"/>
      <c r="H88" s="256"/>
      <c r="I88" s="256"/>
      <c r="J88" s="256"/>
      <c r="K88" s="256"/>
      <c r="L88" s="256"/>
      <c r="M88" s="256"/>
      <c r="N88" s="257"/>
      <c r="O88" s="243" t="s">
        <v>3469</v>
      </c>
      <c r="P88" s="244"/>
      <c r="Q88" s="244"/>
      <c r="R88" s="125"/>
      <c r="S88" s="126" t="str">
        <f>IF(R88="","",VLOOKUP($R88,データ!$AT$126:$AV$133,2,FALSE))</f>
        <v/>
      </c>
      <c r="T88" s="127" t="str">
        <f>IF($R88="","",VLOOKUP($R88,データ!$AT$126:$AV$133,3,FALSE))</f>
        <v/>
      </c>
      <c r="U88" s="125"/>
      <c r="V88" s="132" t="str">
        <f t="shared" si="10"/>
        <v/>
      </c>
    </row>
    <row r="89" spans="2:22" ht="16.5" customHeight="1">
      <c r="B89" s="99"/>
      <c r="C89" s="93"/>
      <c r="D89" s="31" t="s">
        <v>3445</v>
      </c>
      <c r="E89" s="151" t="b">
        <v>0</v>
      </c>
      <c r="F89" s="256"/>
      <c r="G89" s="256"/>
      <c r="H89" s="256"/>
      <c r="I89" s="256"/>
      <c r="J89" s="256"/>
      <c r="K89" s="256"/>
      <c r="L89" s="256"/>
      <c r="M89" s="256"/>
      <c r="N89" s="257"/>
      <c r="O89" s="245" t="s">
        <v>3470</v>
      </c>
      <c r="P89" s="246"/>
      <c r="Q89" s="247"/>
      <c r="R89" s="125"/>
      <c r="S89" s="126" t="str">
        <f>IF(R89="","",VLOOKUP($R89,データ!$AT$126:$AV$133,2,FALSE))</f>
        <v/>
      </c>
      <c r="T89" s="127" t="str">
        <f>IF(R89="","",VLOOKUP($R89,データ!$AT$126:$AV$133,3,FALSE))</f>
        <v/>
      </c>
      <c r="U89" s="125"/>
      <c r="V89" s="132" t="str">
        <f t="shared" si="10"/>
        <v/>
      </c>
    </row>
    <row r="90" spans="2:22" ht="16.5" customHeight="1">
      <c r="B90" s="99"/>
      <c r="C90" s="93"/>
      <c r="D90" s="31" t="s">
        <v>3432</v>
      </c>
      <c r="E90" s="151" t="b">
        <v>0</v>
      </c>
      <c r="F90" s="256"/>
      <c r="G90" s="256"/>
      <c r="H90" s="256"/>
      <c r="I90" s="256"/>
      <c r="J90" s="256"/>
      <c r="K90" s="256"/>
      <c r="L90" s="256"/>
      <c r="M90" s="256"/>
      <c r="N90" s="257"/>
      <c r="O90" s="245" t="s">
        <v>3471</v>
      </c>
      <c r="P90" s="246"/>
      <c r="Q90" s="247"/>
      <c r="R90" s="125"/>
      <c r="S90" s="126" t="str">
        <f>IF(R90="","",VLOOKUP($R90,データ!$AT$126:$AV$133,2,FALSE))</f>
        <v/>
      </c>
      <c r="T90" s="127" t="str">
        <f>IF(R90="","",VLOOKUP($R90,データ!$AT$126:$AV$133,3,FALSE))</f>
        <v/>
      </c>
      <c r="U90" s="125"/>
      <c r="V90" s="132" t="str">
        <f t="shared" si="10"/>
        <v/>
      </c>
    </row>
    <row r="91" spans="2:22" ht="16.5" customHeight="1">
      <c r="B91" s="99"/>
      <c r="C91" s="93"/>
      <c r="D91" s="31"/>
      <c r="E91" s="151" t="b">
        <v>0</v>
      </c>
      <c r="F91" s="256"/>
      <c r="G91" s="256"/>
      <c r="H91" s="256"/>
      <c r="I91" s="256"/>
      <c r="J91" s="256"/>
      <c r="K91" s="256"/>
      <c r="L91" s="256"/>
      <c r="M91" s="256"/>
      <c r="N91" s="257"/>
      <c r="O91" s="248" t="s">
        <v>3472</v>
      </c>
      <c r="P91" s="249"/>
      <c r="Q91" s="250"/>
      <c r="R91" s="125"/>
      <c r="S91" s="126" t="str">
        <f>IF(R91="","",VLOOKUP($R91,データ!$AT$126:$AV$133,2,FALSE))</f>
        <v/>
      </c>
      <c r="T91" s="127" t="str">
        <f>IF(R91="","",VLOOKUP($R91,データ!$AT$126:$AV$133,3,FALSE))</f>
        <v/>
      </c>
      <c r="U91" s="125"/>
      <c r="V91" s="132" t="str">
        <f t="shared" si="10"/>
        <v/>
      </c>
    </row>
    <row r="92" spans="2:22" ht="16.5" customHeight="1" thickBot="1">
      <c r="B92" s="100"/>
      <c r="C92" s="101"/>
      <c r="D92" s="102" t="s">
        <v>3449</v>
      </c>
      <c r="E92" s="104" t="s">
        <v>3451</v>
      </c>
      <c r="F92" s="162"/>
      <c r="G92" s="104" t="s">
        <v>3457</v>
      </c>
      <c r="H92" s="252" t="s">
        <v>3452</v>
      </c>
      <c r="I92" s="252"/>
      <c r="J92" s="252"/>
      <c r="K92" s="162"/>
      <c r="L92" s="104" t="s">
        <v>3457</v>
      </c>
      <c r="M92" s="162"/>
      <c r="N92" s="105" t="s">
        <v>11</v>
      </c>
      <c r="O92" s="251" t="s">
        <v>3460</v>
      </c>
      <c r="P92" s="252"/>
      <c r="Q92" s="252"/>
      <c r="R92" s="139"/>
      <c r="S92" s="136"/>
      <c r="T92" s="130"/>
      <c r="U92" s="129"/>
      <c r="V92" s="133" t="str">
        <f t="shared" si="10"/>
        <v/>
      </c>
    </row>
    <row r="93" spans="2:22" ht="16.5" customHeight="1">
      <c r="B93" s="96">
        <v>12</v>
      </c>
      <c r="C93" s="97">
        <f>'２異動者情報'!C16</f>
        <v>0</v>
      </c>
      <c r="D93" s="98" t="s">
        <v>3427</v>
      </c>
      <c r="E93" s="150" t="b">
        <v>0</v>
      </c>
      <c r="F93" s="258"/>
      <c r="G93" s="258"/>
      <c r="H93" s="258"/>
      <c r="I93" s="258"/>
      <c r="J93" s="258"/>
      <c r="K93" s="258"/>
      <c r="L93" s="258"/>
      <c r="M93" s="258"/>
      <c r="N93" s="259"/>
      <c r="O93" s="237" t="s">
        <v>3468</v>
      </c>
      <c r="P93" s="238"/>
      <c r="Q93" s="238"/>
      <c r="R93" s="214" t="s">
        <v>3463</v>
      </c>
      <c r="S93" s="214" t="s">
        <v>3464</v>
      </c>
      <c r="T93" s="214" t="s">
        <v>3465</v>
      </c>
      <c r="U93" s="214" t="s">
        <v>3466</v>
      </c>
      <c r="V93" s="215" t="s">
        <v>3467</v>
      </c>
    </row>
    <row r="94" spans="2:22" ht="16.5" customHeight="1">
      <c r="B94" s="99"/>
      <c r="C94" s="93"/>
      <c r="D94" s="31" t="s">
        <v>3428</v>
      </c>
      <c r="E94" s="151" t="b">
        <v>0</v>
      </c>
      <c r="F94" s="256"/>
      <c r="G94" s="256"/>
      <c r="H94" s="256"/>
      <c r="I94" s="256"/>
      <c r="J94" s="256"/>
      <c r="K94" s="256">
        <v>4.5363636363636299</v>
      </c>
      <c r="L94" s="256"/>
      <c r="M94" s="256">
        <v>4.9636363636363603</v>
      </c>
      <c r="N94" s="257"/>
      <c r="O94" s="239" t="s">
        <v>3461</v>
      </c>
      <c r="P94" s="240"/>
      <c r="Q94" s="240"/>
      <c r="R94" s="137"/>
      <c r="S94" s="134">
        <v>2530</v>
      </c>
      <c r="T94" s="135">
        <v>200</v>
      </c>
      <c r="U94" s="128"/>
      <c r="V94" s="131" t="str">
        <f>IF($U94="","",T94*U94)</f>
        <v/>
      </c>
    </row>
    <row r="95" spans="2:22" ht="16.5" customHeight="1">
      <c r="B95" s="99"/>
      <c r="C95" s="93"/>
      <c r="D95" s="31" t="s">
        <v>3429</v>
      </c>
      <c r="E95" s="151" t="b">
        <v>0</v>
      </c>
      <c r="F95" s="256"/>
      <c r="G95" s="256"/>
      <c r="H95" s="256"/>
      <c r="I95" s="256"/>
      <c r="J95" s="256"/>
      <c r="K95" s="256">
        <v>4.5090909090909097</v>
      </c>
      <c r="L95" s="256"/>
      <c r="M95" s="256">
        <v>4.9575757575757597</v>
      </c>
      <c r="N95" s="257"/>
      <c r="O95" s="241" t="s">
        <v>3462</v>
      </c>
      <c r="P95" s="242"/>
      <c r="Q95" s="242"/>
      <c r="R95" s="138"/>
      <c r="S95" s="126">
        <v>2512</v>
      </c>
      <c r="T95" s="127">
        <v>290</v>
      </c>
      <c r="U95" s="125"/>
      <c r="V95" s="132" t="str">
        <f t="shared" ref="V95:V100" si="11">IF($U95="","",T95*U95)</f>
        <v/>
      </c>
    </row>
    <row r="96" spans="2:22" ht="16.5" customHeight="1">
      <c r="B96" s="99"/>
      <c r="C96" s="93"/>
      <c r="D96" s="31" t="s">
        <v>3430</v>
      </c>
      <c r="E96" s="151" t="b">
        <v>0</v>
      </c>
      <c r="F96" s="256"/>
      <c r="G96" s="256"/>
      <c r="H96" s="256"/>
      <c r="I96" s="256"/>
      <c r="J96" s="256"/>
      <c r="K96" s="256">
        <v>4.4818181818181797</v>
      </c>
      <c r="L96" s="256"/>
      <c r="M96" s="256">
        <v>4.9515151515151503</v>
      </c>
      <c r="N96" s="257"/>
      <c r="O96" s="243" t="s">
        <v>3469</v>
      </c>
      <c r="P96" s="244"/>
      <c r="Q96" s="244"/>
      <c r="R96" s="125"/>
      <c r="S96" s="126" t="str">
        <f>IF(R96="","",VLOOKUP($R96,データ!$AT$126:$AV$133,2,FALSE))</f>
        <v/>
      </c>
      <c r="T96" s="127" t="str">
        <f>IF($R96="","",VLOOKUP($R96,データ!$AT$126:$AV$133,3,FALSE))</f>
        <v/>
      </c>
      <c r="U96" s="125"/>
      <c r="V96" s="132" t="str">
        <f t="shared" si="11"/>
        <v/>
      </c>
    </row>
    <row r="97" spans="2:22" ht="16.5" customHeight="1">
      <c r="B97" s="99"/>
      <c r="C97" s="93"/>
      <c r="D97" s="31" t="s">
        <v>3445</v>
      </c>
      <c r="E97" s="151" t="b">
        <v>0</v>
      </c>
      <c r="F97" s="256"/>
      <c r="G97" s="256"/>
      <c r="H97" s="256"/>
      <c r="I97" s="256"/>
      <c r="J97" s="256"/>
      <c r="K97" s="256">
        <v>4.4545454545454497</v>
      </c>
      <c r="L97" s="256"/>
      <c r="M97" s="256">
        <v>4.9454545454545498</v>
      </c>
      <c r="N97" s="257"/>
      <c r="O97" s="245" t="s">
        <v>3470</v>
      </c>
      <c r="P97" s="246"/>
      <c r="Q97" s="247"/>
      <c r="R97" s="125"/>
      <c r="S97" s="126" t="str">
        <f>IF(R97="","",VLOOKUP($R97,データ!$AT$126:$AV$133,2,FALSE))</f>
        <v/>
      </c>
      <c r="T97" s="127" t="str">
        <f>IF(R97="","",VLOOKUP($R97,データ!$AT$126:$AV$133,3,FALSE))</f>
        <v/>
      </c>
      <c r="U97" s="125"/>
      <c r="V97" s="132" t="str">
        <f t="shared" si="11"/>
        <v/>
      </c>
    </row>
    <row r="98" spans="2:22" ht="16.5" customHeight="1">
      <c r="B98" s="99"/>
      <c r="C98" s="93"/>
      <c r="D98" s="31" t="s">
        <v>3432</v>
      </c>
      <c r="E98" s="151" t="b">
        <v>0</v>
      </c>
      <c r="F98" s="256"/>
      <c r="G98" s="256"/>
      <c r="H98" s="256"/>
      <c r="I98" s="256"/>
      <c r="J98" s="256"/>
      <c r="K98" s="256">
        <v>4.4272727272727197</v>
      </c>
      <c r="L98" s="256"/>
      <c r="M98" s="256">
        <v>4.9393939393939403</v>
      </c>
      <c r="N98" s="257"/>
      <c r="O98" s="245" t="s">
        <v>3471</v>
      </c>
      <c r="P98" s="246"/>
      <c r="Q98" s="247"/>
      <c r="R98" s="125"/>
      <c r="S98" s="126" t="str">
        <f>IF(R98="","",VLOOKUP($R98,データ!$AT$126:$AV$133,2,FALSE))</f>
        <v/>
      </c>
      <c r="T98" s="127" t="str">
        <f>IF(R98="","",VLOOKUP($R98,データ!$AT$126:$AV$133,3,FALSE))</f>
        <v/>
      </c>
      <c r="U98" s="125"/>
      <c r="V98" s="132" t="str">
        <f t="shared" si="11"/>
        <v/>
      </c>
    </row>
    <row r="99" spans="2:22" ht="16.5" customHeight="1">
      <c r="B99" s="99"/>
      <c r="C99" s="93"/>
      <c r="D99" s="31"/>
      <c r="E99" s="151" t="b">
        <v>0</v>
      </c>
      <c r="F99" s="256"/>
      <c r="G99" s="256"/>
      <c r="H99" s="256"/>
      <c r="I99" s="256"/>
      <c r="J99" s="256"/>
      <c r="K99" s="256">
        <v>4.4000000000000004</v>
      </c>
      <c r="L99" s="256"/>
      <c r="M99" s="256">
        <v>4.93333333333333</v>
      </c>
      <c r="N99" s="257"/>
      <c r="O99" s="248" t="s">
        <v>3472</v>
      </c>
      <c r="P99" s="249"/>
      <c r="Q99" s="250"/>
      <c r="R99" s="125"/>
      <c r="S99" s="126" t="str">
        <f>IF(R99="","",VLOOKUP($R99,データ!$AT$126:$AV$133,2,FALSE))</f>
        <v/>
      </c>
      <c r="T99" s="127" t="str">
        <f>IF(R99="","",VLOOKUP($R99,データ!$AT$126:$AV$133,3,FALSE))</f>
        <v/>
      </c>
      <c r="U99" s="125"/>
      <c r="V99" s="132" t="str">
        <f t="shared" si="11"/>
        <v/>
      </c>
    </row>
    <row r="100" spans="2:22" ht="16.5" customHeight="1" thickBot="1">
      <c r="B100" s="100"/>
      <c r="C100" s="101"/>
      <c r="D100" s="102" t="s">
        <v>3449</v>
      </c>
      <c r="E100" s="104" t="s">
        <v>3451</v>
      </c>
      <c r="F100" s="162"/>
      <c r="G100" s="104" t="s">
        <v>3457</v>
      </c>
      <c r="H100" s="252" t="s">
        <v>3452</v>
      </c>
      <c r="I100" s="252"/>
      <c r="J100" s="252"/>
      <c r="K100" s="162"/>
      <c r="L100" s="104" t="s">
        <v>3457</v>
      </c>
      <c r="M100" s="162"/>
      <c r="N100" s="105" t="s">
        <v>11</v>
      </c>
      <c r="O100" s="251" t="s">
        <v>3460</v>
      </c>
      <c r="P100" s="252"/>
      <c r="Q100" s="252"/>
      <c r="R100" s="139"/>
      <c r="S100" s="136"/>
      <c r="T100" s="130"/>
      <c r="U100" s="129"/>
      <c r="V100" s="133" t="str">
        <f t="shared" si="11"/>
        <v/>
      </c>
    </row>
    <row r="101" spans="2:22" ht="16.5" customHeight="1">
      <c r="B101" s="96">
        <v>13</v>
      </c>
      <c r="C101" s="97">
        <f>'２異動者情報'!C17</f>
        <v>0</v>
      </c>
      <c r="D101" s="98" t="s">
        <v>3427</v>
      </c>
      <c r="E101" s="150" t="b">
        <v>0</v>
      </c>
      <c r="F101" s="258"/>
      <c r="G101" s="258"/>
      <c r="H101" s="258"/>
      <c r="I101" s="258"/>
      <c r="J101" s="258"/>
      <c r="K101" s="258">
        <v>4.3454545454545404</v>
      </c>
      <c r="L101" s="258"/>
      <c r="M101" s="258">
        <v>4.92121212121212</v>
      </c>
      <c r="N101" s="259"/>
      <c r="O101" s="237" t="s">
        <v>3468</v>
      </c>
      <c r="P101" s="238"/>
      <c r="Q101" s="238"/>
      <c r="R101" s="214" t="s">
        <v>3463</v>
      </c>
      <c r="S101" s="214" t="s">
        <v>3464</v>
      </c>
      <c r="T101" s="214" t="s">
        <v>3465</v>
      </c>
      <c r="U101" s="214" t="s">
        <v>3466</v>
      </c>
      <c r="V101" s="215" t="s">
        <v>3467</v>
      </c>
    </row>
    <row r="102" spans="2:22" ht="16.5" customHeight="1">
      <c r="B102" s="99"/>
      <c r="C102" s="93"/>
      <c r="D102" s="31" t="s">
        <v>3428</v>
      </c>
      <c r="E102" s="151" t="b">
        <v>0</v>
      </c>
      <c r="F102" s="256"/>
      <c r="G102" s="256"/>
      <c r="H102" s="256"/>
      <c r="I102" s="256"/>
      <c r="J102" s="256"/>
      <c r="K102" s="256">
        <v>4.3181818181818201</v>
      </c>
      <c r="L102" s="256"/>
      <c r="M102" s="256">
        <v>4.9151515151515204</v>
      </c>
      <c r="N102" s="257"/>
      <c r="O102" s="239" t="s">
        <v>3461</v>
      </c>
      <c r="P102" s="240"/>
      <c r="Q102" s="240"/>
      <c r="R102" s="137"/>
      <c r="S102" s="134">
        <v>2530</v>
      </c>
      <c r="T102" s="135">
        <v>200</v>
      </c>
      <c r="U102" s="128"/>
      <c r="V102" s="131" t="str">
        <f>IF($U102="","",T102*U102)</f>
        <v/>
      </c>
    </row>
    <row r="103" spans="2:22" ht="16.5" customHeight="1">
      <c r="B103" s="99"/>
      <c r="C103" s="93"/>
      <c r="D103" s="31" t="s">
        <v>3429</v>
      </c>
      <c r="E103" s="151" t="b">
        <v>0</v>
      </c>
      <c r="F103" s="256"/>
      <c r="G103" s="256"/>
      <c r="H103" s="256"/>
      <c r="I103" s="256"/>
      <c r="J103" s="256"/>
      <c r="K103" s="256">
        <v>4.2909090909090901</v>
      </c>
      <c r="L103" s="256"/>
      <c r="M103" s="256">
        <v>4.9090909090909101</v>
      </c>
      <c r="N103" s="257"/>
      <c r="O103" s="241" t="s">
        <v>3462</v>
      </c>
      <c r="P103" s="242"/>
      <c r="Q103" s="242"/>
      <c r="R103" s="138"/>
      <c r="S103" s="126">
        <v>2512</v>
      </c>
      <c r="T103" s="127">
        <v>290</v>
      </c>
      <c r="U103" s="125"/>
      <c r="V103" s="132" t="str">
        <f t="shared" ref="V103:V108" si="12">IF($U103="","",T103*U103)</f>
        <v/>
      </c>
    </row>
    <row r="104" spans="2:22" ht="16.5" customHeight="1">
      <c r="B104" s="99"/>
      <c r="C104" s="93"/>
      <c r="D104" s="31" t="s">
        <v>3430</v>
      </c>
      <c r="E104" s="151" t="b">
        <v>0</v>
      </c>
      <c r="F104" s="256"/>
      <c r="G104" s="256"/>
      <c r="H104" s="256"/>
      <c r="I104" s="256"/>
      <c r="J104" s="256"/>
      <c r="K104" s="256"/>
      <c r="L104" s="256"/>
      <c r="M104" s="256"/>
      <c r="N104" s="257"/>
      <c r="O104" s="243" t="s">
        <v>3469</v>
      </c>
      <c r="P104" s="244"/>
      <c r="Q104" s="244"/>
      <c r="R104" s="125"/>
      <c r="S104" s="126" t="str">
        <f>IF(R104="","",VLOOKUP($R104,データ!$AT$126:$AV$133,2,FALSE))</f>
        <v/>
      </c>
      <c r="T104" s="127" t="str">
        <f>IF($R104="","",VLOOKUP($R104,データ!$AT$126:$AV$133,3,FALSE))</f>
        <v/>
      </c>
      <c r="U104" s="125"/>
      <c r="V104" s="132" t="str">
        <f t="shared" si="12"/>
        <v/>
      </c>
    </row>
    <row r="105" spans="2:22" ht="16.5" customHeight="1">
      <c r="B105" s="99"/>
      <c r="C105" s="93"/>
      <c r="D105" s="31" t="s">
        <v>3445</v>
      </c>
      <c r="E105" s="151" t="b">
        <v>0</v>
      </c>
      <c r="F105" s="256"/>
      <c r="G105" s="256"/>
      <c r="H105" s="256"/>
      <c r="I105" s="256"/>
      <c r="J105" s="256"/>
      <c r="K105" s="256">
        <v>4.2363636363636301</v>
      </c>
      <c r="L105" s="256"/>
      <c r="M105" s="256">
        <v>4.8969696969697001</v>
      </c>
      <c r="N105" s="257"/>
      <c r="O105" s="245" t="s">
        <v>3470</v>
      </c>
      <c r="P105" s="246"/>
      <c r="Q105" s="247"/>
      <c r="R105" s="125"/>
      <c r="S105" s="126" t="str">
        <f>IF(R105="","",VLOOKUP($R105,データ!$AT$126:$AV$133,2,FALSE))</f>
        <v/>
      </c>
      <c r="T105" s="127" t="str">
        <f>IF(R105="","",VLOOKUP($R105,データ!$AT$126:$AV$133,3,FALSE))</f>
        <v/>
      </c>
      <c r="U105" s="125"/>
      <c r="V105" s="132" t="str">
        <f t="shared" si="12"/>
        <v/>
      </c>
    </row>
    <row r="106" spans="2:22" ht="16.5" customHeight="1">
      <c r="B106" s="99"/>
      <c r="C106" s="93"/>
      <c r="D106" s="31" t="s">
        <v>3432</v>
      </c>
      <c r="E106" s="151" t="b">
        <v>0</v>
      </c>
      <c r="F106" s="256"/>
      <c r="G106" s="256"/>
      <c r="H106" s="256"/>
      <c r="I106" s="256"/>
      <c r="J106" s="256"/>
      <c r="K106" s="256">
        <v>4.2090909090909099</v>
      </c>
      <c r="L106" s="256"/>
      <c r="M106" s="256">
        <v>4.8909090909090898</v>
      </c>
      <c r="N106" s="257"/>
      <c r="O106" s="245" t="s">
        <v>3471</v>
      </c>
      <c r="P106" s="246"/>
      <c r="Q106" s="247"/>
      <c r="R106" s="125"/>
      <c r="S106" s="126" t="str">
        <f>IF(R106="","",VLOOKUP($R106,データ!$AT$126:$AV$133,2,FALSE))</f>
        <v/>
      </c>
      <c r="T106" s="127" t="str">
        <f>IF(R106="","",VLOOKUP($R106,データ!$AT$126:$AV$133,3,FALSE))</f>
        <v/>
      </c>
      <c r="U106" s="125"/>
      <c r="V106" s="132" t="str">
        <f t="shared" si="12"/>
        <v/>
      </c>
    </row>
    <row r="107" spans="2:22" ht="16.5" customHeight="1">
      <c r="B107" s="99"/>
      <c r="C107" s="93"/>
      <c r="D107" s="31"/>
      <c r="E107" s="151" t="b">
        <v>0</v>
      </c>
      <c r="F107" s="256"/>
      <c r="G107" s="256"/>
      <c r="H107" s="256"/>
      <c r="I107" s="256"/>
      <c r="J107" s="256"/>
      <c r="K107" s="256">
        <v>4.1818181818181799</v>
      </c>
      <c r="L107" s="256"/>
      <c r="M107" s="256">
        <v>4.8848484848484803</v>
      </c>
      <c r="N107" s="257"/>
      <c r="O107" s="248" t="s">
        <v>3472</v>
      </c>
      <c r="P107" s="249"/>
      <c r="Q107" s="250"/>
      <c r="R107" s="125"/>
      <c r="S107" s="126" t="str">
        <f>IF(R107="","",VLOOKUP($R107,データ!$AT$126:$AV$133,2,FALSE))</f>
        <v/>
      </c>
      <c r="T107" s="127" t="str">
        <f>IF(R107="","",VLOOKUP($R107,データ!$AT$126:$AV$133,3,FALSE))</f>
        <v/>
      </c>
      <c r="U107" s="125"/>
      <c r="V107" s="132" t="str">
        <f t="shared" si="12"/>
        <v/>
      </c>
    </row>
    <row r="108" spans="2:22" ht="16.5" customHeight="1" thickBot="1">
      <c r="B108" s="100"/>
      <c r="C108" s="101"/>
      <c r="D108" s="102" t="s">
        <v>3449</v>
      </c>
      <c r="E108" s="104" t="s">
        <v>3451</v>
      </c>
      <c r="F108" s="162"/>
      <c r="G108" s="104" t="s">
        <v>3457</v>
      </c>
      <c r="H108" s="252" t="s">
        <v>3452</v>
      </c>
      <c r="I108" s="252"/>
      <c r="J108" s="252"/>
      <c r="K108" s="162"/>
      <c r="L108" s="104" t="s">
        <v>3457</v>
      </c>
      <c r="M108" s="162"/>
      <c r="N108" s="105" t="s">
        <v>11</v>
      </c>
      <c r="O108" s="251" t="s">
        <v>3460</v>
      </c>
      <c r="P108" s="252"/>
      <c r="Q108" s="252"/>
      <c r="R108" s="139"/>
      <c r="S108" s="136"/>
      <c r="T108" s="130"/>
      <c r="U108" s="129"/>
      <c r="V108" s="133" t="str">
        <f t="shared" si="12"/>
        <v/>
      </c>
    </row>
    <row r="109" spans="2:22" ht="16.5" customHeight="1">
      <c r="B109" s="96">
        <v>14</v>
      </c>
      <c r="C109" s="97">
        <f>'２異動者情報'!C18</f>
        <v>0</v>
      </c>
      <c r="D109" s="98" t="s">
        <v>3427</v>
      </c>
      <c r="E109" s="150" t="b">
        <v>0</v>
      </c>
      <c r="F109" s="258"/>
      <c r="G109" s="258"/>
      <c r="H109" s="258"/>
      <c r="I109" s="258"/>
      <c r="J109" s="258"/>
      <c r="K109" s="258">
        <v>4.1272727272727199</v>
      </c>
      <c r="L109" s="258"/>
      <c r="M109" s="258">
        <v>4.8727272727272704</v>
      </c>
      <c r="N109" s="259"/>
      <c r="O109" s="237" t="s">
        <v>3468</v>
      </c>
      <c r="P109" s="238"/>
      <c r="Q109" s="238"/>
      <c r="R109" s="214" t="s">
        <v>3463</v>
      </c>
      <c r="S109" s="214" t="s">
        <v>3464</v>
      </c>
      <c r="T109" s="214" t="s">
        <v>3465</v>
      </c>
      <c r="U109" s="214" t="s">
        <v>3466</v>
      </c>
      <c r="V109" s="215" t="s">
        <v>3467</v>
      </c>
    </row>
    <row r="110" spans="2:22" ht="16.5" customHeight="1">
      <c r="B110" s="99"/>
      <c r="C110" s="93"/>
      <c r="D110" s="31" t="s">
        <v>3428</v>
      </c>
      <c r="E110" s="151" t="b">
        <v>0</v>
      </c>
      <c r="F110" s="256"/>
      <c r="G110" s="256"/>
      <c r="H110" s="256"/>
      <c r="I110" s="256"/>
      <c r="J110" s="256"/>
      <c r="K110" s="256">
        <v>4.0999999999999996</v>
      </c>
      <c r="L110" s="256"/>
      <c r="M110" s="256">
        <v>4.8666666666666698</v>
      </c>
      <c r="N110" s="257"/>
      <c r="O110" s="239" t="s">
        <v>3461</v>
      </c>
      <c r="P110" s="240"/>
      <c r="Q110" s="240"/>
      <c r="R110" s="137"/>
      <c r="S110" s="134">
        <v>2530</v>
      </c>
      <c r="T110" s="135">
        <v>200</v>
      </c>
      <c r="U110" s="128"/>
      <c r="V110" s="131" t="str">
        <f>IF($U110="","",T110*U110)</f>
        <v/>
      </c>
    </row>
    <row r="111" spans="2:22" ht="16.5" customHeight="1">
      <c r="B111" s="99"/>
      <c r="C111" s="93"/>
      <c r="D111" s="31" t="s">
        <v>3429</v>
      </c>
      <c r="E111" s="151" t="b">
        <v>0</v>
      </c>
      <c r="F111" s="256"/>
      <c r="G111" s="256"/>
      <c r="H111" s="256"/>
      <c r="I111" s="256"/>
      <c r="J111" s="256"/>
      <c r="K111" s="256">
        <v>4.0727272727272696</v>
      </c>
      <c r="L111" s="256"/>
      <c r="M111" s="256">
        <v>4.8606060606060604</v>
      </c>
      <c r="N111" s="257"/>
      <c r="O111" s="241" t="s">
        <v>3462</v>
      </c>
      <c r="P111" s="242"/>
      <c r="Q111" s="242"/>
      <c r="R111" s="138"/>
      <c r="S111" s="126">
        <v>2512</v>
      </c>
      <c r="T111" s="127">
        <v>290</v>
      </c>
      <c r="U111" s="125"/>
      <c r="V111" s="132" t="str">
        <f t="shared" ref="V111:V116" si="13">IF($U111="","",T111*U111)</f>
        <v/>
      </c>
    </row>
    <row r="112" spans="2:22" ht="16.5" customHeight="1">
      <c r="B112" s="99"/>
      <c r="C112" s="93"/>
      <c r="D112" s="31" t="s">
        <v>3430</v>
      </c>
      <c r="E112" s="151" t="b">
        <v>0</v>
      </c>
      <c r="F112" s="256"/>
      <c r="G112" s="256"/>
      <c r="H112" s="256"/>
      <c r="I112" s="256"/>
      <c r="J112" s="256"/>
      <c r="K112" s="256">
        <v>4.0454545454545396</v>
      </c>
      <c r="L112" s="256"/>
      <c r="M112" s="256">
        <v>4.8545454545454598</v>
      </c>
      <c r="N112" s="257"/>
      <c r="O112" s="243" t="s">
        <v>3469</v>
      </c>
      <c r="P112" s="244"/>
      <c r="Q112" s="244"/>
      <c r="R112" s="125"/>
      <c r="S112" s="126" t="str">
        <f>IF(R112="","",VLOOKUP($R112,データ!$AT$126:$AV$133,2,FALSE))</f>
        <v/>
      </c>
      <c r="T112" s="127" t="str">
        <f>IF($R112="","",VLOOKUP($R112,データ!$AT$126:$AV$133,3,FALSE))</f>
        <v/>
      </c>
      <c r="U112" s="125"/>
      <c r="V112" s="132" t="str">
        <f t="shared" si="13"/>
        <v/>
      </c>
    </row>
    <row r="113" spans="2:22" ht="16.5" customHeight="1">
      <c r="B113" s="99"/>
      <c r="C113" s="93"/>
      <c r="D113" s="31" t="s">
        <v>3445</v>
      </c>
      <c r="E113" s="151" t="b">
        <v>0</v>
      </c>
      <c r="F113" s="256"/>
      <c r="G113" s="256"/>
      <c r="H113" s="256"/>
      <c r="I113" s="256"/>
      <c r="J113" s="256"/>
      <c r="K113" s="256">
        <v>4.0181818181818203</v>
      </c>
      <c r="L113" s="256"/>
      <c r="M113" s="256">
        <v>4.8484848484848504</v>
      </c>
      <c r="N113" s="257"/>
      <c r="O113" s="245" t="s">
        <v>3470</v>
      </c>
      <c r="P113" s="246"/>
      <c r="Q113" s="247"/>
      <c r="R113" s="125"/>
      <c r="S113" s="126" t="str">
        <f>IF(R113="","",VLOOKUP($R113,データ!$AT$126:$AV$133,2,FALSE))</f>
        <v/>
      </c>
      <c r="T113" s="127" t="str">
        <f>IF(R113="","",VLOOKUP($R113,データ!$AT$126:$AV$133,3,FALSE))</f>
        <v/>
      </c>
      <c r="U113" s="125"/>
      <c r="V113" s="132" t="str">
        <f t="shared" si="13"/>
        <v/>
      </c>
    </row>
    <row r="114" spans="2:22" ht="16.5" customHeight="1">
      <c r="B114" s="99"/>
      <c r="C114" s="93"/>
      <c r="D114" s="31" t="s">
        <v>3432</v>
      </c>
      <c r="E114" s="151" t="b">
        <v>0</v>
      </c>
      <c r="F114" s="256"/>
      <c r="G114" s="256"/>
      <c r="H114" s="256"/>
      <c r="I114" s="256"/>
      <c r="J114" s="256"/>
      <c r="K114" s="256"/>
      <c r="L114" s="256"/>
      <c r="M114" s="256"/>
      <c r="N114" s="257"/>
      <c r="O114" s="245" t="s">
        <v>3471</v>
      </c>
      <c r="P114" s="246"/>
      <c r="Q114" s="247"/>
      <c r="R114" s="125"/>
      <c r="S114" s="126" t="str">
        <f>IF(R114="","",VLOOKUP($R114,データ!$AT$126:$AV$133,2,FALSE))</f>
        <v/>
      </c>
      <c r="T114" s="127" t="str">
        <f>IF(R114="","",VLOOKUP($R114,データ!$AT$126:$AV$133,3,FALSE))</f>
        <v/>
      </c>
      <c r="U114" s="125"/>
      <c r="V114" s="132" t="str">
        <f t="shared" si="13"/>
        <v/>
      </c>
    </row>
    <row r="115" spans="2:22" ht="16.5" customHeight="1">
      <c r="B115" s="99"/>
      <c r="C115" s="93"/>
      <c r="D115" s="31"/>
      <c r="E115" s="151" t="b">
        <v>0</v>
      </c>
      <c r="F115" s="256"/>
      <c r="G115" s="256"/>
      <c r="H115" s="256"/>
      <c r="I115" s="256"/>
      <c r="J115" s="256"/>
      <c r="K115" s="256">
        <v>3.9636363636363598</v>
      </c>
      <c r="L115" s="256"/>
      <c r="M115" s="256">
        <v>4.8363636363636404</v>
      </c>
      <c r="N115" s="257"/>
      <c r="O115" s="248" t="s">
        <v>3472</v>
      </c>
      <c r="P115" s="249"/>
      <c r="Q115" s="250"/>
      <c r="R115" s="125"/>
      <c r="S115" s="126" t="str">
        <f>IF(R115="","",VLOOKUP($R115,データ!$AT$126:$AV$133,2,FALSE))</f>
        <v/>
      </c>
      <c r="T115" s="127" t="str">
        <f>IF(R115="","",VLOOKUP($R115,データ!$AT$126:$AV$133,3,FALSE))</f>
        <v/>
      </c>
      <c r="U115" s="125"/>
      <c r="V115" s="132" t="str">
        <f t="shared" si="13"/>
        <v/>
      </c>
    </row>
    <row r="116" spans="2:22" ht="16.5" customHeight="1" thickBot="1">
      <c r="B116" s="100"/>
      <c r="C116" s="101"/>
      <c r="D116" s="102" t="s">
        <v>3449</v>
      </c>
      <c r="E116" s="104" t="s">
        <v>3451</v>
      </c>
      <c r="F116" s="162"/>
      <c r="G116" s="104" t="s">
        <v>3457</v>
      </c>
      <c r="H116" s="252" t="s">
        <v>3452</v>
      </c>
      <c r="I116" s="252"/>
      <c r="J116" s="252"/>
      <c r="K116" s="162"/>
      <c r="L116" s="104" t="s">
        <v>3457</v>
      </c>
      <c r="M116" s="162"/>
      <c r="N116" s="105" t="s">
        <v>11</v>
      </c>
      <c r="O116" s="251" t="s">
        <v>3460</v>
      </c>
      <c r="P116" s="252"/>
      <c r="Q116" s="252"/>
      <c r="R116" s="139"/>
      <c r="S116" s="136"/>
      <c r="T116" s="130"/>
      <c r="U116" s="129"/>
      <c r="V116" s="133" t="str">
        <f t="shared" si="13"/>
        <v/>
      </c>
    </row>
    <row r="117" spans="2:22" ht="16.5" customHeight="1">
      <c r="B117" s="96">
        <v>15</v>
      </c>
      <c r="C117" s="97">
        <f>'２異動者情報'!C19</f>
        <v>0</v>
      </c>
      <c r="D117" s="98" t="s">
        <v>3427</v>
      </c>
      <c r="E117" s="150" t="b">
        <v>1</v>
      </c>
      <c r="F117" s="258"/>
      <c r="G117" s="258"/>
      <c r="H117" s="258"/>
      <c r="I117" s="258"/>
      <c r="J117" s="258"/>
      <c r="K117" s="258"/>
      <c r="L117" s="258"/>
      <c r="M117" s="258"/>
      <c r="N117" s="259"/>
      <c r="O117" s="237" t="s">
        <v>3468</v>
      </c>
      <c r="P117" s="238"/>
      <c r="Q117" s="238"/>
      <c r="R117" s="214" t="s">
        <v>3463</v>
      </c>
      <c r="S117" s="214" t="s">
        <v>3464</v>
      </c>
      <c r="T117" s="214" t="s">
        <v>3465</v>
      </c>
      <c r="U117" s="214" t="s">
        <v>3466</v>
      </c>
      <c r="V117" s="215" t="s">
        <v>3467</v>
      </c>
    </row>
    <row r="118" spans="2:22" ht="16.5" customHeight="1">
      <c r="B118" s="99"/>
      <c r="C118" s="93"/>
      <c r="D118" s="31" t="s">
        <v>3428</v>
      </c>
      <c r="E118" s="151" t="b">
        <v>1</v>
      </c>
      <c r="F118" s="256"/>
      <c r="G118" s="256"/>
      <c r="H118" s="256"/>
      <c r="I118" s="256"/>
      <c r="J118" s="256"/>
      <c r="K118" s="256"/>
      <c r="L118" s="256"/>
      <c r="M118" s="256"/>
      <c r="N118" s="257"/>
      <c r="O118" s="239" t="s">
        <v>3461</v>
      </c>
      <c r="P118" s="240"/>
      <c r="Q118" s="240"/>
      <c r="R118" s="137"/>
      <c r="S118" s="134">
        <v>2530</v>
      </c>
      <c r="T118" s="135">
        <v>200</v>
      </c>
      <c r="U118" s="128"/>
      <c r="V118" s="131" t="str">
        <f>IF($U118="","",T118*U118)</f>
        <v/>
      </c>
    </row>
    <row r="119" spans="2:22" ht="16.5" customHeight="1">
      <c r="B119" s="99"/>
      <c r="C119" s="93"/>
      <c r="D119" s="31" t="s">
        <v>3429</v>
      </c>
      <c r="E119" s="151" t="b">
        <v>1</v>
      </c>
      <c r="F119" s="256"/>
      <c r="G119" s="256"/>
      <c r="H119" s="256"/>
      <c r="I119" s="256"/>
      <c r="J119" s="256"/>
      <c r="K119" s="256"/>
      <c r="L119" s="256"/>
      <c r="M119" s="256"/>
      <c r="N119" s="257"/>
      <c r="O119" s="241" t="s">
        <v>3462</v>
      </c>
      <c r="P119" s="242"/>
      <c r="Q119" s="242"/>
      <c r="R119" s="138"/>
      <c r="S119" s="126">
        <v>2512</v>
      </c>
      <c r="T119" s="127">
        <v>290</v>
      </c>
      <c r="U119" s="125"/>
      <c r="V119" s="132" t="str">
        <f t="shared" ref="V119:V124" si="14">IF($U119="","",T119*U119)</f>
        <v/>
      </c>
    </row>
    <row r="120" spans="2:22" ht="16.5" customHeight="1">
      <c r="B120" s="99"/>
      <c r="C120" s="93"/>
      <c r="D120" s="31" t="s">
        <v>3430</v>
      </c>
      <c r="E120" s="151" t="b">
        <v>0</v>
      </c>
      <c r="F120" s="256"/>
      <c r="G120" s="256"/>
      <c r="H120" s="256"/>
      <c r="I120" s="256"/>
      <c r="J120" s="256"/>
      <c r="K120" s="256">
        <v>3.8272727272727201</v>
      </c>
      <c r="L120" s="256"/>
      <c r="M120" s="256">
        <v>4.8060606060606101</v>
      </c>
      <c r="N120" s="257"/>
      <c r="O120" s="243" t="s">
        <v>3469</v>
      </c>
      <c r="P120" s="244"/>
      <c r="Q120" s="244"/>
      <c r="R120" s="125"/>
      <c r="S120" s="126" t="str">
        <f>IF(R120="","",VLOOKUP($R120,データ!$AT$126:$AV$133,2,FALSE))</f>
        <v/>
      </c>
      <c r="T120" s="127" t="str">
        <f>IF($R120="","",VLOOKUP($R120,データ!$AT$126:$AV$133,3,FALSE))</f>
        <v/>
      </c>
      <c r="U120" s="125"/>
      <c r="V120" s="132" t="str">
        <f t="shared" si="14"/>
        <v/>
      </c>
    </row>
    <row r="121" spans="2:22" ht="16.5" customHeight="1">
      <c r="B121" s="99"/>
      <c r="C121" s="93"/>
      <c r="D121" s="31" t="s">
        <v>3445</v>
      </c>
      <c r="E121" s="151" t="b">
        <v>0</v>
      </c>
      <c r="F121" s="256"/>
      <c r="G121" s="256"/>
      <c r="H121" s="256"/>
      <c r="I121" s="256"/>
      <c r="J121" s="256"/>
      <c r="K121" s="256">
        <v>3.8</v>
      </c>
      <c r="L121" s="256"/>
      <c r="M121" s="256">
        <v>4.8</v>
      </c>
      <c r="N121" s="257"/>
      <c r="O121" s="245" t="s">
        <v>3470</v>
      </c>
      <c r="P121" s="246"/>
      <c r="Q121" s="247"/>
      <c r="R121" s="125"/>
      <c r="S121" s="126" t="str">
        <f>IF(R121="","",VLOOKUP($R121,データ!$AT$126:$AV$133,2,FALSE))</f>
        <v/>
      </c>
      <c r="T121" s="127" t="str">
        <f>IF(R121="","",VLOOKUP($R121,データ!$AT$126:$AV$133,3,FALSE))</f>
        <v/>
      </c>
      <c r="U121" s="125"/>
      <c r="V121" s="132" t="str">
        <f t="shared" si="14"/>
        <v/>
      </c>
    </row>
    <row r="122" spans="2:22" ht="16.5" customHeight="1">
      <c r="B122" s="99"/>
      <c r="C122" s="93"/>
      <c r="D122" s="31" t="s">
        <v>3432</v>
      </c>
      <c r="E122" s="151" t="b">
        <v>0</v>
      </c>
      <c r="F122" s="256"/>
      <c r="G122" s="256"/>
      <c r="H122" s="256"/>
      <c r="I122" s="256"/>
      <c r="J122" s="256"/>
      <c r="K122" s="256">
        <v>3.7727272727272698</v>
      </c>
      <c r="L122" s="256"/>
      <c r="M122" s="256">
        <v>4.7939393939393904</v>
      </c>
      <c r="N122" s="257"/>
      <c r="O122" s="245" t="s">
        <v>3471</v>
      </c>
      <c r="P122" s="246"/>
      <c r="Q122" s="247"/>
      <c r="R122" s="125"/>
      <c r="S122" s="126" t="str">
        <f>IF(R122="","",VLOOKUP($R122,データ!$AT$126:$AV$133,2,FALSE))</f>
        <v/>
      </c>
      <c r="T122" s="127" t="str">
        <f>IF(R122="","",VLOOKUP($R122,データ!$AT$126:$AV$133,3,FALSE))</f>
        <v/>
      </c>
      <c r="U122" s="125"/>
      <c r="V122" s="132" t="str">
        <f t="shared" si="14"/>
        <v/>
      </c>
    </row>
    <row r="123" spans="2:22" ht="16.5" customHeight="1">
      <c r="B123" s="99"/>
      <c r="C123" s="93"/>
      <c r="D123" s="31"/>
      <c r="E123" s="151" t="b">
        <v>0</v>
      </c>
      <c r="F123" s="256"/>
      <c r="G123" s="256"/>
      <c r="H123" s="256"/>
      <c r="I123" s="256"/>
      <c r="J123" s="256"/>
      <c r="K123" s="256">
        <v>3.7454545454545398</v>
      </c>
      <c r="L123" s="256"/>
      <c r="M123" s="256">
        <v>4.7878787878787898</v>
      </c>
      <c r="N123" s="257"/>
      <c r="O123" s="248" t="s">
        <v>3472</v>
      </c>
      <c r="P123" s="249"/>
      <c r="Q123" s="250"/>
      <c r="R123" s="125"/>
      <c r="S123" s="126" t="str">
        <f>IF(R123="","",VLOOKUP($R123,データ!$AT$126:$AV$133,2,FALSE))</f>
        <v/>
      </c>
      <c r="T123" s="127" t="str">
        <f>IF(R123="","",VLOOKUP($R123,データ!$AT$126:$AV$133,3,FALSE))</f>
        <v/>
      </c>
      <c r="U123" s="125"/>
      <c r="V123" s="132" t="str">
        <f t="shared" si="14"/>
        <v/>
      </c>
    </row>
    <row r="124" spans="2:22" ht="16.5" customHeight="1" thickBot="1">
      <c r="B124" s="100"/>
      <c r="C124" s="101"/>
      <c r="D124" s="102" t="s">
        <v>3449</v>
      </c>
      <c r="E124" s="104" t="s">
        <v>3451</v>
      </c>
      <c r="F124" s="162"/>
      <c r="G124" s="104" t="s">
        <v>3457</v>
      </c>
      <c r="H124" s="252" t="s">
        <v>3452</v>
      </c>
      <c r="I124" s="252"/>
      <c r="J124" s="252"/>
      <c r="K124" s="162"/>
      <c r="L124" s="104" t="s">
        <v>3457</v>
      </c>
      <c r="M124" s="162"/>
      <c r="N124" s="105" t="s">
        <v>11</v>
      </c>
      <c r="O124" s="251" t="s">
        <v>3460</v>
      </c>
      <c r="P124" s="252"/>
      <c r="Q124" s="252"/>
      <c r="R124" s="139"/>
      <c r="S124" s="136"/>
      <c r="T124" s="130"/>
      <c r="U124" s="129"/>
      <c r="V124" s="133" t="str">
        <f t="shared" si="14"/>
        <v/>
      </c>
    </row>
    <row r="125" spans="2:22" ht="16.5" customHeight="1">
      <c r="B125" s="96">
        <v>16</v>
      </c>
      <c r="C125" s="97">
        <f>'２異動者情報'!C90</f>
        <v>0</v>
      </c>
      <c r="D125" s="98" t="s">
        <v>3427</v>
      </c>
      <c r="E125" s="150" t="b">
        <v>0</v>
      </c>
      <c r="F125" s="258"/>
      <c r="G125" s="258"/>
      <c r="H125" s="258"/>
      <c r="I125" s="258"/>
      <c r="J125" s="258"/>
      <c r="K125" s="258">
        <v>3.69090909090909</v>
      </c>
      <c r="L125" s="258"/>
      <c r="M125" s="258">
        <v>4.7757575757575799</v>
      </c>
      <c r="N125" s="259"/>
      <c r="O125" s="237" t="s">
        <v>3468</v>
      </c>
      <c r="P125" s="238"/>
      <c r="Q125" s="238"/>
      <c r="R125" s="214" t="s">
        <v>3463</v>
      </c>
      <c r="S125" s="214" t="s">
        <v>3464</v>
      </c>
      <c r="T125" s="214" t="s">
        <v>3465</v>
      </c>
      <c r="U125" s="214" t="s">
        <v>3466</v>
      </c>
      <c r="V125" s="215" t="s">
        <v>3467</v>
      </c>
    </row>
    <row r="126" spans="2:22" ht="16.5" customHeight="1">
      <c r="B126" s="99"/>
      <c r="C126" s="93"/>
      <c r="D126" s="31" t="s">
        <v>3428</v>
      </c>
      <c r="E126" s="151" t="b">
        <v>0</v>
      </c>
      <c r="F126" s="256"/>
      <c r="G126" s="256"/>
      <c r="H126" s="256"/>
      <c r="I126" s="256"/>
      <c r="J126" s="256"/>
      <c r="K126" s="256">
        <v>3.66363636363636</v>
      </c>
      <c r="L126" s="256"/>
      <c r="M126" s="256">
        <v>4.7696969696969704</v>
      </c>
      <c r="N126" s="257"/>
      <c r="O126" s="239" t="s">
        <v>3461</v>
      </c>
      <c r="P126" s="240"/>
      <c r="Q126" s="240"/>
      <c r="R126" s="137"/>
      <c r="S126" s="134">
        <v>2530</v>
      </c>
      <c r="T126" s="135">
        <v>200</v>
      </c>
      <c r="U126" s="128"/>
      <c r="V126" s="131" t="str">
        <f>IF($U126="","",T126*U126)</f>
        <v/>
      </c>
    </row>
    <row r="127" spans="2:22" ht="16.5" customHeight="1">
      <c r="B127" s="99"/>
      <c r="C127" s="93"/>
      <c r="D127" s="31" t="s">
        <v>3429</v>
      </c>
      <c r="E127" s="151" t="b">
        <v>0</v>
      </c>
      <c r="F127" s="256"/>
      <c r="G127" s="256"/>
      <c r="H127" s="256"/>
      <c r="I127" s="256"/>
      <c r="J127" s="256"/>
      <c r="K127" s="256">
        <v>3.63636363636363</v>
      </c>
      <c r="L127" s="256"/>
      <c r="M127" s="256">
        <v>4.7636363636363601</v>
      </c>
      <c r="N127" s="257"/>
      <c r="O127" s="241" t="s">
        <v>3462</v>
      </c>
      <c r="P127" s="242"/>
      <c r="Q127" s="242"/>
      <c r="R127" s="138"/>
      <c r="S127" s="126">
        <v>2512</v>
      </c>
      <c r="T127" s="127">
        <v>290</v>
      </c>
      <c r="U127" s="125"/>
      <c r="V127" s="132" t="str">
        <f t="shared" ref="V127:V132" si="15">IF($U127="","",T127*U127)</f>
        <v/>
      </c>
    </row>
    <row r="128" spans="2:22" ht="16.5" customHeight="1">
      <c r="B128" s="99"/>
      <c r="C128" s="93"/>
      <c r="D128" s="31" t="s">
        <v>3430</v>
      </c>
      <c r="E128" s="151" t="b">
        <v>0</v>
      </c>
      <c r="F128" s="256"/>
      <c r="G128" s="256"/>
      <c r="H128" s="256"/>
      <c r="I128" s="256"/>
      <c r="J128" s="256"/>
      <c r="K128" s="256">
        <v>3.6090909090909098</v>
      </c>
      <c r="L128" s="256"/>
      <c r="M128" s="256">
        <v>4.7575757575757596</v>
      </c>
      <c r="N128" s="257"/>
      <c r="O128" s="243" t="s">
        <v>3469</v>
      </c>
      <c r="P128" s="244"/>
      <c r="Q128" s="244"/>
      <c r="R128" s="125"/>
      <c r="S128" s="126" t="str">
        <f>IF(R128="","",VLOOKUP($R128,データ!$AT$126:$AV$133,2,FALSE))</f>
        <v/>
      </c>
      <c r="T128" s="127" t="str">
        <f>IF($R128="","",VLOOKUP($R128,データ!$AT$126:$AV$133,3,FALSE))</f>
        <v/>
      </c>
      <c r="U128" s="125"/>
      <c r="V128" s="132" t="str">
        <f t="shared" si="15"/>
        <v/>
      </c>
    </row>
    <row r="129" spans="2:22" ht="16.5" customHeight="1">
      <c r="B129" s="99"/>
      <c r="C129" s="93"/>
      <c r="D129" s="31" t="s">
        <v>3445</v>
      </c>
      <c r="E129" s="151" t="b">
        <v>0</v>
      </c>
      <c r="F129" s="256"/>
      <c r="G129" s="256"/>
      <c r="H129" s="256"/>
      <c r="I129" s="256"/>
      <c r="J129" s="256"/>
      <c r="K129" s="256">
        <v>3.5818181818181798</v>
      </c>
      <c r="L129" s="256"/>
      <c r="M129" s="256">
        <v>4.7515151515151501</v>
      </c>
      <c r="N129" s="257"/>
      <c r="O129" s="245" t="s">
        <v>3470</v>
      </c>
      <c r="P129" s="246"/>
      <c r="Q129" s="247"/>
      <c r="R129" s="125"/>
      <c r="S129" s="126" t="str">
        <f>IF(R129="","",VLOOKUP($R129,データ!$AT$126:$AV$133,2,FALSE))</f>
        <v/>
      </c>
      <c r="T129" s="127" t="str">
        <f>IF(R129="","",VLOOKUP($R129,データ!$AT$126:$AV$133,3,FALSE))</f>
        <v/>
      </c>
      <c r="U129" s="125"/>
      <c r="V129" s="132" t="str">
        <f t="shared" si="15"/>
        <v/>
      </c>
    </row>
    <row r="130" spans="2:22" ht="16.5" customHeight="1">
      <c r="B130" s="99"/>
      <c r="C130" s="93"/>
      <c r="D130" s="31" t="s">
        <v>3432</v>
      </c>
      <c r="E130" s="151" t="b">
        <v>0</v>
      </c>
      <c r="F130" s="256"/>
      <c r="G130" s="256"/>
      <c r="H130" s="256"/>
      <c r="I130" s="256"/>
      <c r="J130" s="256"/>
      <c r="K130" s="256">
        <v>3.5545454545454498</v>
      </c>
      <c r="L130" s="256"/>
      <c r="M130" s="256">
        <v>4.7454545454545496</v>
      </c>
      <c r="N130" s="257"/>
      <c r="O130" s="245" t="s">
        <v>3471</v>
      </c>
      <c r="P130" s="246"/>
      <c r="Q130" s="247"/>
      <c r="R130" s="125"/>
      <c r="S130" s="126" t="str">
        <f>IF(R130="","",VLOOKUP($R130,データ!$AT$126:$AV$133,2,FALSE))</f>
        <v/>
      </c>
      <c r="T130" s="127" t="str">
        <f>IF(R130="","",VLOOKUP($R130,データ!$AT$126:$AV$133,3,FALSE))</f>
        <v/>
      </c>
      <c r="U130" s="125"/>
      <c r="V130" s="132" t="str">
        <f t="shared" si="15"/>
        <v/>
      </c>
    </row>
    <row r="131" spans="2:22" ht="16.5" customHeight="1">
      <c r="B131" s="99"/>
      <c r="C131" s="93"/>
      <c r="D131" s="31"/>
      <c r="E131" s="151" t="b">
        <v>0</v>
      </c>
      <c r="F131" s="256"/>
      <c r="G131" s="256"/>
      <c r="H131" s="256"/>
      <c r="I131" s="256"/>
      <c r="J131" s="256"/>
      <c r="K131" s="256">
        <v>3.5272727272727198</v>
      </c>
      <c r="L131" s="256"/>
      <c r="M131" s="256">
        <v>4.7393939393939402</v>
      </c>
      <c r="N131" s="257"/>
      <c r="O131" s="248" t="s">
        <v>3472</v>
      </c>
      <c r="P131" s="249"/>
      <c r="Q131" s="250"/>
      <c r="R131" s="125"/>
      <c r="S131" s="126" t="str">
        <f>IF(R131="","",VLOOKUP($R131,データ!$AT$126:$AV$133,2,FALSE))</f>
        <v/>
      </c>
      <c r="T131" s="127" t="str">
        <f>IF(R131="","",VLOOKUP($R131,データ!$AT$126:$AV$133,3,FALSE))</f>
        <v/>
      </c>
      <c r="U131" s="125"/>
      <c r="V131" s="132" t="str">
        <f t="shared" si="15"/>
        <v/>
      </c>
    </row>
    <row r="132" spans="2:22" ht="16.5" customHeight="1" thickBot="1">
      <c r="B132" s="99"/>
      <c r="C132" s="93"/>
      <c r="D132" s="106" t="s">
        <v>3449</v>
      </c>
      <c r="E132" s="108" t="s">
        <v>3451</v>
      </c>
      <c r="F132" s="163"/>
      <c r="G132" s="108" t="s">
        <v>3457</v>
      </c>
      <c r="H132" s="244" t="s">
        <v>3452</v>
      </c>
      <c r="I132" s="244"/>
      <c r="J132" s="244"/>
      <c r="K132" s="163"/>
      <c r="L132" s="108" t="s">
        <v>3457</v>
      </c>
      <c r="M132" s="163"/>
      <c r="N132" s="109" t="s">
        <v>11</v>
      </c>
      <c r="O132" s="251" t="s">
        <v>3460</v>
      </c>
      <c r="P132" s="252"/>
      <c r="Q132" s="252"/>
      <c r="R132" s="139"/>
      <c r="S132" s="136"/>
      <c r="T132" s="130"/>
      <c r="U132" s="129"/>
      <c r="V132" s="133" t="str">
        <f t="shared" si="15"/>
        <v/>
      </c>
    </row>
    <row r="133" spans="2:22" ht="16.5" customHeight="1">
      <c r="B133" s="96">
        <v>17</v>
      </c>
      <c r="C133" s="97">
        <f>'２異動者情報'!C20</f>
        <v>0</v>
      </c>
      <c r="D133" s="98" t="s">
        <v>3427</v>
      </c>
      <c r="E133" s="150" t="b">
        <v>0</v>
      </c>
      <c r="F133" s="258"/>
      <c r="G133" s="258"/>
      <c r="H133" s="258"/>
      <c r="I133" s="258"/>
      <c r="J133" s="258"/>
      <c r="K133" s="258"/>
      <c r="L133" s="258"/>
      <c r="M133" s="258"/>
      <c r="N133" s="259"/>
      <c r="O133" s="237" t="s">
        <v>3468</v>
      </c>
      <c r="P133" s="238"/>
      <c r="Q133" s="238"/>
      <c r="R133" s="214" t="s">
        <v>3463</v>
      </c>
      <c r="S133" s="214" t="s">
        <v>3464</v>
      </c>
      <c r="T133" s="214" t="s">
        <v>3465</v>
      </c>
      <c r="U133" s="214" t="s">
        <v>3466</v>
      </c>
      <c r="V133" s="215" t="s">
        <v>3467</v>
      </c>
    </row>
    <row r="134" spans="2:22" ht="16.5" customHeight="1">
      <c r="B134" s="99"/>
      <c r="C134" s="93"/>
      <c r="D134" s="31" t="s">
        <v>3428</v>
      </c>
      <c r="E134" s="151" t="b">
        <v>0</v>
      </c>
      <c r="F134" s="256"/>
      <c r="G134" s="256"/>
      <c r="H134" s="256"/>
      <c r="I134" s="256"/>
      <c r="J134" s="256"/>
      <c r="K134" s="256">
        <v>3.44545454545454</v>
      </c>
      <c r="L134" s="256"/>
      <c r="M134" s="256">
        <v>4.7212121212121199</v>
      </c>
      <c r="N134" s="257"/>
      <c r="O134" s="239" t="s">
        <v>3461</v>
      </c>
      <c r="P134" s="240"/>
      <c r="Q134" s="240"/>
      <c r="R134" s="137"/>
      <c r="S134" s="134">
        <v>2530</v>
      </c>
      <c r="T134" s="135">
        <v>200</v>
      </c>
      <c r="U134" s="128"/>
      <c r="V134" s="131" t="str">
        <f>IF($U134="","",T134*U134)</f>
        <v/>
      </c>
    </row>
    <row r="135" spans="2:22" ht="16.5" customHeight="1">
      <c r="B135" s="99"/>
      <c r="C135" s="93"/>
      <c r="D135" s="31" t="s">
        <v>3429</v>
      </c>
      <c r="E135" s="151" t="b">
        <v>0</v>
      </c>
      <c r="F135" s="256"/>
      <c r="G135" s="256"/>
      <c r="H135" s="256"/>
      <c r="I135" s="256"/>
      <c r="J135" s="256"/>
      <c r="K135" s="256">
        <v>3.4181818181818202</v>
      </c>
      <c r="L135" s="256"/>
      <c r="M135" s="256">
        <v>4.7151515151515202</v>
      </c>
      <c r="N135" s="257"/>
      <c r="O135" s="241" t="s">
        <v>3462</v>
      </c>
      <c r="P135" s="242"/>
      <c r="Q135" s="242"/>
      <c r="R135" s="138"/>
      <c r="S135" s="126">
        <v>2512</v>
      </c>
      <c r="T135" s="127">
        <v>290</v>
      </c>
      <c r="U135" s="125"/>
      <c r="V135" s="132" t="str">
        <f t="shared" ref="V135:V140" si="16">IF($U135="","",T135*U135)</f>
        <v/>
      </c>
    </row>
    <row r="136" spans="2:22" ht="16.5" customHeight="1">
      <c r="B136" s="99"/>
      <c r="C136" s="93"/>
      <c r="D136" s="31" t="s">
        <v>3430</v>
      </c>
      <c r="E136" s="151" t="b">
        <v>0</v>
      </c>
      <c r="F136" s="256"/>
      <c r="G136" s="256"/>
      <c r="H136" s="256"/>
      <c r="I136" s="256"/>
      <c r="J136" s="256"/>
      <c r="K136" s="256">
        <v>3.3909090909090902</v>
      </c>
      <c r="L136" s="256"/>
      <c r="M136" s="256">
        <v>4.7090909090909099</v>
      </c>
      <c r="N136" s="257"/>
      <c r="O136" s="243" t="s">
        <v>3469</v>
      </c>
      <c r="P136" s="244"/>
      <c r="Q136" s="244"/>
      <c r="R136" s="125"/>
      <c r="S136" s="126" t="str">
        <f>IF(R136="","",VLOOKUP($R136,データ!$AT$126:$AV$133,2,FALSE))</f>
        <v/>
      </c>
      <c r="T136" s="127" t="str">
        <f>IF($R136="","",VLOOKUP($R136,データ!$AT$126:$AV$133,3,FALSE))</f>
        <v/>
      </c>
      <c r="U136" s="125"/>
      <c r="V136" s="132" t="str">
        <f t="shared" si="16"/>
        <v/>
      </c>
    </row>
    <row r="137" spans="2:22" ht="16.5" customHeight="1">
      <c r="B137" s="99"/>
      <c r="C137" s="93"/>
      <c r="D137" s="31" t="s">
        <v>3445</v>
      </c>
      <c r="E137" s="151" t="b">
        <v>0</v>
      </c>
      <c r="F137" s="256"/>
      <c r="G137" s="256"/>
      <c r="H137" s="256"/>
      <c r="I137" s="256"/>
      <c r="J137" s="256"/>
      <c r="K137" s="256">
        <v>3.3636363636363602</v>
      </c>
      <c r="L137" s="256"/>
      <c r="M137" s="256">
        <v>4.7030303030302996</v>
      </c>
      <c r="N137" s="257"/>
      <c r="O137" s="245" t="s">
        <v>3470</v>
      </c>
      <c r="P137" s="246"/>
      <c r="Q137" s="247"/>
      <c r="R137" s="125"/>
      <c r="S137" s="126" t="str">
        <f>IF(R137="","",VLOOKUP($R137,データ!$AT$126:$AV$133,2,FALSE))</f>
        <v/>
      </c>
      <c r="T137" s="127" t="str">
        <f>IF(R137="","",VLOOKUP($R137,データ!$AT$126:$AV$133,3,FALSE))</f>
        <v/>
      </c>
      <c r="U137" s="125"/>
      <c r="V137" s="132" t="str">
        <f t="shared" si="16"/>
        <v/>
      </c>
    </row>
    <row r="138" spans="2:22" ht="16.5" customHeight="1">
      <c r="B138" s="99"/>
      <c r="C138" s="93"/>
      <c r="D138" s="31" t="s">
        <v>3432</v>
      </c>
      <c r="E138" s="151" t="b">
        <v>0</v>
      </c>
      <c r="F138" s="256"/>
      <c r="G138" s="256"/>
      <c r="H138" s="256"/>
      <c r="I138" s="256"/>
      <c r="J138" s="256"/>
      <c r="K138" s="256">
        <v>3.3363636363636302</v>
      </c>
      <c r="L138" s="256"/>
      <c r="M138" s="256">
        <v>4.6969696969696999</v>
      </c>
      <c r="N138" s="257"/>
      <c r="O138" s="245" t="s">
        <v>3471</v>
      </c>
      <c r="P138" s="246"/>
      <c r="Q138" s="247"/>
      <c r="R138" s="125"/>
      <c r="S138" s="126" t="str">
        <f>IF(R138="","",VLOOKUP($R138,データ!$AT$126:$AV$133,2,FALSE))</f>
        <v/>
      </c>
      <c r="T138" s="127" t="str">
        <f>IF(R138="","",VLOOKUP($R138,データ!$AT$126:$AV$133,3,FALSE))</f>
        <v/>
      </c>
      <c r="U138" s="125"/>
      <c r="V138" s="132" t="str">
        <f t="shared" si="16"/>
        <v/>
      </c>
    </row>
    <row r="139" spans="2:22" ht="16.5" customHeight="1">
      <c r="B139" s="99"/>
      <c r="C139" s="93"/>
      <c r="D139" s="31"/>
      <c r="E139" s="151" t="b">
        <v>0</v>
      </c>
      <c r="F139" s="256"/>
      <c r="G139" s="256"/>
      <c r="H139" s="256"/>
      <c r="I139" s="256"/>
      <c r="J139" s="256"/>
      <c r="K139" s="256">
        <v>3.30909090909091</v>
      </c>
      <c r="L139" s="256"/>
      <c r="M139" s="256">
        <v>4.6909090909090896</v>
      </c>
      <c r="N139" s="257"/>
      <c r="O139" s="248" t="s">
        <v>3472</v>
      </c>
      <c r="P139" s="249"/>
      <c r="Q139" s="250"/>
      <c r="R139" s="125"/>
      <c r="S139" s="126" t="str">
        <f>IF(R139="","",VLOOKUP($R139,データ!$AT$126:$AV$133,2,FALSE))</f>
        <v/>
      </c>
      <c r="T139" s="127" t="str">
        <f>IF(R139="","",VLOOKUP($R139,データ!$AT$126:$AV$133,3,FALSE))</f>
        <v/>
      </c>
      <c r="U139" s="125"/>
      <c r="V139" s="132" t="str">
        <f t="shared" si="16"/>
        <v/>
      </c>
    </row>
    <row r="140" spans="2:22" ht="16.5" customHeight="1" thickBot="1">
      <c r="B140" s="100"/>
      <c r="C140" s="101"/>
      <c r="D140" s="102" t="s">
        <v>3449</v>
      </c>
      <c r="E140" s="104" t="s">
        <v>3451</v>
      </c>
      <c r="F140" s="162"/>
      <c r="G140" s="104" t="s">
        <v>3457</v>
      </c>
      <c r="H140" s="252" t="s">
        <v>3452</v>
      </c>
      <c r="I140" s="252"/>
      <c r="J140" s="252"/>
      <c r="K140" s="162"/>
      <c r="L140" s="104" t="s">
        <v>3457</v>
      </c>
      <c r="M140" s="162"/>
      <c r="N140" s="105" t="s">
        <v>11</v>
      </c>
      <c r="O140" s="251" t="s">
        <v>3460</v>
      </c>
      <c r="P140" s="252"/>
      <c r="Q140" s="252"/>
      <c r="R140" s="139"/>
      <c r="S140" s="136"/>
      <c r="T140" s="130"/>
      <c r="U140" s="129"/>
      <c r="V140" s="133" t="str">
        <f t="shared" si="16"/>
        <v/>
      </c>
    </row>
    <row r="141" spans="2:22" ht="16.5" customHeight="1">
      <c r="B141" s="96">
        <v>18</v>
      </c>
      <c r="C141" s="97">
        <f>'２異動者情報'!C21</f>
        <v>0</v>
      </c>
      <c r="D141" s="98" t="s">
        <v>3427</v>
      </c>
      <c r="E141" s="150" t="b">
        <v>0</v>
      </c>
      <c r="F141" s="258"/>
      <c r="G141" s="258"/>
      <c r="H141" s="258"/>
      <c r="I141" s="258"/>
      <c r="J141" s="258"/>
      <c r="K141" s="258">
        <v>3.25454545454545</v>
      </c>
      <c r="L141" s="258"/>
      <c r="M141" s="258">
        <v>4.6787878787878796</v>
      </c>
      <c r="N141" s="259"/>
      <c r="O141" s="237" t="s">
        <v>3468</v>
      </c>
      <c r="P141" s="238"/>
      <c r="Q141" s="238"/>
      <c r="R141" s="214" t="s">
        <v>3463</v>
      </c>
      <c r="S141" s="214" t="s">
        <v>3464</v>
      </c>
      <c r="T141" s="214" t="s">
        <v>3465</v>
      </c>
      <c r="U141" s="214" t="s">
        <v>3466</v>
      </c>
      <c r="V141" s="215" t="s">
        <v>3467</v>
      </c>
    </row>
    <row r="142" spans="2:22" ht="16.5" customHeight="1">
      <c r="B142" s="99"/>
      <c r="C142" s="93"/>
      <c r="D142" s="31" t="s">
        <v>3428</v>
      </c>
      <c r="E142" s="151" t="b">
        <v>0</v>
      </c>
      <c r="F142" s="256"/>
      <c r="G142" s="256"/>
      <c r="H142" s="256"/>
      <c r="I142" s="256"/>
      <c r="J142" s="256"/>
      <c r="K142" s="256">
        <v>3.22727272727272</v>
      </c>
      <c r="L142" s="256"/>
      <c r="M142" s="256">
        <v>4.6727272727272702</v>
      </c>
      <c r="N142" s="257"/>
      <c r="O142" s="239" t="s">
        <v>3461</v>
      </c>
      <c r="P142" s="240"/>
      <c r="Q142" s="240"/>
      <c r="R142" s="137"/>
      <c r="S142" s="134">
        <v>2530</v>
      </c>
      <c r="T142" s="135">
        <v>200</v>
      </c>
      <c r="U142" s="128"/>
      <c r="V142" s="131" t="str">
        <f>IF($U142="","",T142*U142)</f>
        <v/>
      </c>
    </row>
    <row r="143" spans="2:22" ht="16.5" customHeight="1">
      <c r="B143" s="99"/>
      <c r="C143" s="93"/>
      <c r="D143" s="31" t="s">
        <v>3429</v>
      </c>
      <c r="E143" s="151" t="b">
        <v>0</v>
      </c>
      <c r="F143" s="256"/>
      <c r="G143" s="256"/>
      <c r="H143" s="256"/>
      <c r="I143" s="256"/>
      <c r="J143" s="256"/>
      <c r="K143" s="256">
        <v>3.2</v>
      </c>
      <c r="L143" s="256"/>
      <c r="M143" s="256">
        <v>4.6666666666666696</v>
      </c>
      <c r="N143" s="257"/>
      <c r="O143" s="241" t="s">
        <v>3462</v>
      </c>
      <c r="P143" s="242"/>
      <c r="Q143" s="242"/>
      <c r="R143" s="138"/>
      <c r="S143" s="126">
        <v>2512</v>
      </c>
      <c r="T143" s="127">
        <v>290</v>
      </c>
      <c r="U143" s="125"/>
      <c r="V143" s="132" t="str">
        <f t="shared" ref="V143:V148" si="17">IF($U143="","",T143*U143)</f>
        <v/>
      </c>
    </row>
    <row r="144" spans="2:22" ht="16.5" customHeight="1">
      <c r="B144" s="99"/>
      <c r="C144" s="93"/>
      <c r="D144" s="31" t="s">
        <v>3430</v>
      </c>
      <c r="E144" s="151" t="b">
        <v>0</v>
      </c>
      <c r="F144" s="256"/>
      <c r="G144" s="256"/>
      <c r="H144" s="256"/>
      <c r="I144" s="256"/>
      <c r="J144" s="256"/>
      <c r="K144" s="256">
        <v>3.1727272727272702</v>
      </c>
      <c r="L144" s="256"/>
      <c r="M144" s="256">
        <v>4.6606060606060602</v>
      </c>
      <c r="N144" s="257"/>
      <c r="O144" s="243" t="s">
        <v>3469</v>
      </c>
      <c r="P144" s="244"/>
      <c r="Q144" s="244"/>
      <c r="R144" s="125"/>
      <c r="S144" s="126" t="str">
        <f>IF(R144="","",VLOOKUP($R144,データ!$AT$126:$AV$133,2,FALSE))</f>
        <v/>
      </c>
      <c r="T144" s="127" t="str">
        <f>IF($R144="","",VLOOKUP($R144,データ!$AT$126:$AV$133,3,FALSE))</f>
        <v/>
      </c>
      <c r="U144" s="125"/>
      <c r="V144" s="132" t="str">
        <f t="shared" si="17"/>
        <v/>
      </c>
    </row>
    <row r="145" spans="2:22" ht="16.5" customHeight="1">
      <c r="B145" s="99"/>
      <c r="C145" s="93"/>
      <c r="D145" s="31" t="s">
        <v>3445</v>
      </c>
      <c r="E145" s="151" t="b">
        <v>0</v>
      </c>
      <c r="F145" s="256"/>
      <c r="G145" s="256"/>
      <c r="H145" s="256"/>
      <c r="I145" s="256"/>
      <c r="J145" s="256"/>
      <c r="K145" s="256">
        <v>3.1454545454545402</v>
      </c>
      <c r="L145" s="256"/>
      <c r="M145" s="256">
        <v>4.6545454545454596</v>
      </c>
      <c r="N145" s="257"/>
      <c r="O145" s="245" t="s">
        <v>3470</v>
      </c>
      <c r="P145" s="246"/>
      <c r="Q145" s="247"/>
      <c r="R145" s="125"/>
      <c r="S145" s="126" t="str">
        <f>IF(R145="","",VLOOKUP($R145,データ!$AT$126:$AV$133,2,FALSE))</f>
        <v/>
      </c>
      <c r="T145" s="127" t="str">
        <f>IF(R145="","",VLOOKUP($R145,データ!$AT$126:$AV$133,3,FALSE))</f>
        <v/>
      </c>
      <c r="U145" s="125"/>
      <c r="V145" s="132" t="str">
        <f t="shared" si="17"/>
        <v/>
      </c>
    </row>
    <row r="146" spans="2:22" ht="16.5" customHeight="1">
      <c r="B146" s="99"/>
      <c r="C146" s="93"/>
      <c r="D146" s="31" t="s">
        <v>3432</v>
      </c>
      <c r="E146" s="151" t="b">
        <v>0</v>
      </c>
      <c r="F146" s="256"/>
      <c r="G146" s="256"/>
      <c r="H146" s="256"/>
      <c r="I146" s="256"/>
      <c r="J146" s="256"/>
      <c r="K146" s="256">
        <v>3.1181818181818102</v>
      </c>
      <c r="L146" s="256"/>
      <c r="M146" s="256">
        <v>4.6484848484848502</v>
      </c>
      <c r="N146" s="257"/>
      <c r="O146" s="245" t="s">
        <v>3471</v>
      </c>
      <c r="P146" s="246"/>
      <c r="Q146" s="247"/>
      <c r="R146" s="125"/>
      <c r="S146" s="126" t="str">
        <f>IF(R146="","",VLOOKUP($R146,データ!$AT$126:$AV$133,2,FALSE))</f>
        <v/>
      </c>
      <c r="T146" s="127" t="str">
        <f>IF(R146="","",VLOOKUP($R146,データ!$AT$126:$AV$133,3,FALSE))</f>
        <v/>
      </c>
      <c r="U146" s="125"/>
      <c r="V146" s="132" t="str">
        <f t="shared" si="17"/>
        <v/>
      </c>
    </row>
    <row r="147" spans="2:22" ht="16.5" customHeight="1">
      <c r="B147" s="99"/>
      <c r="C147" s="93"/>
      <c r="D147" s="31"/>
      <c r="E147" s="151" t="b">
        <v>0</v>
      </c>
      <c r="F147" s="256"/>
      <c r="G147" s="256"/>
      <c r="H147" s="256"/>
      <c r="I147" s="256"/>
      <c r="J147" s="256"/>
      <c r="K147" s="256">
        <v>3.0909090909090899</v>
      </c>
      <c r="L147" s="256"/>
      <c r="M147" s="256">
        <v>4.6424242424242399</v>
      </c>
      <c r="N147" s="257"/>
      <c r="O147" s="248" t="s">
        <v>3472</v>
      </c>
      <c r="P147" s="249"/>
      <c r="Q147" s="250"/>
      <c r="R147" s="125"/>
      <c r="S147" s="126" t="str">
        <f>IF(R147="","",VLOOKUP($R147,データ!$AT$126:$AV$133,2,FALSE))</f>
        <v/>
      </c>
      <c r="T147" s="127" t="str">
        <f>IF(R147="","",VLOOKUP($R147,データ!$AT$126:$AV$133,3,FALSE))</f>
        <v/>
      </c>
      <c r="U147" s="125"/>
      <c r="V147" s="132" t="str">
        <f t="shared" si="17"/>
        <v/>
      </c>
    </row>
    <row r="148" spans="2:22" ht="16.5" customHeight="1" thickBot="1">
      <c r="B148" s="100"/>
      <c r="C148" s="101"/>
      <c r="D148" s="102" t="s">
        <v>3449</v>
      </c>
      <c r="E148" s="104" t="s">
        <v>3451</v>
      </c>
      <c r="F148" s="162"/>
      <c r="G148" s="104" t="s">
        <v>3457</v>
      </c>
      <c r="H148" s="252" t="s">
        <v>3452</v>
      </c>
      <c r="I148" s="252"/>
      <c r="J148" s="252"/>
      <c r="K148" s="162"/>
      <c r="L148" s="104" t="s">
        <v>3457</v>
      </c>
      <c r="M148" s="162"/>
      <c r="N148" s="105" t="s">
        <v>11</v>
      </c>
      <c r="O148" s="251" t="s">
        <v>3460</v>
      </c>
      <c r="P148" s="252"/>
      <c r="Q148" s="252"/>
      <c r="R148" s="139"/>
      <c r="S148" s="136"/>
      <c r="T148" s="130"/>
      <c r="U148" s="129"/>
      <c r="V148" s="133" t="str">
        <f t="shared" si="17"/>
        <v/>
      </c>
    </row>
    <row r="149" spans="2:22" ht="16.5" customHeight="1">
      <c r="B149" s="96">
        <v>19</v>
      </c>
      <c r="C149" s="97">
        <f>'２異動者情報'!C22</f>
        <v>0</v>
      </c>
      <c r="D149" s="98" t="s">
        <v>3427</v>
      </c>
      <c r="E149" s="150" t="b">
        <v>0</v>
      </c>
      <c r="F149" s="258"/>
      <c r="G149" s="258"/>
      <c r="H149" s="258"/>
      <c r="I149" s="258"/>
      <c r="J149" s="258"/>
      <c r="K149" s="258">
        <v>3.0363636363636299</v>
      </c>
      <c r="L149" s="258"/>
      <c r="M149" s="258">
        <v>4.6303030303030299</v>
      </c>
      <c r="N149" s="259"/>
      <c r="O149" s="237" t="s">
        <v>3468</v>
      </c>
      <c r="P149" s="238"/>
      <c r="Q149" s="238"/>
      <c r="R149" s="214" t="s">
        <v>3463</v>
      </c>
      <c r="S149" s="214" t="s">
        <v>3464</v>
      </c>
      <c r="T149" s="214" t="s">
        <v>3465</v>
      </c>
      <c r="U149" s="214" t="s">
        <v>3466</v>
      </c>
      <c r="V149" s="215" t="s">
        <v>3467</v>
      </c>
    </row>
    <row r="150" spans="2:22" ht="16.5" customHeight="1">
      <c r="B150" s="99"/>
      <c r="C150" s="93"/>
      <c r="D150" s="31" t="s">
        <v>3428</v>
      </c>
      <c r="E150" s="151" t="b">
        <v>0</v>
      </c>
      <c r="F150" s="256"/>
      <c r="G150" s="256"/>
      <c r="H150" s="256"/>
      <c r="I150" s="256"/>
      <c r="J150" s="256"/>
      <c r="K150" s="256">
        <v>3.0090909090909101</v>
      </c>
      <c r="L150" s="256"/>
      <c r="M150" s="256">
        <v>4.6242424242424196</v>
      </c>
      <c r="N150" s="257"/>
      <c r="O150" s="239" t="s">
        <v>3461</v>
      </c>
      <c r="P150" s="240"/>
      <c r="Q150" s="240"/>
      <c r="R150" s="137"/>
      <c r="S150" s="134">
        <v>2530</v>
      </c>
      <c r="T150" s="135">
        <v>200</v>
      </c>
      <c r="U150" s="128"/>
      <c r="V150" s="131" t="str">
        <f>IF($U150="","",T150*U150)</f>
        <v/>
      </c>
    </row>
    <row r="151" spans="2:22" ht="16.5" customHeight="1">
      <c r="B151" s="99"/>
      <c r="C151" s="93"/>
      <c r="D151" s="31" t="s">
        <v>3429</v>
      </c>
      <c r="E151" s="151" t="b">
        <v>0</v>
      </c>
      <c r="F151" s="256"/>
      <c r="G151" s="256"/>
      <c r="H151" s="256"/>
      <c r="I151" s="256"/>
      <c r="J151" s="256"/>
      <c r="K151" s="256">
        <v>2.9818181818181801</v>
      </c>
      <c r="L151" s="256"/>
      <c r="M151" s="256">
        <v>4.6181818181818199</v>
      </c>
      <c r="N151" s="257"/>
      <c r="O151" s="241" t="s">
        <v>3462</v>
      </c>
      <c r="P151" s="242"/>
      <c r="Q151" s="242"/>
      <c r="R151" s="138"/>
      <c r="S151" s="126">
        <v>2512</v>
      </c>
      <c r="T151" s="127">
        <v>290</v>
      </c>
      <c r="U151" s="125"/>
      <c r="V151" s="132" t="str">
        <f t="shared" ref="V151:V156" si="18">IF($U151="","",T151*U151)</f>
        <v/>
      </c>
    </row>
    <row r="152" spans="2:22" ht="16.5" customHeight="1">
      <c r="B152" s="99"/>
      <c r="C152" s="93"/>
      <c r="D152" s="31" t="s">
        <v>3430</v>
      </c>
      <c r="E152" s="151" t="b">
        <v>0</v>
      </c>
      <c r="F152" s="256"/>
      <c r="G152" s="256"/>
      <c r="H152" s="256"/>
      <c r="I152" s="256"/>
      <c r="J152" s="256"/>
      <c r="K152" s="256">
        <v>2.9545454545454501</v>
      </c>
      <c r="L152" s="256"/>
      <c r="M152" s="256">
        <v>4.6121212121212096</v>
      </c>
      <c r="N152" s="257"/>
      <c r="O152" s="243" t="s">
        <v>3469</v>
      </c>
      <c r="P152" s="244"/>
      <c r="Q152" s="244"/>
      <c r="R152" s="125"/>
      <c r="S152" s="126" t="str">
        <f>IF(R152="","",VLOOKUP($R152,データ!$AT$126:$AV$133,2,FALSE))</f>
        <v/>
      </c>
      <c r="T152" s="127" t="str">
        <f>IF($R152="","",VLOOKUP($R152,データ!$AT$126:$AV$133,3,FALSE))</f>
        <v/>
      </c>
      <c r="U152" s="125"/>
      <c r="V152" s="132" t="str">
        <f t="shared" si="18"/>
        <v/>
      </c>
    </row>
    <row r="153" spans="2:22" ht="16.5" customHeight="1">
      <c r="B153" s="99"/>
      <c r="C153" s="93"/>
      <c r="D153" s="31" t="s">
        <v>3445</v>
      </c>
      <c r="E153" s="151" t="b">
        <v>0</v>
      </c>
      <c r="F153" s="256"/>
      <c r="G153" s="256"/>
      <c r="H153" s="256"/>
      <c r="I153" s="256"/>
      <c r="J153" s="256"/>
      <c r="K153" s="256">
        <v>2.9272727272727201</v>
      </c>
      <c r="L153" s="256"/>
      <c r="M153" s="256">
        <v>4.60606060606061</v>
      </c>
      <c r="N153" s="257"/>
      <c r="O153" s="245" t="s">
        <v>3470</v>
      </c>
      <c r="P153" s="246"/>
      <c r="Q153" s="247"/>
      <c r="R153" s="125"/>
      <c r="S153" s="126" t="str">
        <f>IF(R153="","",VLOOKUP($R153,データ!$AT$126:$AV$133,2,FALSE))</f>
        <v/>
      </c>
      <c r="T153" s="127" t="str">
        <f>IF(R153="","",VLOOKUP($R153,データ!$AT$126:$AV$133,3,FALSE))</f>
        <v/>
      </c>
      <c r="U153" s="125"/>
      <c r="V153" s="132" t="str">
        <f t="shared" si="18"/>
        <v/>
      </c>
    </row>
    <row r="154" spans="2:22" ht="16.5" customHeight="1">
      <c r="B154" s="99"/>
      <c r="C154" s="93"/>
      <c r="D154" s="31" t="s">
        <v>3432</v>
      </c>
      <c r="E154" s="151" t="b">
        <v>0</v>
      </c>
      <c r="F154" s="256"/>
      <c r="G154" s="256"/>
      <c r="H154" s="256"/>
      <c r="I154" s="256"/>
      <c r="J154" s="256"/>
      <c r="K154" s="256"/>
      <c r="L154" s="256"/>
      <c r="M154" s="256"/>
      <c r="N154" s="257"/>
      <c r="O154" s="245" t="s">
        <v>3471</v>
      </c>
      <c r="P154" s="246"/>
      <c r="Q154" s="247"/>
      <c r="R154" s="125"/>
      <c r="S154" s="126" t="str">
        <f>IF(R154="","",VLOOKUP($R154,データ!$AT$126:$AV$133,2,FALSE))</f>
        <v/>
      </c>
      <c r="T154" s="127" t="str">
        <f>IF(R154="","",VLOOKUP($R154,データ!$AT$126:$AV$133,3,FALSE))</f>
        <v/>
      </c>
      <c r="U154" s="125"/>
      <c r="V154" s="132" t="str">
        <f t="shared" si="18"/>
        <v/>
      </c>
    </row>
    <row r="155" spans="2:22" ht="16.5" customHeight="1">
      <c r="B155" s="99"/>
      <c r="C155" s="93"/>
      <c r="D155" s="31"/>
      <c r="E155" s="151" t="b">
        <v>0</v>
      </c>
      <c r="F155" s="256"/>
      <c r="G155" s="256"/>
      <c r="H155" s="256"/>
      <c r="I155" s="256"/>
      <c r="J155" s="256"/>
      <c r="K155" s="256">
        <v>2.8727272727272699</v>
      </c>
      <c r="L155" s="256"/>
      <c r="M155" s="256">
        <v>4.5939393939393902</v>
      </c>
      <c r="N155" s="257"/>
      <c r="O155" s="248" t="s">
        <v>3472</v>
      </c>
      <c r="P155" s="249"/>
      <c r="Q155" s="250"/>
      <c r="R155" s="125"/>
      <c r="S155" s="126" t="str">
        <f>IF(R155="","",VLOOKUP($R155,データ!$AT$126:$AV$133,2,FALSE))</f>
        <v/>
      </c>
      <c r="T155" s="127" t="str">
        <f>IF(R155="","",VLOOKUP($R155,データ!$AT$126:$AV$133,3,FALSE))</f>
        <v/>
      </c>
      <c r="U155" s="125"/>
      <c r="V155" s="132" t="str">
        <f t="shared" si="18"/>
        <v/>
      </c>
    </row>
    <row r="156" spans="2:22" ht="16.5" customHeight="1" thickBot="1">
      <c r="B156" s="100"/>
      <c r="C156" s="101"/>
      <c r="D156" s="102" t="s">
        <v>3449</v>
      </c>
      <c r="E156" s="104" t="s">
        <v>3451</v>
      </c>
      <c r="F156" s="162"/>
      <c r="G156" s="104" t="s">
        <v>3457</v>
      </c>
      <c r="H156" s="252" t="s">
        <v>3452</v>
      </c>
      <c r="I156" s="252"/>
      <c r="J156" s="252"/>
      <c r="K156" s="162"/>
      <c r="L156" s="104" t="s">
        <v>3457</v>
      </c>
      <c r="M156" s="162"/>
      <c r="N156" s="105" t="s">
        <v>11</v>
      </c>
      <c r="O156" s="251" t="s">
        <v>3460</v>
      </c>
      <c r="P156" s="252"/>
      <c r="Q156" s="252"/>
      <c r="R156" s="139"/>
      <c r="S156" s="136"/>
      <c r="T156" s="130"/>
      <c r="U156" s="129"/>
      <c r="V156" s="133" t="str">
        <f t="shared" si="18"/>
        <v/>
      </c>
    </row>
    <row r="157" spans="2:22" ht="16.5" customHeight="1">
      <c r="B157" s="96">
        <v>20</v>
      </c>
      <c r="C157" s="97">
        <f>'２異動者情報'!C23</f>
        <v>0</v>
      </c>
      <c r="D157" s="98" t="s">
        <v>3427</v>
      </c>
      <c r="E157" s="150" t="b">
        <v>0</v>
      </c>
      <c r="F157" s="258"/>
      <c r="G157" s="258"/>
      <c r="H157" s="258"/>
      <c r="I157" s="258"/>
      <c r="J157" s="258"/>
      <c r="K157" s="258">
        <v>2.8181818181818099</v>
      </c>
      <c r="L157" s="258"/>
      <c r="M157" s="258">
        <v>4.5818181818181802</v>
      </c>
      <c r="N157" s="259"/>
      <c r="O157" s="237" t="s">
        <v>3468</v>
      </c>
      <c r="P157" s="238"/>
      <c r="Q157" s="238"/>
      <c r="R157" s="214" t="s">
        <v>3463</v>
      </c>
      <c r="S157" s="214" t="s">
        <v>3464</v>
      </c>
      <c r="T157" s="214" t="s">
        <v>3465</v>
      </c>
      <c r="U157" s="214" t="s">
        <v>3466</v>
      </c>
      <c r="V157" s="215" t="s">
        <v>3467</v>
      </c>
    </row>
    <row r="158" spans="2:22" ht="16.5" customHeight="1">
      <c r="B158" s="99"/>
      <c r="C158" s="93"/>
      <c r="D158" s="31" t="s">
        <v>3428</v>
      </c>
      <c r="E158" s="151" t="b">
        <v>0</v>
      </c>
      <c r="F158" s="256"/>
      <c r="G158" s="256"/>
      <c r="H158" s="256"/>
      <c r="I158" s="256"/>
      <c r="J158" s="256"/>
      <c r="K158" s="256"/>
      <c r="L158" s="256"/>
      <c r="M158" s="256"/>
      <c r="N158" s="257"/>
      <c r="O158" s="239" t="s">
        <v>3461</v>
      </c>
      <c r="P158" s="240"/>
      <c r="Q158" s="240"/>
      <c r="R158" s="137"/>
      <c r="S158" s="134">
        <v>2530</v>
      </c>
      <c r="T158" s="135">
        <v>200</v>
      </c>
      <c r="U158" s="128"/>
      <c r="V158" s="131" t="str">
        <f>IF($U158="","",T158*U158)</f>
        <v/>
      </c>
    </row>
    <row r="159" spans="2:22" ht="16.5" customHeight="1">
      <c r="B159" s="99"/>
      <c r="C159" s="93"/>
      <c r="D159" s="31" t="s">
        <v>3429</v>
      </c>
      <c r="E159" s="151" t="b">
        <v>0</v>
      </c>
      <c r="F159" s="256"/>
      <c r="G159" s="256"/>
      <c r="H159" s="256"/>
      <c r="I159" s="256"/>
      <c r="J159" s="256"/>
      <c r="K159" s="256"/>
      <c r="L159" s="256"/>
      <c r="M159" s="256"/>
      <c r="N159" s="257"/>
      <c r="O159" s="241" t="s">
        <v>3462</v>
      </c>
      <c r="P159" s="242"/>
      <c r="Q159" s="242"/>
      <c r="R159" s="138"/>
      <c r="S159" s="126">
        <v>2512</v>
      </c>
      <c r="T159" s="127">
        <v>290</v>
      </c>
      <c r="U159" s="125"/>
      <c r="V159" s="132" t="str">
        <f t="shared" ref="V159:V164" si="19">IF($U159="","",T159*U159)</f>
        <v/>
      </c>
    </row>
    <row r="160" spans="2:22" ht="16.5" customHeight="1">
      <c r="B160" s="99"/>
      <c r="C160" s="93"/>
      <c r="D160" s="31" t="s">
        <v>3430</v>
      </c>
      <c r="E160" s="151" t="b">
        <v>0</v>
      </c>
      <c r="F160" s="256"/>
      <c r="G160" s="256"/>
      <c r="H160" s="256"/>
      <c r="I160" s="256"/>
      <c r="J160" s="256"/>
      <c r="K160" s="256">
        <v>2.7363636363636301</v>
      </c>
      <c r="L160" s="256"/>
      <c r="M160" s="256">
        <v>4.5636363636363599</v>
      </c>
      <c r="N160" s="257"/>
      <c r="O160" s="243" t="s">
        <v>3469</v>
      </c>
      <c r="P160" s="244"/>
      <c r="Q160" s="244"/>
      <c r="R160" s="125"/>
      <c r="S160" s="126" t="str">
        <f>IF(R160="","",VLOOKUP($R160,データ!$AT$126:$AV$133,2,FALSE))</f>
        <v/>
      </c>
      <c r="T160" s="127" t="str">
        <f>IF($R160="","",VLOOKUP($R160,データ!$AT$126:$AV$133,3,FALSE))</f>
        <v/>
      </c>
      <c r="U160" s="125"/>
      <c r="V160" s="132" t="str">
        <f t="shared" si="19"/>
        <v/>
      </c>
    </row>
    <row r="161" spans="2:22" ht="16.5" customHeight="1">
      <c r="B161" s="99"/>
      <c r="C161" s="93"/>
      <c r="D161" s="31" t="s">
        <v>3445</v>
      </c>
      <c r="E161" s="151" t="b">
        <v>0</v>
      </c>
      <c r="F161" s="256"/>
      <c r="G161" s="256"/>
      <c r="H161" s="256"/>
      <c r="I161" s="256"/>
      <c r="J161" s="256"/>
      <c r="K161" s="256">
        <v>2.7090909090909099</v>
      </c>
      <c r="L161" s="256"/>
      <c r="M161" s="256">
        <v>4.5575757575757603</v>
      </c>
      <c r="N161" s="257"/>
      <c r="O161" s="245" t="s">
        <v>3470</v>
      </c>
      <c r="P161" s="246"/>
      <c r="Q161" s="247"/>
      <c r="R161" s="125"/>
      <c r="S161" s="126" t="str">
        <f>IF(R161="","",VLOOKUP($R161,データ!$AT$126:$AV$133,2,FALSE))</f>
        <v/>
      </c>
      <c r="T161" s="127" t="str">
        <f>IF(R161="","",VLOOKUP($R161,データ!$AT$126:$AV$133,3,FALSE))</f>
        <v/>
      </c>
      <c r="U161" s="125"/>
      <c r="V161" s="132" t="str">
        <f t="shared" si="19"/>
        <v/>
      </c>
    </row>
    <row r="162" spans="2:22" ht="16.5" customHeight="1">
      <c r="B162" s="99"/>
      <c r="C162" s="93"/>
      <c r="D162" s="31" t="s">
        <v>3432</v>
      </c>
      <c r="E162" s="151" t="b">
        <v>0</v>
      </c>
      <c r="F162" s="256"/>
      <c r="G162" s="256"/>
      <c r="H162" s="256"/>
      <c r="I162" s="256"/>
      <c r="J162" s="256"/>
      <c r="K162" s="256">
        <v>2.6818181818181799</v>
      </c>
      <c r="L162" s="256"/>
      <c r="M162" s="256">
        <v>4.55151515151515</v>
      </c>
      <c r="N162" s="257"/>
      <c r="O162" s="245" t="s">
        <v>3471</v>
      </c>
      <c r="P162" s="246"/>
      <c r="Q162" s="247"/>
      <c r="R162" s="125"/>
      <c r="S162" s="126" t="str">
        <f>IF(R162="","",VLOOKUP($R162,データ!$AT$126:$AV$133,2,FALSE))</f>
        <v/>
      </c>
      <c r="T162" s="127" t="str">
        <f>IF(R162="","",VLOOKUP($R162,データ!$AT$126:$AV$133,3,FALSE))</f>
        <v/>
      </c>
      <c r="U162" s="125"/>
      <c r="V162" s="132" t="str">
        <f t="shared" si="19"/>
        <v/>
      </c>
    </row>
    <row r="163" spans="2:22" ht="16.5" customHeight="1">
      <c r="B163" s="99"/>
      <c r="C163" s="93"/>
      <c r="D163" s="31"/>
      <c r="E163" s="151" t="b">
        <v>0</v>
      </c>
      <c r="F163" s="256"/>
      <c r="G163" s="256"/>
      <c r="H163" s="256"/>
      <c r="I163" s="256"/>
      <c r="J163" s="256"/>
      <c r="K163" s="256">
        <v>2.6545454545454499</v>
      </c>
      <c r="L163" s="256"/>
      <c r="M163" s="256">
        <v>4.5454545454545503</v>
      </c>
      <c r="N163" s="257"/>
      <c r="O163" s="248" t="s">
        <v>3472</v>
      </c>
      <c r="P163" s="249"/>
      <c r="Q163" s="250"/>
      <c r="R163" s="125"/>
      <c r="S163" s="126" t="str">
        <f>IF(R163="","",VLOOKUP($R163,データ!$AT$126:$AV$133,2,FALSE))</f>
        <v/>
      </c>
      <c r="T163" s="127" t="str">
        <f>IF(R163="","",VLOOKUP($R163,データ!$AT$126:$AV$133,3,FALSE))</f>
        <v/>
      </c>
      <c r="U163" s="125"/>
      <c r="V163" s="132" t="str">
        <f t="shared" si="19"/>
        <v/>
      </c>
    </row>
    <row r="164" spans="2:22" ht="16.5" customHeight="1" thickBot="1">
      <c r="B164" s="100"/>
      <c r="C164" s="101"/>
      <c r="D164" s="102" t="s">
        <v>3449</v>
      </c>
      <c r="E164" s="104" t="s">
        <v>3451</v>
      </c>
      <c r="F164" s="162"/>
      <c r="G164" s="104" t="s">
        <v>3457</v>
      </c>
      <c r="H164" s="252" t="s">
        <v>3452</v>
      </c>
      <c r="I164" s="252"/>
      <c r="J164" s="252"/>
      <c r="K164" s="162"/>
      <c r="L164" s="104" t="s">
        <v>3457</v>
      </c>
      <c r="M164" s="162"/>
      <c r="N164" s="105" t="s">
        <v>11</v>
      </c>
      <c r="O164" s="251" t="s">
        <v>3460</v>
      </c>
      <c r="P164" s="252"/>
      <c r="Q164" s="252"/>
      <c r="R164" s="139"/>
      <c r="S164" s="136"/>
      <c r="T164" s="130"/>
      <c r="U164" s="129"/>
      <c r="V164" s="133" t="str">
        <f t="shared" si="19"/>
        <v/>
      </c>
    </row>
  </sheetData>
  <sheetProtection selectLockedCells="1"/>
  <mergeCells count="322">
    <mergeCell ref="H164:J164"/>
    <mergeCell ref="F159:N159"/>
    <mergeCell ref="F160:N160"/>
    <mergeCell ref="F161:N161"/>
    <mergeCell ref="F162:N162"/>
    <mergeCell ref="F163:N163"/>
    <mergeCell ref="F154:N154"/>
    <mergeCell ref="F155:N155"/>
    <mergeCell ref="H156:J156"/>
    <mergeCell ref="F157:N157"/>
    <mergeCell ref="F158:N158"/>
    <mergeCell ref="F149:N149"/>
    <mergeCell ref="F150:N150"/>
    <mergeCell ref="F151:N151"/>
    <mergeCell ref="F152:N152"/>
    <mergeCell ref="F153:N153"/>
    <mergeCell ref="F144:N144"/>
    <mergeCell ref="F145:N145"/>
    <mergeCell ref="F146:N146"/>
    <mergeCell ref="F147:N147"/>
    <mergeCell ref="H148:J148"/>
    <mergeCell ref="F139:N139"/>
    <mergeCell ref="H140:J140"/>
    <mergeCell ref="F141:N141"/>
    <mergeCell ref="F142:N142"/>
    <mergeCell ref="F143:N143"/>
    <mergeCell ref="F134:N134"/>
    <mergeCell ref="F135:N135"/>
    <mergeCell ref="F136:N136"/>
    <mergeCell ref="F137:N137"/>
    <mergeCell ref="F138:N138"/>
    <mergeCell ref="F129:N129"/>
    <mergeCell ref="F130:N130"/>
    <mergeCell ref="F131:N131"/>
    <mergeCell ref="H132:J132"/>
    <mergeCell ref="F133:N133"/>
    <mergeCell ref="H124:J124"/>
    <mergeCell ref="F125:N125"/>
    <mergeCell ref="F126:N126"/>
    <mergeCell ref="F127:N127"/>
    <mergeCell ref="F128:N128"/>
    <mergeCell ref="F119:N119"/>
    <mergeCell ref="F120:N120"/>
    <mergeCell ref="F121:N121"/>
    <mergeCell ref="F122:N122"/>
    <mergeCell ref="F123:N123"/>
    <mergeCell ref="F114:N114"/>
    <mergeCell ref="F115:N115"/>
    <mergeCell ref="H116:J116"/>
    <mergeCell ref="F117:N117"/>
    <mergeCell ref="F118:N118"/>
    <mergeCell ref="F109:N109"/>
    <mergeCell ref="F110:N110"/>
    <mergeCell ref="F111:N111"/>
    <mergeCell ref="F112:N112"/>
    <mergeCell ref="F113:N113"/>
    <mergeCell ref="F104:N104"/>
    <mergeCell ref="F105:N105"/>
    <mergeCell ref="F106:N106"/>
    <mergeCell ref="F107:N107"/>
    <mergeCell ref="H108:J108"/>
    <mergeCell ref="F99:N99"/>
    <mergeCell ref="H100:J100"/>
    <mergeCell ref="F101:N101"/>
    <mergeCell ref="F102:N102"/>
    <mergeCell ref="F103:N103"/>
    <mergeCell ref="F94:N94"/>
    <mergeCell ref="F95:N95"/>
    <mergeCell ref="F96:N96"/>
    <mergeCell ref="F97:N97"/>
    <mergeCell ref="F98:N98"/>
    <mergeCell ref="F89:N89"/>
    <mergeCell ref="F90:N90"/>
    <mergeCell ref="F91:N91"/>
    <mergeCell ref="H92:J92"/>
    <mergeCell ref="F93:N93"/>
    <mergeCell ref="F9:N9"/>
    <mergeCell ref="F85:N85"/>
    <mergeCell ref="F86:N86"/>
    <mergeCell ref="F87:N87"/>
    <mergeCell ref="F88:N88"/>
    <mergeCell ref="F26:N26"/>
    <mergeCell ref="F27:N27"/>
    <mergeCell ref="H28:J28"/>
    <mergeCell ref="F21:N21"/>
    <mergeCell ref="F22:N22"/>
    <mergeCell ref="F23:N23"/>
    <mergeCell ref="F24:N24"/>
    <mergeCell ref="F25:N25"/>
    <mergeCell ref="H44:J44"/>
    <mergeCell ref="F29:N29"/>
    <mergeCell ref="F30:N30"/>
    <mergeCell ref="F37:N37"/>
    <mergeCell ref="F38:N38"/>
    <mergeCell ref="F31:N31"/>
    <mergeCell ref="F4:N4"/>
    <mergeCell ref="F5:N5"/>
    <mergeCell ref="F6:N6"/>
    <mergeCell ref="F7:N7"/>
    <mergeCell ref="F8:N8"/>
    <mergeCell ref="H20:J20"/>
    <mergeCell ref="F10:N10"/>
    <mergeCell ref="F11:N11"/>
    <mergeCell ref="H12:J12"/>
    <mergeCell ref="F13:N13"/>
    <mergeCell ref="F14:N14"/>
    <mergeCell ref="F15:N15"/>
    <mergeCell ref="F16:N16"/>
    <mergeCell ref="F17:N17"/>
    <mergeCell ref="F18:N18"/>
    <mergeCell ref="F19:N19"/>
    <mergeCell ref="F32:N32"/>
    <mergeCell ref="F33:N33"/>
    <mergeCell ref="F34:N34"/>
    <mergeCell ref="F35:N35"/>
    <mergeCell ref="H36:J36"/>
    <mergeCell ref="F39:N39"/>
    <mergeCell ref="F40:N40"/>
    <mergeCell ref="F41:N41"/>
    <mergeCell ref="F42:N42"/>
    <mergeCell ref="F43:N43"/>
    <mergeCell ref="F45:N45"/>
    <mergeCell ref="F46:N46"/>
    <mergeCell ref="F47:N47"/>
    <mergeCell ref="F48:N48"/>
    <mergeCell ref="F49:N49"/>
    <mergeCell ref="H60:J60"/>
    <mergeCell ref="F50:N50"/>
    <mergeCell ref="F51:N51"/>
    <mergeCell ref="H52:J52"/>
    <mergeCell ref="F53:N53"/>
    <mergeCell ref="F54:N54"/>
    <mergeCell ref="F55:N55"/>
    <mergeCell ref="F56:N56"/>
    <mergeCell ref="F57:N57"/>
    <mergeCell ref="F58:N58"/>
    <mergeCell ref="F59:N59"/>
    <mergeCell ref="F82:N82"/>
    <mergeCell ref="F83:N83"/>
    <mergeCell ref="H84:J84"/>
    <mergeCell ref="F77:N77"/>
    <mergeCell ref="F78:N78"/>
    <mergeCell ref="F79:N79"/>
    <mergeCell ref="F80:N80"/>
    <mergeCell ref="F81:N81"/>
    <mergeCell ref="F61:N61"/>
    <mergeCell ref="F62:N62"/>
    <mergeCell ref="F63:N63"/>
    <mergeCell ref="F64:N64"/>
    <mergeCell ref="F65:N65"/>
    <mergeCell ref="H76:J76"/>
    <mergeCell ref="F66:N66"/>
    <mergeCell ref="F67:N67"/>
    <mergeCell ref="H68:J68"/>
    <mergeCell ref="F69:N69"/>
    <mergeCell ref="F70:N70"/>
    <mergeCell ref="F71:N71"/>
    <mergeCell ref="F72:N72"/>
    <mergeCell ref="F73:N73"/>
    <mergeCell ref="F74:N74"/>
    <mergeCell ref="F75:N75"/>
    <mergeCell ref="O6:Q6"/>
    <mergeCell ref="O7:Q7"/>
    <mergeCell ref="O8:Q8"/>
    <mergeCell ref="O12:Q12"/>
    <mergeCell ref="O9:Q9"/>
    <mergeCell ref="O10:Q10"/>
    <mergeCell ref="O11:Q11"/>
    <mergeCell ref="O5:Q5"/>
    <mergeCell ref="O4:V4"/>
    <mergeCell ref="O13:Q13"/>
    <mergeCell ref="O14:Q14"/>
    <mergeCell ref="O15:Q15"/>
    <mergeCell ref="O16:Q16"/>
    <mergeCell ref="O17:Q17"/>
    <mergeCell ref="O18:Q18"/>
    <mergeCell ref="O19:Q19"/>
    <mergeCell ref="O20:Q20"/>
    <mergeCell ref="O21:Q21"/>
    <mergeCell ref="O22:Q22"/>
    <mergeCell ref="O23:Q23"/>
    <mergeCell ref="O24:Q24"/>
    <mergeCell ref="O25:Q25"/>
    <mergeCell ref="O26:Q26"/>
    <mergeCell ref="O27:Q27"/>
    <mergeCell ref="O28:Q28"/>
    <mergeCell ref="O29:Q29"/>
    <mergeCell ref="O30:Q30"/>
    <mergeCell ref="O31:Q31"/>
    <mergeCell ref="O32:Q32"/>
    <mergeCell ref="O33:Q33"/>
    <mergeCell ref="O34:Q34"/>
    <mergeCell ref="O35:Q35"/>
    <mergeCell ref="O36:Q36"/>
    <mergeCell ref="O37:Q37"/>
    <mergeCell ref="O38:Q38"/>
    <mergeCell ref="O39:Q39"/>
    <mergeCell ref="O40:Q40"/>
    <mergeCell ref="O41:Q41"/>
    <mergeCell ref="O42:Q42"/>
    <mergeCell ref="O43:Q43"/>
    <mergeCell ref="O44:Q44"/>
    <mergeCell ref="O45:Q45"/>
    <mergeCell ref="O46:Q46"/>
    <mergeCell ref="O47:Q47"/>
    <mergeCell ref="O48:Q48"/>
    <mergeCell ref="O49:Q49"/>
    <mergeCell ref="O50:Q50"/>
    <mergeCell ref="O51:Q51"/>
    <mergeCell ref="O52:Q52"/>
    <mergeCell ref="O53:Q53"/>
    <mergeCell ref="O54:Q54"/>
    <mergeCell ref="O55:Q55"/>
    <mergeCell ref="O56:Q56"/>
    <mergeCell ref="O57:Q57"/>
    <mergeCell ref="O58:Q58"/>
    <mergeCell ref="O59:Q59"/>
    <mergeCell ref="O60:Q60"/>
    <mergeCell ref="O61:Q61"/>
    <mergeCell ref="O62:Q62"/>
    <mergeCell ref="O63:Q63"/>
    <mergeCell ref="O64:Q64"/>
    <mergeCell ref="O65:Q65"/>
    <mergeCell ref="O66:Q66"/>
    <mergeCell ref="O67:Q67"/>
    <mergeCell ref="O68:Q68"/>
    <mergeCell ref="O69:Q69"/>
    <mergeCell ref="O70:Q70"/>
    <mergeCell ref="O71:Q71"/>
    <mergeCell ref="O72:Q72"/>
    <mergeCell ref="O73:Q73"/>
    <mergeCell ref="O74:Q74"/>
    <mergeCell ref="O75:Q75"/>
    <mergeCell ref="O76:Q76"/>
    <mergeCell ref="O77:Q77"/>
    <mergeCell ref="O78:Q78"/>
    <mergeCell ref="O79:Q79"/>
    <mergeCell ref="O80:Q80"/>
    <mergeCell ref="O81:Q81"/>
    <mergeCell ref="O82:Q82"/>
    <mergeCell ref="O83:Q83"/>
    <mergeCell ref="O84:Q84"/>
    <mergeCell ref="O85:Q85"/>
    <mergeCell ref="O86:Q86"/>
    <mergeCell ref="O87:Q87"/>
    <mergeCell ref="O88:Q88"/>
    <mergeCell ref="O89:Q89"/>
    <mergeCell ref="O90:Q90"/>
    <mergeCell ref="O91:Q91"/>
    <mergeCell ref="O92:Q92"/>
    <mergeCell ref="O93:Q93"/>
    <mergeCell ref="O94:Q94"/>
    <mergeCell ref="O95:Q95"/>
    <mergeCell ref="O96:Q96"/>
    <mergeCell ref="O97:Q97"/>
    <mergeCell ref="O98:Q98"/>
    <mergeCell ref="O99:Q99"/>
    <mergeCell ref="O100:Q100"/>
    <mergeCell ref="O101:Q101"/>
    <mergeCell ref="O102:Q102"/>
    <mergeCell ref="O103:Q103"/>
    <mergeCell ref="O104:Q104"/>
    <mergeCell ref="O105:Q105"/>
    <mergeCell ref="O106:Q106"/>
    <mergeCell ref="O107:Q107"/>
    <mergeCell ref="O108:Q108"/>
    <mergeCell ref="O109:Q109"/>
    <mergeCell ref="O110:Q110"/>
    <mergeCell ref="O111:Q111"/>
    <mergeCell ref="O112:Q112"/>
    <mergeCell ref="O113:Q113"/>
    <mergeCell ref="O114:Q114"/>
    <mergeCell ref="O115:Q115"/>
    <mergeCell ref="O116:Q116"/>
    <mergeCell ref="O117:Q117"/>
    <mergeCell ref="O118:Q118"/>
    <mergeCell ref="O119:Q119"/>
    <mergeCell ref="O120:Q120"/>
    <mergeCell ref="O121:Q121"/>
    <mergeCell ref="O122:Q122"/>
    <mergeCell ref="O123:Q123"/>
    <mergeCell ref="O124:Q124"/>
    <mergeCell ref="O125:Q125"/>
    <mergeCell ref="O126:Q126"/>
    <mergeCell ref="O127:Q127"/>
    <mergeCell ref="O128:Q128"/>
    <mergeCell ref="O129:Q129"/>
    <mergeCell ref="O130:Q130"/>
    <mergeCell ref="O131:Q131"/>
    <mergeCell ref="O132:Q132"/>
    <mergeCell ref="O133:Q133"/>
    <mergeCell ref="O134:Q134"/>
    <mergeCell ref="O135:Q135"/>
    <mergeCell ref="O136:Q136"/>
    <mergeCell ref="O137:Q137"/>
    <mergeCell ref="O138:Q138"/>
    <mergeCell ref="O139:Q139"/>
    <mergeCell ref="O140:Q140"/>
    <mergeCell ref="O141:Q141"/>
    <mergeCell ref="O142:Q142"/>
    <mergeCell ref="O143:Q143"/>
    <mergeCell ref="O144:Q144"/>
    <mergeCell ref="O145:Q145"/>
    <mergeCell ref="O146:Q146"/>
    <mergeCell ref="O147:Q147"/>
    <mergeCell ref="O157:Q157"/>
    <mergeCell ref="O158:Q158"/>
    <mergeCell ref="O159:Q159"/>
    <mergeCell ref="O160:Q160"/>
    <mergeCell ref="O161:Q161"/>
    <mergeCell ref="O162:Q162"/>
    <mergeCell ref="O163:Q163"/>
    <mergeCell ref="O164:Q164"/>
    <mergeCell ref="O148:Q148"/>
    <mergeCell ref="O149:Q149"/>
    <mergeCell ref="O150:Q150"/>
    <mergeCell ref="O151:Q151"/>
    <mergeCell ref="O152:Q152"/>
    <mergeCell ref="O153:Q153"/>
    <mergeCell ref="O154:Q154"/>
    <mergeCell ref="O155:Q155"/>
    <mergeCell ref="O156:Q156"/>
  </mergeCells>
  <phoneticPr fontId="1"/>
  <dataValidations count="1">
    <dataValidation type="list" allowBlank="1" showInputMessage="1" showErrorMessage="1" sqref="R8:R11 R16:R19 R24:R27 R32:R35 R40:R43 R48:R51 R56:R59 R64:R67 R72:R75 R80:R83 R88:R91 R96:R99 R104:R107 R112:R115 R120:R123 R128:R131 R136:R139 R144:R147 R152:R155 R160:R163">
      <formula1>特殊業務リスト</formula1>
    </dataValidation>
  </dataValidations>
  <pageMargins left="0.54" right="0.35" top="0.75" bottom="0.75" header="0.3" footer="0.3"/>
  <pageSetup paperSize="9" orientation="portrait" r:id="rId1"/>
  <drawing r:id="rId2"/>
  <legacyDrawing r:id="rId3"/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>
          <x14:formula1>
            <xm:f>データ!$AT$126:$AT$133</xm:f>
          </x14:formula1>
          <xm:sqref>R8:R11 R16:R19 R24:R27 R32:R35 R40:R43 R48:R51 R56:R59 R64:R67 R72:R75 R80:R83 R88:R91 R96:R99 R104:R107 R112:R115 R120:R123 R128:R131 R136:R139 R144:R147 R152:R155 R160:R163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"/>
  <dimension ref="B1:W38"/>
  <sheetViews>
    <sheetView showGridLines="0" showZeros="0" zoomScaleNormal="100" zoomScaleSheetLayoutView="100" workbookViewId="0">
      <pane ySplit="5" topLeftCell="A6" activePane="bottomLeft" state="frozen"/>
      <selection pane="bottomLeft" activeCell="N8" sqref="N8"/>
    </sheetView>
  </sheetViews>
  <sheetFormatPr defaultColWidth="10.5" defaultRowHeight="18" customHeight="1"/>
  <cols>
    <col min="1" max="1" width="1.875" customWidth="1"/>
    <col min="2" max="2" width="3.125" customWidth="1"/>
    <col min="3" max="3" width="13.125" customWidth="1"/>
    <col min="4" max="20" width="5" customWidth="1"/>
    <col min="21" max="21" width="48.75" customWidth="1"/>
  </cols>
  <sheetData>
    <row r="1" spans="2:23" ht="7.5" customHeight="1"/>
    <row r="2" spans="2:23" ht="33.75" customHeight="1">
      <c r="B2" s="29" t="s">
        <v>3507</v>
      </c>
    </row>
    <row r="3" spans="2:23" ht="21" customHeight="1">
      <c r="B3" s="29"/>
      <c r="D3" s="266" t="s">
        <v>4197</v>
      </c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16" t="s">
        <v>4187</v>
      </c>
    </row>
    <row r="4" spans="2:23" s="85" customFormat="1" ht="15" customHeight="1">
      <c r="B4" s="169"/>
      <c r="C4" s="170"/>
      <c r="D4" s="170">
        <v>1</v>
      </c>
      <c r="E4" s="170">
        <v>2</v>
      </c>
      <c r="F4" s="170">
        <v>3</v>
      </c>
      <c r="G4" s="170">
        <v>4</v>
      </c>
      <c r="H4" s="170">
        <v>5</v>
      </c>
      <c r="I4" s="170">
        <v>6</v>
      </c>
      <c r="J4" s="170">
        <v>7</v>
      </c>
      <c r="K4" s="170">
        <v>8</v>
      </c>
      <c r="L4" s="170">
        <v>9</v>
      </c>
      <c r="M4" s="170">
        <v>10</v>
      </c>
      <c r="N4" s="170">
        <v>11</v>
      </c>
      <c r="O4" s="170">
        <v>12</v>
      </c>
      <c r="P4" s="170">
        <v>13</v>
      </c>
      <c r="Q4" s="170">
        <v>14</v>
      </c>
      <c r="R4" s="170">
        <v>15</v>
      </c>
      <c r="S4" s="170">
        <v>16</v>
      </c>
      <c r="T4" s="170">
        <v>17</v>
      </c>
      <c r="U4" s="170">
        <v>16</v>
      </c>
      <c r="V4" s="166"/>
      <c r="W4" s="166"/>
    </row>
    <row r="5" spans="2:23" s="167" customFormat="1" ht="168.75" customHeight="1" thickBot="1">
      <c r="B5" s="171"/>
      <c r="C5" s="172"/>
      <c r="D5" s="204" t="s">
        <v>17</v>
      </c>
      <c r="E5" s="204" t="s">
        <v>25</v>
      </c>
      <c r="F5" s="204" t="s">
        <v>3504</v>
      </c>
      <c r="G5" s="204" t="s">
        <v>3458</v>
      </c>
      <c r="H5" s="204" t="s">
        <v>3499</v>
      </c>
      <c r="I5" s="204" t="s">
        <v>3437</v>
      </c>
      <c r="J5" s="204" t="s">
        <v>3438</v>
      </c>
      <c r="K5" s="204" t="s">
        <v>3439</v>
      </c>
      <c r="L5" s="204" t="s">
        <v>3440</v>
      </c>
      <c r="M5" s="204" t="s">
        <v>19</v>
      </c>
      <c r="N5" s="204" t="s">
        <v>3500</v>
      </c>
      <c r="O5" s="204" t="s">
        <v>4763</v>
      </c>
      <c r="P5" s="204" t="s">
        <v>4764</v>
      </c>
      <c r="Q5" s="204" t="s">
        <v>21</v>
      </c>
      <c r="R5" s="204" t="s">
        <v>22</v>
      </c>
      <c r="S5" s="204" t="s">
        <v>23</v>
      </c>
      <c r="T5" s="204" t="s">
        <v>24</v>
      </c>
      <c r="U5" s="173" t="s">
        <v>3503</v>
      </c>
      <c r="V5" s="168"/>
      <c r="W5" s="168"/>
    </row>
    <row r="6" spans="2:23" ht="30" customHeight="1" thickBot="1">
      <c r="B6" s="178">
        <v>1</v>
      </c>
      <c r="C6" s="174" t="str">
        <f>'２異動者情報'!C5</f>
        <v>中村　五郎</v>
      </c>
      <c r="D6" s="175" t="b">
        <v>1</v>
      </c>
      <c r="E6" s="175" t="b">
        <v>1</v>
      </c>
      <c r="F6" s="175" t="b">
        <v>1</v>
      </c>
      <c r="G6" s="175" t="b">
        <v>1</v>
      </c>
      <c r="H6" s="175" t="b">
        <v>1</v>
      </c>
      <c r="I6" s="175" t="b">
        <v>1</v>
      </c>
      <c r="J6" s="175" t="b">
        <v>1</v>
      </c>
      <c r="K6" s="175" t="b">
        <v>1</v>
      </c>
      <c r="L6" s="175" t="b">
        <v>1</v>
      </c>
      <c r="M6" s="175" t="b">
        <v>0</v>
      </c>
      <c r="N6" s="175" t="b">
        <v>0</v>
      </c>
      <c r="O6" s="175" t="b">
        <v>1</v>
      </c>
      <c r="P6" s="175" t="b">
        <v>1</v>
      </c>
      <c r="Q6" s="175" t="b">
        <v>0</v>
      </c>
      <c r="R6" s="175" t="b">
        <v>1</v>
      </c>
      <c r="S6" s="175" t="b">
        <v>1</v>
      </c>
      <c r="T6" s="175" t="b">
        <v>0</v>
      </c>
      <c r="U6" s="198" t="s">
        <v>3512</v>
      </c>
      <c r="V6" s="30"/>
      <c r="W6" s="30"/>
    </row>
    <row r="7" spans="2:23" ht="30" customHeight="1" thickBot="1">
      <c r="B7" s="178">
        <v>2</v>
      </c>
      <c r="C7" s="174" t="str">
        <f>'２異動者情報'!C6</f>
        <v>吉田　拓男</v>
      </c>
      <c r="D7" s="175" t="b">
        <v>1</v>
      </c>
      <c r="E7" s="175" t="b">
        <v>1</v>
      </c>
      <c r="F7" s="175" t="b">
        <v>1</v>
      </c>
      <c r="G7" s="175" t="b">
        <v>1</v>
      </c>
      <c r="H7" s="175" t="b">
        <v>1</v>
      </c>
      <c r="I7" s="175" t="b">
        <v>1</v>
      </c>
      <c r="J7" s="175" t="b">
        <v>0</v>
      </c>
      <c r="K7" s="175" t="b">
        <v>1</v>
      </c>
      <c r="L7" s="175" t="b">
        <v>0</v>
      </c>
      <c r="M7" s="175" t="b">
        <v>0</v>
      </c>
      <c r="N7" s="175" t="b">
        <v>0</v>
      </c>
      <c r="O7" s="175" t="b">
        <v>0</v>
      </c>
      <c r="P7" s="175" t="b">
        <v>0</v>
      </c>
      <c r="Q7" s="175" t="b">
        <v>1</v>
      </c>
      <c r="R7" s="175" t="b">
        <v>1</v>
      </c>
      <c r="S7" s="175" t="b">
        <v>1</v>
      </c>
      <c r="T7" s="175" t="b">
        <v>1</v>
      </c>
      <c r="U7" s="199"/>
      <c r="V7" s="30"/>
      <c r="W7" s="30"/>
    </row>
    <row r="8" spans="2:23" ht="30" customHeight="1" thickBot="1">
      <c r="B8" s="179">
        <v>3</v>
      </c>
      <c r="C8" s="176" t="str">
        <f>'２異動者情報'!C7</f>
        <v>山下　良子</v>
      </c>
      <c r="D8" s="177" t="b">
        <v>1</v>
      </c>
      <c r="E8" s="177" t="b">
        <v>1</v>
      </c>
      <c r="F8" s="177" t="b">
        <v>1</v>
      </c>
      <c r="G8" s="177" t="b">
        <v>1</v>
      </c>
      <c r="H8" s="177" t="b">
        <v>1</v>
      </c>
      <c r="I8" s="177" t="b">
        <v>1</v>
      </c>
      <c r="J8" s="177" t="b">
        <v>1</v>
      </c>
      <c r="K8" s="177" t="b">
        <v>1</v>
      </c>
      <c r="L8" s="177" t="b">
        <v>1</v>
      </c>
      <c r="M8" s="177" t="b">
        <v>1</v>
      </c>
      <c r="N8" s="177" t="b">
        <v>1</v>
      </c>
      <c r="O8" s="175" t="b">
        <v>1</v>
      </c>
      <c r="P8" s="175" t="b">
        <v>1</v>
      </c>
      <c r="Q8" s="177" t="b">
        <v>1</v>
      </c>
      <c r="R8" s="177" t="b">
        <v>1</v>
      </c>
      <c r="S8" s="177" t="b">
        <v>1</v>
      </c>
      <c r="T8" s="177" t="b">
        <v>1</v>
      </c>
      <c r="U8" s="200"/>
      <c r="V8" s="30"/>
      <c r="W8" s="30"/>
    </row>
    <row r="9" spans="2:23" ht="30" customHeight="1" thickBot="1">
      <c r="B9" s="178">
        <v>4</v>
      </c>
      <c r="C9" s="174" t="str">
        <f>'２異動者情報'!C8</f>
        <v>鏡　一郎</v>
      </c>
      <c r="D9" s="175" t="b">
        <v>1</v>
      </c>
      <c r="E9" s="175" t="b">
        <v>1</v>
      </c>
      <c r="F9" s="175" t="b">
        <v>1</v>
      </c>
      <c r="G9" s="175" t="b">
        <v>1</v>
      </c>
      <c r="H9" s="175" t="b">
        <v>1</v>
      </c>
      <c r="I9" s="175" t="b">
        <v>0</v>
      </c>
      <c r="J9" s="175" t="b">
        <v>0</v>
      </c>
      <c r="K9" s="175" t="b">
        <v>1</v>
      </c>
      <c r="L9" s="175" t="b">
        <v>0</v>
      </c>
      <c r="M9" s="175" t="b">
        <v>1</v>
      </c>
      <c r="N9" s="175" t="b">
        <v>0</v>
      </c>
      <c r="O9" s="175" t="b">
        <v>0</v>
      </c>
      <c r="P9" s="175" t="b">
        <v>1</v>
      </c>
      <c r="Q9" s="175" t="b">
        <v>1</v>
      </c>
      <c r="R9" s="175" t="b">
        <v>1</v>
      </c>
      <c r="S9" s="175" t="b">
        <v>1</v>
      </c>
      <c r="T9" s="175" t="b">
        <v>0</v>
      </c>
      <c r="U9" s="199"/>
      <c r="V9" s="30"/>
      <c r="W9" s="30"/>
    </row>
    <row r="10" spans="2:23" ht="30" customHeight="1" thickBot="1">
      <c r="B10" s="178">
        <v>5</v>
      </c>
      <c r="C10" s="174">
        <f>'２異動者情報'!C9</f>
        <v>0</v>
      </c>
      <c r="D10" s="175" t="b">
        <v>0</v>
      </c>
      <c r="E10" s="175" t="b">
        <v>0</v>
      </c>
      <c r="F10" s="175" t="b">
        <v>0</v>
      </c>
      <c r="G10" s="175" t="b">
        <v>0</v>
      </c>
      <c r="H10" s="175" t="b">
        <v>0</v>
      </c>
      <c r="I10" s="175" t="b">
        <v>0</v>
      </c>
      <c r="J10" s="175" t="b">
        <v>0</v>
      </c>
      <c r="K10" s="175" t="b">
        <v>0</v>
      </c>
      <c r="L10" s="175" t="b">
        <v>0</v>
      </c>
      <c r="M10" s="175" t="b">
        <v>0</v>
      </c>
      <c r="N10" s="175" t="b">
        <v>0</v>
      </c>
      <c r="O10" s="175" t="b">
        <v>0</v>
      </c>
      <c r="P10" s="175" t="b">
        <v>0</v>
      </c>
      <c r="Q10" s="175" t="b">
        <v>0</v>
      </c>
      <c r="R10" s="175" t="b">
        <v>0</v>
      </c>
      <c r="S10" s="175" t="b">
        <v>0</v>
      </c>
      <c r="T10" s="175" t="b">
        <v>0</v>
      </c>
      <c r="U10" s="199"/>
      <c r="V10" s="30"/>
      <c r="W10" s="30"/>
    </row>
    <row r="11" spans="2:23" ht="30" customHeight="1" thickBot="1">
      <c r="B11" s="178">
        <v>6</v>
      </c>
      <c r="C11" s="174">
        <f>'２異動者情報'!C10</f>
        <v>0</v>
      </c>
      <c r="D11" s="175" t="b">
        <v>0</v>
      </c>
      <c r="E11" s="175" t="b">
        <v>0</v>
      </c>
      <c r="F11" s="175" t="b">
        <v>0</v>
      </c>
      <c r="G11" s="175" t="b">
        <v>0</v>
      </c>
      <c r="H11" s="175" t="b">
        <v>0</v>
      </c>
      <c r="I11" s="175" t="b">
        <v>0</v>
      </c>
      <c r="J11" s="175" t="b">
        <v>0</v>
      </c>
      <c r="K11" s="175" t="b">
        <v>0</v>
      </c>
      <c r="L11" s="175" t="b">
        <v>0</v>
      </c>
      <c r="M11" s="175" t="b">
        <v>0</v>
      </c>
      <c r="N11" s="175" t="b">
        <v>0</v>
      </c>
      <c r="O11" s="175" t="b">
        <v>0</v>
      </c>
      <c r="P11" s="175" t="b">
        <v>0</v>
      </c>
      <c r="Q11" s="175" t="b">
        <v>0</v>
      </c>
      <c r="R11" s="175" t="b">
        <v>1</v>
      </c>
      <c r="S11" s="175" t="b">
        <v>0</v>
      </c>
      <c r="T11" s="175" t="b">
        <v>0</v>
      </c>
      <c r="U11" s="199"/>
      <c r="V11" s="30"/>
      <c r="W11" s="30"/>
    </row>
    <row r="12" spans="2:23" ht="30" customHeight="1" thickBot="1">
      <c r="B12" s="178">
        <v>7</v>
      </c>
      <c r="C12" s="174">
        <f>'２異動者情報'!C11</f>
        <v>0</v>
      </c>
      <c r="D12" s="175" t="b">
        <v>0</v>
      </c>
      <c r="E12" s="175" t="b">
        <v>0</v>
      </c>
      <c r="F12" s="175" t="b">
        <v>0</v>
      </c>
      <c r="G12" s="175" t="b">
        <v>0</v>
      </c>
      <c r="H12" s="175" t="b">
        <v>0</v>
      </c>
      <c r="I12" s="175" t="b">
        <v>0</v>
      </c>
      <c r="J12" s="175" t="b">
        <v>0</v>
      </c>
      <c r="K12" s="175" t="b">
        <v>0</v>
      </c>
      <c r="L12" s="175" t="b">
        <v>0</v>
      </c>
      <c r="M12" s="175" t="b">
        <v>0</v>
      </c>
      <c r="N12" s="175" t="b">
        <v>0</v>
      </c>
      <c r="O12" s="175" t="b">
        <v>0</v>
      </c>
      <c r="P12" s="175" t="b">
        <v>0</v>
      </c>
      <c r="Q12" s="175" t="b">
        <v>0</v>
      </c>
      <c r="R12" s="175" t="b">
        <v>0</v>
      </c>
      <c r="S12" s="175" t="b">
        <v>0</v>
      </c>
      <c r="T12" s="175" t="b">
        <v>0</v>
      </c>
      <c r="U12" s="199"/>
      <c r="V12" s="30"/>
      <c r="W12" s="30"/>
    </row>
    <row r="13" spans="2:23" ht="30" customHeight="1" thickBot="1">
      <c r="B13" s="178">
        <v>8</v>
      </c>
      <c r="C13" s="174">
        <f>'２異動者情報'!C12</f>
        <v>0</v>
      </c>
      <c r="D13" s="175" t="b">
        <v>0</v>
      </c>
      <c r="E13" s="175" t="b">
        <v>0</v>
      </c>
      <c r="F13" s="175" t="b">
        <v>0</v>
      </c>
      <c r="G13" s="175" t="b">
        <v>0</v>
      </c>
      <c r="H13" s="175" t="b">
        <v>0</v>
      </c>
      <c r="I13" s="175" t="b">
        <v>0</v>
      </c>
      <c r="J13" s="175" t="b">
        <v>0</v>
      </c>
      <c r="K13" s="175" t="b">
        <v>0</v>
      </c>
      <c r="L13" s="175" t="b">
        <v>0</v>
      </c>
      <c r="M13" s="175" t="b">
        <v>0</v>
      </c>
      <c r="N13" s="175" t="b">
        <v>0</v>
      </c>
      <c r="O13" s="175" t="b">
        <v>0</v>
      </c>
      <c r="P13" s="175" t="b">
        <v>0</v>
      </c>
      <c r="Q13" s="175" t="b">
        <v>0</v>
      </c>
      <c r="R13" s="175" t="b">
        <v>0</v>
      </c>
      <c r="S13" s="175" t="b">
        <v>0</v>
      </c>
      <c r="T13" s="175" t="b">
        <v>0</v>
      </c>
      <c r="U13" s="199"/>
      <c r="V13" s="30"/>
      <c r="W13" s="30"/>
    </row>
    <row r="14" spans="2:23" ht="30" customHeight="1" thickBot="1">
      <c r="B14" s="178">
        <v>9</v>
      </c>
      <c r="C14" s="174">
        <f>'２異動者情報'!C13</f>
        <v>0</v>
      </c>
      <c r="D14" s="175" t="b">
        <v>0</v>
      </c>
      <c r="E14" s="175" t="b">
        <v>0</v>
      </c>
      <c r="F14" s="175" t="b">
        <v>0</v>
      </c>
      <c r="G14" s="175" t="b">
        <v>0</v>
      </c>
      <c r="H14" s="175" t="b">
        <v>0</v>
      </c>
      <c r="I14" s="175" t="b">
        <v>0</v>
      </c>
      <c r="J14" s="175" t="b">
        <v>0</v>
      </c>
      <c r="K14" s="175" t="b">
        <v>0</v>
      </c>
      <c r="L14" s="175" t="b">
        <v>0</v>
      </c>
      <c r="M14" s="175" t="b">
        <v>0</v>
      </c>
      <c r="N14" s="175" t="b">
        <v>0</v>
      </c>
      <c r="O14" s="175" t="b">
        <v>0</v>
      </c>
      <c r="P14" s="175" t="b">
        <v>0</v>
      </c>
      <c r="Q14" s="175" t="b">
        <v>0</v>
      </c>
      <c r="R14" s="175" t="b">
        <v>0</v>
      </c>
      <c r="S14" s="175" t="b">
        <v>0</v>
      </c>
      <c r="T14" s="175" t="b">
        <v>0</v>
      </c>
      <c r="U14" s="199"/>
      <c r="V14" s="30"/>
      <c r="W14" s="30"/>
    </row>
    <row r="15" spans="2:23" ht="30" customHeight="1" thickBot="1">
      <c r="B15" s="179">
        <v>10</v>
      </c>
      <c r="C15" s="176">
        <f>'２異動者情報'!C14</f>
        <v>0</v>
      </c>
      <c r="D15" s="177" t="b">
        <v>0</v>
      </c>
      <c r="E15" s="177" t="b">
        <v>0</v>
      </c>
      <c r="F15" s="177" t="b">
        <v>0</v>
      </c>
      <c r="G15" s="177" t="b">
        <v>0</v>
      </c>
      <c r="H15" s="177" t="b">
        <v>0</v>
      </c>
      <c r="I15" s="177" t="b">
        <v>0</v>
      </c>
      <c r="J15" s="177" t="b">
        <v>0</v>
      </c>
      <c r="K15" s="177" t="b">
        <v>0</v>
      </c>
      <c r="L15" s="177" t="b">
        <v>0</v>
      </c>
      <c r="M15" s="177" t="b">
        <v>0</v>
      </c>
      <c r="N15" s="177" t="b">
        <v>0</v>
      </c>
      <c r="O15" s="177" t="b">
        <v>0</v>
      </c>
      <c r="P15" s="177" t="b">
        <v>0</v>
      </c>
      <c r="Q15" s="177" t="b">
        <v>0</v>
      </c>
      <c r="R15" s="177" t="b">
        <v>0</v>
      </c>
      <c r="S15" s="177" t="b">
        <v>0</v>
      </c>
      <c r="T15" s="177" t="b">
        <v>0</v>
      </c>
      <c r="U15" s="200"/>
      <c r="V15" s="30"/>
      <c r="W15" s="30"/>
    </row>
    <row r="16" spans="2:23" ht="30" customHeight="1" thickBot="1">
      <c r="B16" s="178">
        <v>11</v>
      </c>
      <c r="C16" s="174">
        <f>'２異動者情報'!C15</f>
        <v>0</v>
      </c>
      <c r="D16" s="175" t="b">
        <v>0</v>
      </c>
      <c r="E16" s="175" t="b">
        <v>0</v>
      </c>
      <c r="F16" s="175" t="b">
        <v>0</v>
      </c>
      <c r="G16" s="175" t="b">
        <v>0</v>
      </c>
      <c r="H16" s="175" t="b">
        <v>0</v>
      </c>
      <c r="I16" s="175" t="b">
        <v>0</v>
      </c>
      <c r="J16" s="175" t="b">
        <v>0</v>
      </c>
      <c r="K16" s="175" t="b">
        <v>0</v>
      </c>
      <c r="L16" s="175" t="b">
        <v>0</v>
      </c>
      <c r="M16" s="175" t="b">
        <v>0</v>
      </c>
      <c r="N16" s="175" t="b">
        <v>0</v>
      </c>
      <c r="O16" s="175" t="b">
        <v>0</v>
      </c>
      <c r="P16" s="175" t="b">
        <v>0</v>
      </c>
      <c r="Q16" s="175" t="b">
        <v>0</v>
      </c>
      <c r="R16" s="175" t="b">
        <v>0</v>
      </c>
      <c r="S16" s="175" t="b">
        <v>0</v>
      </c>
      <c r="T16" s="175" t="b">
        <v>0</v>
      </c>
      <c r="U16" s="199"/>
      <c r="V16" s="30"/>
      <c r="W16" s="30"/>
    </row>
    <row r="17" spans="2:23" ht="30" customHeight="1" thickBot="1">
      <c r="B17" s="178">
        <v>12</v>
      </c>
      <c r="C17" s="174">
        <f>'２異動者情報'!C16</f>
        <v>0</v>
      </c>
      <c r="D17" s="175" t="b">
        <v>0</v>
      </c>
      <c r="E17" s="175" t="b">
        <v>0</v>
      </c>
      <c r="F17" s="175" t="b">
        <v>0</v>
      </c>
      <c r="G17" s="175" t="b">
        <v>0</v>
      </c>
      <c r="H17" s="175" t="b">
        <v>0</v>
      </c>
      <c r="I17" s="175" t="b">
        <v>0</v>
      </c>
      <c r="J17" s="175" t="b">
        <v>0</v>
      </c>
      <c r="K17" s="175" t="b">
        <v>0</v>
      </c>
      <c r="L17" s="175" t="b">
        <v>0</v>
      </c>
      <c r="M17" s="175" t="b">
        <v>0</v>
      </c>
      <c r="N17" s="175" t="b">
        <v>0</v>
      </c>
      <c r="O17" s="175" t="b">
        <v>0</v>
      </c>
      <c r="P17" s="175" t="b">
        <v>0</v>
      </c>
      <c r="Q17" s="175" t="b">
        <v>0</v>
      </c>
      <c r="R17" s="175" t="b">
        <v>0</v>
      </c>
      <c r="S17" s="175" t="b">
        <v>0</v>
      </c>
      <c r="T17" s="175" t="b">
        <v>0</v>
      </c>
      <c r="U17" s="199"/>
      <c r="V17" s="30"/>
      <c r="W17" s="30"/>
    </row>
    <row r="18" spans="2:23" ht="30" customHeight="1" thickBot="1">
      <c r="B18" s="178">
        <v>13</v>
      </c>
      <c r="C18" s="174">
        <f>'２異動者情報'!C17</f>
        <v>0</v>
      </c>
      <c r="D18" s="175" t="b">
        <v>0</v>
      </c>
      <c r="E18" s="175" t="b">
        <v>0</v>
      </c>
      <c r="F18" s="175" t="b">
        <v>0</v>
      </c>
      <c r="G18" s="175" t="b">
        <v>0</v>
      </c>
      <c r="H18" s="175" t="b">
        <v>0</v>
      </c>
      <c r="I18" s="175" t="b">
        <v>0</v>
      </c>
      <c r="J18" s="175" t="b">
        <v>0</v>
      </c>
      <c r="K18" s="175" t="b">
        <v>0</v>
      </c>
      <c r="L18" s="175" t="b">
        <v>0</v>
      </c>
      <c r="M18" s="175" t="b">
        <v>0</v>
      </c>
      <c r="N18" s="175" t="b">
        <v>0</v>
      </c>
      <c r="O18" s="175" t="b">
        <v>0</v>
      </c>
      <c r="P18" s="175" t="b">
        <v>0</v>
      </c>
      <c r="Q18" s="175" t="b">
        <v>0</v>
      </c>
      <c r="R18" s="175" t="b">
        <v>0</v>
      </c>
      <c r="S18" s="175" t="b">
        <v>0</v>
      </c>
      <c r="T18" s="175" t="b">
        <v>0</v>
      </c>
      <c r="U18" s="199"/>
      <c r="V18" s="30"/>
      <c r="W18" s="30"/>
    </row>
    <row r="19" spans="2:23" ht="30" customHeight="1" thickBot="1">
      <c r="B19" s="178">
        <v>14</v>
      </c>
      <c r="C19" s="174">
        <f>'２異動者情報'!C18</f>
        <v>0</v>
      </c>
      <c r="D19" s="175" t="b">
        <v>0</v>
      </c>
      <c r="E19" s="175" t="b">
        <v>0</v>
      </c>
      <c r="F19" s="175" t="b">
        <v>0</v>
      </c>
      <c r="G19" s="175" t="b">
        <v>0</v>
      </c>
      <c r="H19" s="175" t="b">
        <v>0</v>
      </c>
      <c r="I19" s="175" t="b">
        <v>0</v>
      </c>
      <c r="J19" s="175" t="b">
        <v>0</v>
      </c>
      <c r="K19" s="175" t="b">
        <v>0</v>
      </c>
      <c r="L19" s="175" t="b">
        <v>0</v>
      </c>
      <c r="M19" s="175" t="b">
        <v>0</v>
      </c>
      <c r="N19" s="175" t="b">
        <v>0</v>
      </c>
      <c r="O19" s="175" t="b">
        <v>0</v>
      </c>
      <c r="P19" s="175" t="b">
        <v>0</v>
      </c>
      <c r="Q19" s="175" t="b">
        <v>0</v>
      </c>
      <c r="R19" s="175" t="b">
        <v>0</v>
      </c>
      <c r="S19" s="175" t="b">
        <v>0</v>
      </c>
      <c r="T19" s="175" t="b">
        <v>0</v>
      </c>
      <c r="U19" s="199"/>
      <c r="V19" s="30"/>
      <c r="W19" s="30"/>
    </row>
    <row r="20" spans="2:23" ht="30" customHeight="1" thickBot="1">
      <c r="B20" s="178">
        <v>15</v>
      </c>
      <c r="C20" s="174">
        <f>'２異動者情報'!C19</f>
        <v>0</v>
      </c>
      <c r="D20" s="175" t="b">
        <v>0</v>
      </c>
      <c r="E20" s="175" t="b">
        <v>0</v>
      </c>
      <c r="F20" s="175" t="b">
        <v>0</v>
      </c>
      <c r="G20" s="175" t="b">
        <v>0</v>
      </c>
      <c r="H20" s="175" t="b">
        <v>0</v>
      </c>
      <c r="I20" s="175" t="b">
        <v>0</v>
      </c>
      <c r="J20" s="175" t="b">
        <v>0</v>
      </c>
      <c r="K20" s="175" t="b">
        <v>0</v>
      </c>
      <c r="L20" s="175" t="b">
        <v>0</v>
      </c>
      <c r="M20" s="175" t="b">
        <v>0</v>
      </c>
      <c r="N20" s="175" t="b">
        <v>0</v>
      </c>
      <c r="O20" s="175" t="b">
        <v>0</v>
      </c>
      <c r="P20" s="175" t="b">
        <v>0</v>
      </c>
      <c r="Q20" s="175" t="b">
        <v>0</v>
      </c>
      <c r="R20" s="175" t="b">
        <v>0</v>
      </c>
      <c r="S20" s="175" t="b">
        <v>0</v>
      </c>
      <c r="T20" s="175" t="b">
        <v>0</v>
      </c>
      <c r="U20" s="199"/>
      <c r="V20" s="30"/>
      <c r="W20" s="30"/>
    </row>
    <row r="21" spans="2:23" ht="30" customHeight="1" thickBot="1">
      <c r="B21" s="178">
        <v>16</v>
      </c>
      <c r="C21" s="174">
        <f>'２異動者情報'!C20</f>
        <v>0</v>
      </c>
      <c r="D21" s="175" t="b">
        <v>0</v>
      </c>
      <c r="E21" s="175" t="b">
        <v>0</v>
      </c>
      <c r="F21" s="175" t="b">
        <v>0</v>
      </c>
      <c r="G21" s="175" t="b">
        <v>0</v>
      </c>
      <c r="H21" s="175" t="b">
        <v>0</v>
      </c>
      <c r="I21" s="175" t="b">
        <v>0</v>
      </c>
      <c r="J21" s="175" t="b">
        <v>0</v>
      </c>
      <c r="K21" s="175" t="b">
        <v>0</v>
      </c>
      <c r="L21" s="175" t="b">
        <v>0</v>
      </c>
      <c r="M21" s="175" t="b">
        <v>0</v>
      </c>
      <c r="N21" s="175" t="b">
        <v>0</v>
      </c>
      <c r="O21" s="175" t="b">
        <v>0</v>
      </c>
      <c r="P21" s="175" t="b">
        <v>0</v>
      </c>
      <c r="Q21" s="175" t="b">
        <v>0</v>
      </c>
      <c r="R21" s="175" t="b">
        <v>0</v>
      </c>
      <c r="S21" s="175" t="b">
        <v>0</v>
      </c>
      <c r="T21" s="175" t="b">
        <v>0</v>
      </c>
      <c r="U21" s="199"/>
      <c r="V21" s="30"/>
      <c r="W21" s="30"/>
    </row>
    <row r="22" spans="2:23" ht="30" customHeight="1" thickBot="1">
      <c r="B22" s="178">
        <v>17</v>
      </c>
      <c r="C22" s="174">
        <f>'２異動者情報'!C21</f>
        <v>0</v>
      </c>
      <c r="D22" s="175" t="b">
        <v>0</v>
      </c>
      <c r="E22" s="175" t="b">
        <v>0</v>
      </c>
      <c r="F22" s="175" t="b">
        <v>0</v>
      </c>
      <c r="G22" s="175" t="b">
        <v>0</v>
      </c>
      <c r="H22" s="175" t="b">
        <v>0</v>
      </c>
      <c r="I22" s="175" t="b">
        <v>0</v>
      </c>
      <c r="J22" s="175" t="b">
        <v>0</v>
      </c>
      <c r="K22" s="175" t="b">
        <v>0</v>
      </c>
      <c r="L22" s="175" t="b">
        <v>0</v>
      </c>
      <c r="M22" s="175" t="b">
        <v>0</v>
      </c>
      <c r="N22" s="175" t="b">
        <v>0</v>
      </c>
      <c r="O22" s="175" t="b">
        <v>0</v>
      </c>
      <c r="P22" s="175" t="b">
        <v>0</v>
      </c>
      <c r="Q22" s="175" t="b">
        <v>0</v>
      </c>
      <c r="R22" s="175" t="b">
        <v>0</v>
      </c>
      <c r="S22" s="175" t="b">
        <v>0</v>
      </c>
      <c r="T22" s="175" t="b">
        <v>0</v>
      </c>
      <c r="U22" s="199"/>
      <c r="V22" s="30"/>
      <c r="W22" s="30"/>
    </row>
    <row r="23" spans="2:23" ht="30" customHeight="1" thickBot="1">
      <c r="B23" s="178">
        <v>18</v>
      </c>
      <c r="C23" s="174">
        <f>'２異動者情報'!C22</f>
        <v>0</v>
      </c>
      <c r="D23" s="175" t="b">
        <v>0</v>
      </c>
      <c r="E23" s="175" t="b">
        <v>0</v>
      </c>
      <c r="F23" s="175" t="b">
        <v>0</v>
      </c>
      <c r="G23" s="175" t="b">
        <v>0</v>
      </c>
      <c r="H23" s="175" t="b">
        <v>0</v>
      </c>
      <c r="I23" s="175" t="b">
        <v>0</v>
      </c>
      <c r="J23" s="175" t="b">
        <v>0</v>
      </c>
      <c r="K23" s="175" t="b">
        <v>0</v>
      </c>
      <c r="L23" s="175" t="b">
        <v>0</v>
      </c>
      <c r="M23" s="175" t="b">
        <v>0</v>
      </c>
      <c r="N23" s="175" t="b">
        <v>0</v>
      </c>
      <c r="O23" s="175" t="b">
        <v>0</v>
      </c>
      <c r="P23" s="175" t="b">
        <v>0</v>
      </c>
      <c r="Q23" s="175" t="b">
        <v>0</v>
      </c>
      <c r="R23" s="175" t="b">
        <v>0</v>
      </c>
      <c r="S23" s="175" t="b">
        <v>0</v>
      </c>
      <c r="T23" s="175" t="b">
        <v>0</v>
      </c>
      <c r="U23" s="199"/>
      <c r="V23" s="30"/>
      <c r="W23" s="30"/>
    </row>
    <row r="24" spans="2:23" ht="30" customHeight="1" thickBot="1">
      <c r="B24" s="178">
        <v>19</v>
      </c>
      <c r="C24" s="174">
        <f>'２異動者情報'!C23</f>
        <v>0</v>
      </c>
      <c r="D24" s="175" t="b">
        <v>0</v>
      </c>
      <c r="E24" s="175" t="b">
        <v>0</v>
      </c>
      <c r="F24" s="175" t="b">
        <v>0</v>
      </c>
      <c r="G24" s="175" t="b">
        <v>0</v>
      </c>
      <c r="H24" s="175" t="b">
        <v>0</v>
      </c>
      <c r="I24" s="175" t="b">
        <v>0</v>
      </c>
      <c r="J24" s="175" t="b">
        <v>0</v>
      </c>
      <c r="K24" s="175" t="b">
        <v>0</v>
      </c>
      <c r="L24" s="175" t="b">
        <v>0</v>
      </c>
      <c r="M24" s="175" t="b">
        <v>0</v>
      </c>
      <c r="N24" s="175" t="b">
        <v>0</v>
      </c>
      <c r="O24" s="175" t="b">
        <v>0</v>
      </c>
      <c r="P24" s="175" t="b">
        <v>0</v>
      </c>
      <c r="Q24" s="175" t="b">
        <v>0</v>
      </c>
      <c r="R24" s="175" t="b">
        <v>0</v>
      </c>
      <c r="S24" s="175" t="b">
        <v>0</v>
      </c>
      <c r="T24" s="175" t="b">
        <v>0</v>
      </c>
      <c r="U24" s="199"/>
      <c r="V24" s="30"/>
      <c r="W24" s="30"/>
    </row>
    <row r="25" spans="2:23" ht="30" customHeight="1" thickBot="1">
      <c r="B25" s="178">
        <v>20</v>
      </c>
      <c r="C25" s="174">
        <f>'２異動者情報'!C24</f>
        <v>0</v>
      </c>
      <c r="D25" s="175" t="b">
        <v>0</v>
      </c>
      <c r="E25" s="175" t="b">
        <v>0</v>
      </c>
      <c r="F25" s="175" t="b">
        <v>0</v>
      </c>
      <c r="G25" s="175" t="b">
        <v>0</v>
      </c>
      <c r="H25" s="175" t="b">
        <v>0</v>
      </c>
      <c r="I25" s="175" t="b">
        <v>0</v>
      </c>
      <c r="J25" s="175" t="b">
        <v>0</v>
      </c>
      <c r="K25" s="175" t="b">
        <v>0</v>
      </c>
      <c r="L25" s="175" t="b">
        <v>0</v>
      </c>
      <c r="M25" s="175" t="b">
        <v>0</v>
      </c>
      <c r="N25" s="175" t="b">
        <v>0</v>
      </c>
      <c r="O25" s="175" t="b">
        <v>0</v>
      </c>
      <c r="P25" s="175" t="b">
        <v>0</v>
      </c>
      <c r="Q25" s="175" t="b">
        <v>0</v>
      </c>
      <c r="R25" s="175" t="b">
        <v>0</v>
      </c>
      <c r="S25" s="175" t="b">
        <v>0</v>
      </c>
      <c r="T25" s="175" t="b">
        <v>0</v>
      </c>
      <c r="U25" s="199"/>
      <c r="V25" s="30"/>
      <c r="W25" s="30"/>
    </row>
    <row r="26" spans="2:23" ht="18" customHeight="1"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</row>
    <row r="27" spans="2:23" ht="18" customHeight="1"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</row>
    <row r="28" spans="2:23" ht="18" customHeight="1"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</row>
    <row r="29" spans="2:23" ht="18" customHeight="1"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</row>
    <row r="30" spans="2:23" ht="18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</row>
    <row r="31" spans="2:23" ht="18" customHeight="1"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</row>
    <row r="32" spans="2:23" ht="18" customHeight="1"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</row>
    <row r="33" spans="3:23" ht="18" customHeight="1"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</row>
    <row r="34" spans="3:23" ht="18" customHeight="1"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</row>
    <row r="35" spans="3:23" ht="18" customHeight="1"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</row>
    <row r="36" spans="3:23" ht="18" customHeight="1"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</row>
    <row r="37" spans="3:23" ht="18" customHeight="1"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</row>
    <row r="38" spans="3:23" ht="18" customHeight="1"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</row>
  </sheetData>
  <mergeCells count="1">
    <mergeCell ref="D3:T3"/>
  </mergeCells>
  <phoneticPr fontId="1"/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rgb="FF92D050"/>
  </sheetPr>
  <dimension ref="A1:AZ61"/>
  <sheetViews>
    <sheetView showGridLines="0" showZeros="0" topLeftCell="A7" workbookViewId="0">
      <selection activeCell="Q25" sqref="Q25:AM26"/>
    </sheetView>
  </sheetViews>
  <sheetFormatPr defaultColWidth="2.375" defaultRowHeight="14.45" customHeight="1"/>
  <cols>
    <col min="1" max="41" width="2.375" style="45"/>
    <col min="42" max="42" width="2.375" style="45" customWidth="1"/>
    <col min="43" max="43" width="11.375" style="45" hidden="1" customWidth="1"/>
    <col min="44" max="44" width="3.375" style="45" customWidth="1"/>
    <col min="45" max="49" width="2.375" style="45"/>
    <col min="50" max="50" width="0" style="45" hidden="1" customWidth="1"/>
    <col min="51" max="16384" width="2.375" style="45"/>
  </cols>
  <sheetData>
    <row r="1" spans="1:52" ht="14.45" customHeight="1">
      <c r="A1" s="43" t="s">
        <v>3399</v>
      </c>
      <c r="B1" s="44"/>
      <c r="AX1" s="45">
        <v>3</v>
      </c>
      <c r="AZ1" s="46">
        <v>1</v>
      </c>
    </row>
    <row r="2" spans="1:52" ht="14.45" customHeight="1">
      <c r="A2" s="267" t="s">
        <v>3396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412" t="s">
        <v>4194</v>
      </c>
      <c r="AO2" s="412"/>
      <c r="AP2" s="412"/>
      <c r="AQ2" s="412"/>
      <c r="AR2" s="412"/>
      <c r="AS2" s="412"/>
      <c r="AT2" s="412"/>
      <c r="AU2" s="412"/>
      <c r="AV2" s="412"/>
    </row>
    <row r="3" spans="1:52" ht="14.45" customHeight="1">
      <c r="A3" s="267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7"/>
      <c r="AK3" s="267"/>
      <c r="AL3" s="267"/>
      <c r="AM3" s="267"/>
      <c r="AN3" s="412"/>
      <c r="AO3" s="412"/>
      <c r="AP3" s="412"/>
      <c r="AQ3" s="412"/>
      <c r="AR3" s="412"/>
      <c r="AS3" s="412"/>
      <c r="AT3" s="412"/>
      <c r="AU3" s="412"/>
      <c r="AV3" s="412"/>
    </row>
    <row r="5" spans="1:52" s="43" customFormat="1" ht="14.45" customHeight="1">
      <c r="A5" s="268" t="s">
        <v>3395</v>
      </c>
      <c r="B5" s="269"/>
      <c r="C5" s="269"/>
      <c r="D5" s="269"/>
      <c r="E5" s="269"/>
      <c r="F5" s="269"/>
      <c r="G5" s="269"/>
      <c r="H5" s="269"/>
      <c r="I5" s="270"/>
      <c r="J5" s="268" t="s">
        <v>4199</v>
      </c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290" t="s">
        <v>4200</v>
      </c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2"/>
    </row>
    <row r="6" spans="1:52" s="43" customFormat="1" ht="14.45" customHeight="1">
      <c r="A6" s="271"/>
      <c r="B6" s="272"/>
      <c r="C6" s="272"/>
      <c r="D6" s="272"/>
      <c r="E6" s="272"/>
      <c r="F6" s="272"/>
      <c r="G6" s="272"/>
      <c r="H6" s="272"/>
      <c r="I6" s="273"/>
      <c r="J6" s="303"/>
      <c r="K6" s="304"/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293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5"/>
    </row>
    <row r="7" spans="1:52" s="43" customFormat="1" ht="14.45" customHeight="1">
      <c r="A7" s="274" t="str">
        <f>IF(VLOOKUP(F11,職員データ,12,FALSE)=0,"　　　年 　月 　日",VLOOKUP(F11,職員データ,12,FALSE))</f>
        <v>　　　年 　月 　日</v>
      </c>
      <c r="B7" s="275"/>
      <c r="C7" s="275"/>
      <c r="D7" s="275"/>
      <c r="E7" s="275"/>
      <c r="F7" s="275"/>
      <c r="G7" s="275"/>
      <c r="H7" s="275"/>
      <c r="I7" s="276"/>
      <c r="J7" s="305" t="str">
        <f>IF(F11=0,"",'１前任校'!C4&amp;"（"&amp;'１前任校'!C5&amp;"）")</f>
        <v>鹿児島市立吉田小学校（吉田麓）</v>
      </c>
      <c r="K7" s="306"/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306"/>
      <c r="W7" s="306"/>
      <c r="X7" s="306"/>
      <c r="Y7" s="306"/>
      <c r="Z7" s="306"/>
      <c r="AA7" s="306"/>
      <c r="AB7" s="296">
        <f>IF(F11="","",VLOOKUP(F11,職員データ,13,FALSE))</f>
        <v>0</v>
      </c>
      <c r="AC7" s="297"/>
      <c r="AD7" s="297"/>
      <c r="AE7" s="297"/>
      <c r="AF7" s="297"/>
      <c r="AG7" s="297"/>
      <c r="AH7" s="297"/>
      <c r="AI7" s="297"/>
      <c r="AJ7" s="297"/>
      <c r="AK7" s="297"/>
      <c r="AL7" s="297"/>
      <c r="AM7" s="298"/>
    </row>
    <row r="8" spans="1:52" s="43" customFormat="1" ht="14.45" customHeight="1">
      <c r="A8" s="277"/>
      <c r="B8" s="278"/>
      <c r="C8" s="278"/>
      <c r="D8" s="278"/>
      <c r="E8" s="278"/>
      <c r="F8" s="278"/>
      <c r="G8" s="278"/>
      <c r="H8" s="278"/>
      <c r="I8" s="279"/>
      <c r="J8" s="307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299"/>
      <c r="AC8" s="300"/>
      <c r="AD8" s="300"/>
      <c r="AE8" s="300"/>
      <c r="AF8" s="300"/>
      <c r="AG8" s="300"/>
      <c r="AH8" s="300"/>
      <c r="AI8" s="300"/>
      <c r="AJ8" s="300"/>
      <c r="AK8" s="300"/>
      <c r="AL8" s="300"/>
      <c r="AM8" s="301"/>
    </row>
    <row r="9" spans="1:52" s="43" customFormat="1" ht="14.45" customHeight="1">
      <c r="A9" s="280" t="s">
        <v>3402</v>
      </c>
      <c r="B9" s="269"/>
      <c r="C9" s="269"/>
      <c r="D9" s="269"/>
      <c r="E9" s="270"/>
      <c r="F9" s="284" t="str">
        <f>IF(F11="","",VLOOKUP(F11,職員データ,4,FALSE))</f>
        <v>教諭</v>
      </c>
      <c r="G9" s="285"/>
      <c r="H9" s="285"/>
      <c r="I9" s="285"/>
      <c r="J9" s="285"/>
      <c r="K9" s="285"/>
      <c r="L9" s="285"/>
      <c r="M9" s="285"/>
      <c r="N9" s="285"/>
      <c r="O9" s="285"/>
      <c r="P9" s="286"/>
      <c r="Q9" s="268" t="s">
        <v>3394</v>
      </c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69"/>
      <c r="AD9" s="269"/>
      <c r="AE9" s="269"/>
      <c r="AF9" s="269"/>
      <c r="AG9" s="269"/>
      <c r="AH9" s="269"/>
      <c r="AI9" s="269"/>
      <c r="AJ9" s="269"/>
      <c r="AK9" s="269"/>
      <c r="AL9" s="269"/>
      <c r="AM9" s="270"/>
    </row>
    <row r="10" spans="1:52" s="43" customFormat="1" ht="14.45" customHeight="1">
      <c r="A10" s="281"/>
      <c r="B10" s="282"/>
      <c r="C10" s="282"/>
      <c r="D10" s="282"/>
      <c r="E10" s="283"/>
      <c r="F10" s="287"/>
      <c r="G10" s="288"/>
      <c r="H10" s="288"/>
      <c r="I10" s="288"/>
      <c r="J10" s="288"/>
      <c r="K10" s="288"/>
      <c r="L10" s="288"/>
      <c r="M10" s="288"/>
      <c r="N10" s="288"/>
      <c r="O10" s="288"/>
      <c r="P10" s="289"/>
      <c r="Q10" s="271"/>
      <c r="R10" s="272"/>
      <c r="S10" s="272"/>
      <c r="T10" s="272"/>
      <c r="U10" s="272"/>
      <c r="V10" s="272"/>
      <c r="W10" s="272"/>
      <c r="X10" s="272"/>
      <c r="Y10" s="272"/>
      <c r="Z10" s="272"/>
      <c r="AA10" s="272"/>
      <c r="AB10" s="272"/>
      <c r="AC10" s="272"/>
      <c r="AD10" s="272"/>
      <c r="AE10" s="272"/>
      <c r="AF10" s="272"/>
      <c r="AG10" s="272"/>
      <c r="AH10" s="272"/>
      <c r="AI10" s="272"/>
      <c r="AJ10" s="272"/>
      <c r="AK10" s="272"/>
      <c r="AL10" s="272"/>
      <c r="AM10" s="273"/>
    </row>
    <row r="11" spans="1:52" s="43" customFormat="1" ht="14.45" customHeight="1">
      <c r="A11" s="280" t="s">
        <v>3403</v>
      </c>
      <c r="B11" s="269"/>
      <c r="C11" s="269"/>
      <c r="D11" s="269"/>
      <c r="E11" s="270"/>
      <c r="F11" s="284" t="str">
        <f>IF(AX1="","",VLOOKUP(AX1,職員データ!A6:BI25,2,FALSE))</f>
        <v>山下　良子</v>
      </c>
      <c r="G11" s="269"/>
      <c r="H11" s="269"/>
      <c r="I11" s="269"/>
      <c r="J11" s="269"/>
      <c r="K11" s="269"/>
      <c r="L11" s="269"/>
      <c r="M11" s="269"/>
      <c r="N11" s="269"/>
      <c r="O11" s="269"/>
      <c r="P11" s="270"/>
      <c r="Q11" s="296" t="str">
        <f>IF(VLOOKUP(F11,職員データ,10,FALSE)=0,"",VLOOKUP(F11,職員データ,10,FALSE)&amp;"（"&amp;VLOOKUP(F11,職員データ,11,FALSE)&amp;"）")</f>
        <v>鹿児島市鴨池新町１０－１（鹿児島中央）</v>
      </c>
      <c r="R11" s="297"/>
      <c r="S11" s="297"/>
      <c r="T11" s="297"/>
      <c r="U11" s="297"/>
      <c r="V11" s="297"/>
      <c r="W11" s="297"/>
      <c r="X11" s="297"/>
      <c r="Y11" s="297"/>
      <c r="Z11" s="297"/>
      <c r="AA11" s="297"/>
      <c r="AB11" s="297"/>
      <c r="AC11" s="297"/>
      <c r="AD11" s="297"/>
      <c r="AE11" s="297"/>
      <c r="AF11" s="297"/>
      <c r="AG11" s="297"/>
      <c r="AH11" s="297"/>
      <c r="AI11" s="297"/>
      <c r="AJ11" s="297"/>
      <c r="AK11" s="297"/>
      <c r="AL11" s="297"/>
      <c r="AM11" s="298"/>
    </row>
    <row r="12" spans="1:52" s="43" customFormat="1" ht="14.45" customHeight="1">
      <c r="A12" s="281"/>
      <c r="B12" s="282"/>
      <c r="C12" s="282"/>
      <c r="D12" s="282"/>
      <c r="E12" s="283"/>
      <c r="F12" s="281"/>
      <c r="G12" s="282"/>
      <c r="H12" s="282"/>
      <c r="I12" s="282"/>
      <c r="J12" s="282"/>
      <c r="K12" s="282"/>
      <c r="L12" s="282"/>
      <c r="M12" s="282"/>
      <c r="N12" s="282"/>
      <c r="O12" s="282"/>
      <c r="P12" s="283"/>
      <c r="Q12" s="299"/>
      <c r="R12" s="300"/>
      <c r="S12" s="300"/>
      <c r="T12" s="300"/>
      <c r="U12" s="300"/>
      <c r="V12" s="300"/>
      <c r="W12" s="300"/>
      <c r="X12" s="300"/>
      <c r="Y12" s="300"/>
      <c r="Z12" s="300"/>
      <c r="AA12" s="300"/>
      <c r="AB12" s="300"/>
      <c r="AC12" s="300"/>
      <c r="AD12" s="300"/>
      <c r="AE12" s="300"/>
      <c r="AF12" s="300"/>
      <c r="AG12" s="300"/>
      <c r="AH12" s="300"/>
      <c r="AI12" s="300"/>
      <c r="AJ12" s="300"/>
      <c r="AK12" s="300"/>
      <c r="AL12" s="300"/>
      <c r="AM12" s="301"/>
    </row>
    <row r="13" spans="1:52" s="43" customFormat="1" ht="14.45" customHeight="1">
      <c r="A13" s="280" t="s">
        <v>3400</v>
      </c>
      <c r="B13" s="269"/>
      <c r="C13" s="269"/>
      <c r="D13" s="269"/>
      <c r="E13" s="270"/>
      <c r="F13" s="309">
        <f>IF(VLOOKUP(F11,職員データ,2,FALSE)=0,"",VLOOKUP(F11,職員データ,2,FALSE))</f>
        <v>333333</v>
      </c>
      <c r="G13" s="310"/>
      <c r="H13" s="310"/>
      <c r="I13" s="310"/>
      <c r="J13" s="310"/>
      <c r="K13" s="310"/>
      <c r="L13" s="310"/>
      <c r="M13" s="310"/>
      <c r="N13" s="310"/>
      <c r="O13" s="310"/>
      <c r="P13" s="311"/>
      <c r="Q13" s="315" t="s">
        <v>3511</v>
      </c>
      <c r="R13" s="316"/>
      <c r="S13" s="316"/>
      <c r="T13" s="316"/>
      <c r="U13" s="317"/>
      <c r="V13" s="324" t="str">
        <f>IF(VLOOKUP(F11,職員データ,6,FALSE)=0,"",DBCS(LEFT(VLOOKUP(F11,職員データ,6,FALSE),1)))</f>
        <v>１</v>
      </c>
      <c r="W13" s="325"/>
      <c r="X13" s="327" t="str">
        <f>IF(VLOOKUP(F11,職員データ,6,FALSE)=0,"",DBCS(RIGHT(VLOOKUP(F11,職員データ,6,FALSE),1)))</f>
        <v>０</v>
      </c>
      <c r="Y13" s="328"/>
      <c r="Z13" s="47"/>
      <c r="AA13" s="47"/>
      <c r="AB13" s="47"/>
      <c r="AC13" s="47"/>
      <c r="AD13" s="47"/>
      <c r="AE13" s="47"/>
      <c r="AF13" s="348" t="s">
        <v>3393</v>
      </c>
      <c r="AG13" s="348"/>
      <c r="AH13" s="348"/>
      <c r="AI13" s="348"/>
      <c r="AJ13" s="348"/>
      <c r="AK13" s="348"/>
      <c r="AL13" s="348"/>
      <c r="AM13" s="48"/>
    </row>
    <row r="14" spans="1:52" s="43" customFormat="1" ht="14.45" customHeight="1">
      <c r="A14" s="281"/>
      <c r="B14" s="282"/>
      <c r="C14" s="282"/>
      <c r="D14" s="282"/>
      <c r="E14" s="283"/>
      <c r="F14" s="312"/>
      <c r="G14" s="313"/>
      <c r="H14" s="313"/>
      <c r="I14" s="313"/>
      <c r="J14" s="313"/>
      <c r="K14" s="313"/>
      <c r="L14" s="313"/>
      <c r="M14" s="313"/>
      <c r="N14" s="313"/>
      <c r="O14" s="313"/>
      <c r="P14" s="314"/>
      <c r="Q14" s="318"/>
      <c r="R14" s="319"/>
      <c r="S14" s="319"/>
      <c r="T14" s="319"/>
      <c r="U14" s="320"/>
      <c r="V14" s="281"/>
      <c r="W14" s="326"/>
      <c r="X14" s="329"/>
      <c r="Y14" s="330"/>
      <c r="Z14" s="49"/>
      <c r="AA14" s="49"/>
      <c r="AB14" s="49"/>
      <c r="AC14" s="49"/>
      <c r="AD14" s="49"/>
      <c r="AE14" s="49"/>
      <c r="AF14" s="331">
        <f>IF(VLOOKUP(F11,職員データ,5,FALSE)=0,"",VLOOKUP(F11,職員データ,5,FALSE))</f>
        <v>43190</v>
      </c>
      <c r="AG14" s="331"/>
      <c r="AH14" s="331"/>
      <c r="AI14" s="331"/>
      <c r="AJ14" s="331"/>
      <c r="AK14" s="331"/>
      <c r="AL14" s="331"/>
      <c r="AM14" s="50"/>
    </row>
    <row r="15" spans="1:52" s="43" customFormat="1" ht="14.45" customHeight="1">
      <c r="A15" s="280" t="s">
        <v>3401</v>
      </c>
      <c r="B15" s="269"/>
      <c r="C15" s="269"/>
      <c r="D15" s="269"/>
      <c r="E15" s="270"/>
      <c r="F15" s="332">
        <f>IF(VLOOKUP(F11,職員データ,3,FALSE)=0,"      年　　月　　日",VLOOKUP(F11,職員データ,3,FALSE))</f>
        <v>32666</v>
      </c>
      <c r="G15" s="333"/>
      <c r="H15" s="333"/>
      <c r="I15" s="333"/>
      <c r="J15" s="333"/>
      <c r="K15" s="333"/>
      <c r="L15" s="333"/>
      <c r="M15" s="333"/>
      <c r="N15" s="333"/>
      <c r="O15" s="333"/>
      <c r="P15" s="334"/>
      <c r="Q15" s="318"/>
      <c r="R15" s="319"/>
      <c r="S15" s="319"/>
      <c r="T15" s="319"/>
      <c r="U15" s="320"/>
      <c r="V15" s="338">
        <f>IF(VLOOKUP(F11,職員データ,7,FALSE)=0,"",VLOOKUP(F11,職員データ,7,FALSE))</f>
        <v>2</v>
      </c>
      <c r="W15" s="339"/>
      <c r="X15" s="339"/>
      <c r="Y15" s="302" t="s">
        <v>3392</v>
      </c>
      <c r="Z15" s="342">
        <f>IF(VLOOKUP(F11,職員データ,8,FALSE)=0,"",VLOOKUP(F11,職員データ,8,FALSE))</f>
        <v>60</v>
      </c>
      <c r="AA15" s="343"/>
      <c r="AB15" s="343"/>
      <c r="AC15" s="344" t="s">
        <v>3391</v>
      </c>
      <c r="AD15" s="345">
        <f>IF(VLOOKUP(F11,職員データ,9,FALSE)=0,"",VLOOKUP(F11,職員データ,9,FALSE))</f>
        <v>269000</v>
      </c>
      <c r="AE15" s="346"/>
      <c r="AF15" s="346"/>
      <c r="AG15" s="346"/>
      <c r="AH15" s="346"/>
      <c r="AI15" s="346"/>
      <c r="AJ15" s="346"/>
      <c r="AK15" s="346"/>
      <c r="AL15" s="344" t="s">
        <v>3390</v>
      </c>
      <c r="AM15" s="50"/>
    </row>
    <row r="16" spans="1:52" s="43" customFormat="1" ht="14.45" customHeight="1">
      <c r="A16" s="281"/>
      <c r="B16" s="282"/>
      <c r="C16" s="282"/>
      <c r="D16" s="282"/>
      <c r="E16" s="283"/>
      <c r="F16" s="335"/>
      <c r="G16" s="336"/>
      <c r="H16" s="336"/>
      <c r="I16" s="336"/>
      <c r="J16" s="336"/>
      <c r="K16" s="336"/>
      <c r="L16" s="336"/>
      <c r="M16" s="336"/>
      <c r="N16" s="336"/>
      <c r="O16" s="336"/>
      <c r="P16" s="337"/>
      <c r="Q16" s="321"/>
      <c r="R16" s="322"/>
      <c r="S16" s="322"/>
      <c r="T16" s="322"/>
      <c r="U16" s="323"/>
      <c r="V16" s="340"/>
      <c r="W16" s="341"/>
      <c r="X16" s="341"/>
      <c r="Y16" s="282"/>
      <c r="Z16" s="341"/>
      <c r="AA16" s="341"/>
      <c r="AB16" s="341"/>
      <c r="AC16" s="282"/>
      <c r="AD16" s="347"/>
      <c r="AE16" s="347"/>
      <c r="AF16" s="347"/>
      <c r="AG16" s="347"/>
      <c r="AH16" s="347"/>
      <c r="AI16" s="347"/>
      <c r="AJ16" s="347"/>
      <c r="AK16" s="347"/>
      <c r="AL16" s="282"/>
      <c r="AM16" s="51"/>
    </row>
    <row r="17" spans="1:39" s="43" customFormat="1" ht="14.45" customHeight="1">
      <c r="A17" s="52"/>
      <c r="B17" s="47"/>
      <c r="C17" s="47"/>
      <c r="D17" s="47"/>
      <c r="E17" s="48"/>
      <c r="F17" s="268" t="s">
        <v>3389</v>
      </c>
      <c r="G17" s="269"/>
      <c r="H17" s="269"/>
      <c r="I17" s="269"/>
      <c r="J17" s="269"/>
      <c r="K17" s="269"/>
      <c r="L17" s="269"/>
      <c r="M17" s="349" t="s">
        <v>3388</v>
      </c>
      <c r="N17" s="350"/>
      <c r="O17" s="350"/>
      <c r="P17" s="351"/>
      <c r="Q17" s="302" t="s">
        <v>3387</v>
      </c>
      <c r="R17" s="269"/>
      <c r="S17" s="269"/>
      <c r="T17" s="269"/>
      <c r="U17" s="269"/>
      <c r="V17" s="269"/>
      <c r="W17" s="269"/>
      <c r="X17" s="269"/>
      <c r="Y17" s="269"/>
      <c r="Z17" s="269"/>
      <c r="AA17" s="269"/>
      <c r="AB17" s="269"/>
      <c r="AC17" s="269"/>
      <c r="AD17" s="269"/>
      <c r="AE17" s="269"/>
      <c r="AF17" s="269"/>
      <c r="AG17" s="269"/>
      <c r="AH17" s="269"/>
      <c r="AI17" s="269"/>
      <c r="AJ17" s="269"/>
      <c r="AK17" s="269"/>
      <c r="AL17" s="269"/>
      <c r="AM17" s="270"/>
    </row>
    <row r="18" spans="1:39" s="43" customFormat="1" ht="14.45" customHeight="1">
      <c r="A18" s="53"/>
      <c r="B18" s="49"/>
      <c r="C18" s="49"/>
      <c r="D18" s="49"/>
      <c r="E18" s="50"/>
      <c r="F18" s="281"/>
      <c r="G18" s="282"/>
      <c r="H18" s="282"/>
      <c r="I18" s="282"/>
      <c r="J18" s="282"/>
      <c r="K18" s="282"/>
      <c r="L18" s="282"/>
      <c r="M18" s="352"/>
      <c r="N18" s="353"/>
      <c r="O18" s="353"/>
      <c r="P18" s="354"/>
      <c r="Q18" s="282"/>
      <c r="R18" s="282"/>
      <c r="S18" s="282"/>
      <c r="T18" s="282"/>
      <c r="U18" s="282"/>
      <c r="V18" s="282"/>
      <c r="W18" s="282"/>
      <c r="X18" s="282"/>
      <c r="Y18" s="282"/>
      <c r="Z18" s="282"/>
      <c r="AA18" s="282"/>
      <c r="AB18" s="282"/>
      <c r="AC18" s="282"/>
      <c r="AD18" s="282"/>
      <c r="AE18" s="282"/>
      <c r="AF18" s="282"/>
      <c r="AG18" s="282"/>
      <c r="AH18" s="282"/>
      <c r="AI18" s="282"/>
      <c r="AJ18" s="282"/>
      <c r="AK18" s="282"/>
      <c r="AL18" s="282"/>
      <c r="AM18" s="283"/>
    </row>
    <row r="19" spans="1:39" s="43" customFormat="1" ht="14.45" customHeight="1">
      <c r="A19" s="355" t="s">
        <v>3386</v>
      </c>
      <c r="B19" s="356"/>
      <c r="C19" s="356"/>
      <c r="D19" s="356"/>
      <c r="E19" s="357"/>
      <c r="F19" s="359" t="s">
        <v>3385</v>
      </c>
      <c r="G19" s="269"/>
      <c r="H19" s="269"/>
      <c r="I19" s="269"/>
      <c r="J19" s="269"/>
      <c r="K19" s="269"/>
      <c r="L19" s="269"/>
      <c r="M19" s="361" t="str">
        <f>IF(VLOOKUP(F11,職員データ,14,FALSE)=0,"",IF(VLOOKUP(F11,職員データ,14,FALSE)=TRUE,"○",""))</f>
        <v/>
      </c>
      <c r="N19" s="362"/>
      <c r="O19" s="365" t="str">
        <f>IF(VLOOKUP(F11,職員データ,14,FALSE)=0,"",IF(VLOOKUP(F11,職員データ,14,FALSE)=FALSE,"○",""))</f>
        <v>○</v>
      </c>
      <c r="P19" s="366"/>
      <c r="Q19" s="369" t="str">
        <f>IF(VLOOKUP(F11,職員データ,15,FALSE)=0,"",VLOOKUP(F11,職員データ,15,FALSE))</f>
        <v/>
      </c>
      <c r="R19" s="370"/>
      <c r="S19" s="370"/>
      <c r="T19" s="370"/>
      <c r="U19" s="370"/>
      <c r="V19" s="370"/>
      <c r="W19" s="370"/>
      <c r="X19" s="370"/>
      <c r="Y19" s="370"/>
      <c r="Z19" s="370"/>
      <c r="AA19" s="370"/>
      <c r="AB19" s="370"/>
      <c r="AC19" s="370"/>
      <c r="AD19" s="370"/>
      <c r="AE19" s="370"/>
      <c r="AF19" s="370"/>
      <c r="AG19" s="370"/>
      <c r="AH19" s="370"/>
      <c r="AI19" s="370"/>
      <c r="AJ19" s="370"/>
      <c r="AK19" s="370"/>
      <c r="AL19" s="370"/>
      <c r="AM19" s="371"/>
    </row>
    <row r="20" spans="1:39" s="43" customFormat="1" ht="14.45" customHeight="1">
      <c r="A20" s="358"/>
      <c r="B20" s="356"/>
      <c r="C20" s="356"/>
      <c r="D20" s="356"/>
      <c r="E20" s="357"/>
      <c r="F20" s="358"/>
      <c r="G20" s="360"/>
      <c r="H20" s="360"/>
      <c r="I20" s="360"/>
      <c r="J20" s="360"/>
      <c r="K20" s="360"/>
      <c r="L20" s="360"/>
      <c r="M20" s="363"/>
      <c r="N20" s="364"/>
      <c r="O20" s="367"/>
      <c r="P20" s="368"/>
      <c r="Q20" s="372"/>
      <c r="R20" s="372"/>
      <c r="S20" s="372"/>
      <c r="T20" s="372"/>
      <c r="U20" s="372"/>
      <c r="V20" s="372"/>
      <c r="W20" s="372"/>
      <c r="X20" s="372"/>
      <c r="Y20" s="372"/>
      <c r="Z20" s="372"/>
      <c r="AA20" s="372"/>
      <c r="AB20" s="372"/>
      <c r="AC20" s="372"/>
      <c r="AD20" s="372"/>
      <c r="AE20" s="372"/>
      <c r="AF20" s="372"/>
      <c r="AG20" s="372"/>
      <c r="AH20" s="372"/>
      <c r="AI20" s="372"/>
      <c r="AJ20" s="372"/>
      <c r="AK20" s="372"/>
      <c r="AL20" s="372"/>
      <c r="AM20" s="373"/>
    </row>
    <row r="21" spans="1:39" s="43" customFormat="1" ht="14.45" customHeight="1">
      <c r="A21" s="355" t="s">
        <v>3384</v>
      </c>
      <c r="B21" s="356"/>
      <c r="C21" s="356"/>
      <c r="D21" s="356"/>
      <c r="E21" s="357"/>
      <c r="F21" s="374" t="s">
        <v>3383</v>
      </c>
      <c r="G21" s="375"/>
      <c r="H21" s="375"/>
      <c r="I21" s="375"/>
      <c r="J21" s="375"/>
      <c r="K21" s="375"/>
      <c r="L21" s="375"/>
      <c r="M21" s="377" t="str">
        <f>IF(VLOOKUP(F11,職員データ,16,FALSE)=0,"",IF(VLOOKUP(F11,職員データ,16,FALSE)=TRUE,"○",""))</f>
        <v/>
      </c>
      <c r="N21" s="378"/>
      <c r="O21" s="378" t="str">
        <f>IF(VLOOKUP(F11,職員データ,16,FALSE)=0,"",IF(VLOOKUP(F11,職員データ,16,FALSE)=FALSE,"○",""))</f>
        <v>○</v>
      </c>
      <c r="P21" s="379"/>
      <c r="Q21" s="380" t="str">
        <f>IF(VLOOKUP(F11,職員データ,17,FALSE)=0,"",VLOOKUP(F11,職員データ,17,FALSE))</f>
        <v/>
      </c>
      <c r="R21" s="380"/>
      <c r="S21" s="380"/>
      <c r="T21" s="380"/>
      <c r="U21" s="380"/>
      <c r="V21" s="380"/>
      <c r="W21" s="380"/>
      <c r="X21" s="380"/>
      <c r="Y21" s="380"/>
      <c r="Z21" s="380"/>
      <c r="AA21" s="380"/>
      <c r="AB21" s="380"/>
      <c r="AC21" s="380"/>
      <c r="AD21" s="380"/>
      <c r="AE21" s="380"/>
      <c r="AF21" s="380"/>
      <c r="AG21" s="380"/>
      <c r="AH21" s="380"/>
      <c r="AI21" s="380"/>
      <c r="AJ21" s="380"/>
      <c r="AK21" s="380"/>
      <c r="AL21" s="380"/>
      <c r="AM21" s="381"/>
    </row>
    <row r="22" spans="1:39" s="43" customFormat="1" ht="14.45" customHeight="1">
      <c r="A22" s="358"/>
      <c r="B22" s="356"/>
      <c r="C22" s="356"/>
      <c r="D22" s="356"/>
      <c r="E22" s="357"/>
      <c r="F22" s="376"/>
      <c r="G22" s="375"/>
      <c r="H22" s="375"/>
      <c r="I22" s="375"/>
      <c r="J22" s="375"/>
      <c r="K22" s="375"/>
      <c r="L22" s="375"/>
      <c r="M22" s="377"/>
      <c r="N22" s="378"/>
      <c r="O22" s="378"/>
      <c r="P22" s="379"/>
      <c r="Q22" s="380"/>
      <c r="R22" s="380"/>
      <c r="S22" s="380"/>
      <c r="T22" s="380"/>
      <c r="U22" s="380"/>
      <c r="V22" s="380"/>
      <c r="W22" s="380"/>
      <c r="X22" s="380"/>
      <c r="Y22" s="380"/>
      <c r="Z22" s="380"/>
      <c r="AA22" s="380"/>
      <c r="AB22" s="380"/>
      <c r="AC22" s="380"/>
      <c r="AD22" s="380"/>
      <c r="AE22" s="380"/>
      <c r="AF22" s="380"/>
      <c r="AG22" s="380"/>
      <c r="AH22" s="380"/>
      <c r="AI22" s="380"/>
      <c r="AJ22" s="380"/>
      <c r="AK22" s="380"/>
      <c r="AL22" s="380"/>
      <c r="AM22" s="381"/>
    </row>
    <row r="23" spans="1:39" s="43" customFormat="1" ht="14.45" customHeight="1">
      <c r="A23" s="53"/>
      <c r="B23" s="49"/>
      <c r="C23" s="49"/>
      <c r="D23" s="49"/>
      <c r="E23" s="50"/>
      <c r="F23" s="374" t="s">
        <v>3382</v>
      </c>
      <c r="G23" s="375"/>
      <c r="H23" s="375"/>
      <c r="I23" s="375"/>
      <c r="J23" s="375"/>
      <c r="K23" s="375"/>
      <c r="L23" s="375"/>
      <c r="M23" s="377" t="str">
        <f>IF(VLOOKUP(F11,職員データ,18,FALSE)=0,"",IF(VLOOKUP(F11,職員データ,18,FALSE)=TRUE,"○",""))</f>
        <v/>
      </c>
      <c r="N23" s="378"/>
      <c r="O23" s="378" t="str">
        <f>IF(VLOOKUP(F11,職員データ,18,FALSE)=0,"",IF(VLOOKUP(F11,職員データ,18,FALSE)=FALSE,"○",""))</f>
        <v>○</v>
      </c>
      <c r="P23" s="379"/>
      <c r="Q23" s="380" t="str">
        <f>IF(VLOOKUP(F11,職員データ,19,FALSE)=0,"",VLOOKUP(F11,職員データ,19,FALSE))</f>
        <v/>
      </c>
      <c r="R23" s="380"/>
      <c r="S23" s="380"/>
      <c r="T23" s="380"/>
      <c r="U23" s="380"/>
      <c r="V23" s="380"/>
      <c r="W23" s="380"/>
      <c r="X23" s="380"/>
      <c r="Y23" s="380"/>
      <c r="Z23" s="380"/>
      <c r="AA23" s="380"/>
      <c r="AB23" s="380"/>
      <c r="AC23" s="380"/>
      <c r="AD23" s="380"/>
      <c r="AE23" s="380"/>
      <c r="AF23" s="380"/>
      <c r="AG23" s="380"/>
      <c r="AH23" s="380"/>
      <c r="AI23" s="380"/>
      <c r="AJ23" s="380"/>
      <c r="AK23" s="380"/>
      <c r="AL23" s="380"/>
      <c r="AM23" s="381"/>
    </row>
    <row r="24" spans="1:39" s="43" customFormat="1" ht="14.45" customHeight="1">
      <c r="A24" s="53"/>
      <c r="B24" s="49"/>
      <c r="C24" s="49"/>
      <c r="D24" s="49"/>
      <c r="E24" s="50"/>
      <c r="F24" s="376"/>
      <c r="G24" s="375"/>
      <c r="H24" s="375"/>
      <c r="I24" s="375"/>
      <c r="J24" s="375"/>
      <c r="K24" s="375"/>
      <c r="L24" s="375"/>
      <c r="M24" s="377"/>
      <c r="N24" s="378"/>
      <c r="O24" s="378"/>
      <c r="P24" s="379"/>
      <c r="Q24" s="380"/>
      <c r="R24" s="380"/>
      <c r="S24" s="380"/>
      <c r="T24" s="380"/>
      <c r="U24" s="380"/>
      <c r="V24" s="380"/>
      <c r="W24" s="380"/>
      <c r="X24" s="380"/>
      <c r="Y24" s="380"/>
      <c r="Z24" s="380"/>
      <c r="AA24" s="380"/>
      <c r="AB24" s="380"/>
      <c r="AC24" s="380"/>
      <c r="AD24" s="380"/>
      <c r="AE24" s="380"/>
      <c r="AF24" s="380"/>
      <c r="AG24" s="380"/>
      <c r="AH24" s="380"/>
      <c r="AI24" s="380"/>
      <c r="AJ24" s="380"/>
      <c r="AK24" s="380"/>
      <c r="AL24" s="380"/>
      <c r="AM24" s="381"/>
    </row>
    <row r="25" spans="1:39" s="43" customFormat="1" ht="14.45" customHeight="1">
      <c r="A25" s="53"/>
      <c r="B25" s="49"/>
      <c r="C25" s="49"/>
      <c r="D25" s="49"/>
      <c r="E25" s="50"/>
      <c r="F25" s="374" t="s">
        <v>3381</v>
      </c>
      <c r="G25" s="375"/>
      <c r="H25" s="375"/>
      <c r="I25" s="375"/>
      <c r="J25" s="375"/>
      <c r="K25" s="375"/>
      <c r="L25" s="375"/>
      <c r="M25" s="377" t="str">
        <f>IF(VLOOKUP(F11,職員データ,20,FALSE)=0,"",IF(VLOOKUP(F11,職員データ,20,FALSE)=TRUE,"○",""))</f>
        <v/>
      </c>
      <c r="N25" s="378"/>
      <c r="O25" s="378" t="str">
        <f>IF(VLOOKUP(F11,職員データ,20,FALSE)=0,"",IF(VLOOKUP(F11,職員データ,20,FALSE)=FALSE,"○",""))</f>
        <v>○</v>
      </c>
      <c r="P25" s="379"/>
      <c r="Q25" s="380" t="str">
        <f>IF(VLOOKUP(F11,職員データ,21,FALSE)=0,"",VLOOKUP(F11,職員データ,21,FALSE))</f>
        <v/>
      </c>
      <c r="R25" s="380"/>
      <c r="S25" s="380"/>
      <c r="T25" s="380"/>
      <c r="U25" s="380"/>
      <c r="V25" s="380"/>
      <c r="W25" s="380"/>
      <c r="X25" s="380"/>
      <c r="Y25" s="380"/>
      <c r="Z25" s="380"/>
      <c r="AA25" s="380"/>
      <c r="AB25" s="380"/>
      <c r="AC25" s="380"/>
      <c r="AD25" s="380"/>
      <c r="AE25" s="380"/>
      <c r="AF25" s="380"/>
      <c r="AG25" s="380"/>
      <c r="AH25" s="380"/>
      <c r="AI25" s="380"/>
      <c r="AJ25" s="380"/>
      <c r="AK25" s="380"/>
      <c r="AL25" s="380"/>
      <c r="AM25" s="381"/>
    </row>
    <row r="26" spans="1:39" s="43" customFormat="1" ht="14.45" customHeight="1">
      <c r="A26" s="382" t="s">
        <v>3380</v>
      </c>
      <c r="B26" s="356"/>
      <c r="C26" s="356"/>
      <c r="D26" s="356"/>
      <c r="E26" s="357"/>
      <c r="F26" s="376"/>
      <c r="G26" s="375"/>
      <c r="H26" s="375"/>
      <c r="I26" s="375"/>
      <c r="J26" s="375"/>
      <c r="K26" s="375"/>
      <c r="L26" s="375"/>
      <c r="M26" s="377"/>
      <c r="N26" s="378"/>
      <c r="O26" s="378"/>
      <c r="P26" s="379"/>
      <c r="Q26" s="380"/>
      <c r="R26" s="380"/>
      <c r="S26" s="380"/>
      <c r="T26" s="380"/>
      <c r="U26" s="380"/>
      <c r="V26" s="380"/>
      <c r="W26" s="380"/>
      <c r="X26" s="380"/>
      <c r="Y26" s="380"/>
      <c r="Z26" s="380"/>
      <c r="AA26" s="380"/>
      <c r="AB26" s="380"/>
      <c r="AC26" s="380"/>
      <c r="AD26" s="380"/>
      <c r="AE26" s="380"/>
      <c r="AF26" s="380"/>
      <c r="AG26" s="380"/>
      <c r="AH26" s="380"/>
      <c r="AI26" s="380"/>
      <c r="AJ26" s="380"/>
      <c r="AK26" s="380"/>
      <c r="AL26" s="380"/>
      <c r="AM26" s="381"/>
    </row>
    <row r="27" spans="1:39" s="43" customFormat="1" ht="14.45" customHeight="1">
      <c r="A27" s="358"/>
      <c r="B27" s="356"/>
      <c r="C27" s="356"/>
      <c r="D27" s="356"/>
      <c r="E27" s="357"/>
      <c r="F27" s="374" t="s">
        <v>3379</v>
      </c>
      <c r="G27" s="375"/>
      <c r="H27" s="375"/>
      <c r="I27" s="375"/>
      <c r="J27" s="375"/>
      <c r="K27" s="375"/>
      <c r="L27" s="375"/>
      <c r="M27" s="377" t="str">
        <f>IF(VLOOKUP(F11,職員データ,22,FALSE)=0,"",IF(VLOOKUP(F11,職員データ,22,FALSE)=TRUE,"○",""))</f>
        <v/>
      </c>
      <c r="N27" s="378"/>
      <c r="O27" s="378" t="str">
        <f>IF(VLOOKUP(F11,職員データ,22,FALSE)=0,"",IF(VLOOKUP(F11,職員データ,22,FALSE)=FALSE,"○",""))</f>
        <v>○</v>
      </c>
      <c r="P27" s="379"/>
      <c r="Q27" s="380" t="str">
        <f>IF(VLOOKUP(F11,職員データ,23,FALSE)=0,"",VLOOKUP(F11,職員データ,23,FALSE))</f>
        <v/>
      </c>
      <c r="R27" s="380"/>
      <c r="S27" s="380"/>
      <c r="T27" s="380"/>
      <c r="U27" s="380"/>
      <c r="V27" s="380"/>
      <c r="W27" s="380"/>
      <c r="X27" s="380"/>
      <c r="Y27" s="380"/>
      <c r="Z27" s="380"/>
      <c r="AA27" s="380"/>
      <c r="AB27" s="380"/>
      <c r="AC27" s="380"/>
      <c r="AD27" s="380"/>
      <c r="AE27" s="380"/>
      <c r="AF27" s="380"/>
      <c r="AG27" s="380"/>
      <c r="AH27" s="380"/>
      <c r="AI27" s="380"/>
      <c r="AJ27" s="380"/>
      <c r="AK27" s="380"/>
      <c r="AL27" s="380"/>
      <c r="AM27" s="381"/>
    </row>
    <row r="28" spans="1:39" s="43" customFormat="1" ht="14.45" customHeight="1">
      <c r="A28" s="358"/>
      <c r="B28" s="356"/>
      <c r="C28" s="356"/>
      <c r="D28" s="356"/>
      <c r="E28" s="357"/>
      <c r="F28" s="376"/>
      <c r="G28" s="375"/>
      <c r="H28" s="375"/>
      <c r="I28" s="375"/>
      <c r="J28" s="375"/>
      <c r="K28" s="375"/>
      <c r="L28" s="375"/>
      <c r="M28" s="377"/>
      <c r="N28" s="378"/>
      <c r="O28" s="378"/>
      <c r="P28" s="379"/>
      <c r="Q28" s="380"/>
      <c r="R28" s="380"/>
      <c r="S28" s="380"/>
      <c r="T28" s="380"/>
      <c r="U28" s="380"/>
      <c r="V28" s="380"/>
      <c r="W28" s="380"/>
      <c r="X28" s="380"/>
      <c r="Y28" s="380"/>
      <c r="Z28" s="380"/>
      <c r="AA28" s="380"/>
      <c r="AB28" s="380"/>
      <c r="AC28" s="380"/>
      <c r="AD28" s="380"/>
      <c r="AE28" s="380"/>
      <c r="AF28" s="380"/>
      <c r="AG28" s="380"/>
      <c r="AH28" s="380"/>
      <c r="AI28" s="380"/>
      <c r="AJ28" s="380"/>
      <c r="AK28" s="380"/>
      <c r="AL28" s="380"/>
      <c r="AM28" s="381"/>
    </row>
    <row r="29" spans="1:39" s="43" customFormat="1" ht="14.45" customHeight="1">
      <c r="A29" s="53"/>
      <c r="B29" s="49"/>
      <c r="C29" s="49"/>
      <c r="D29" s="49"/>
      <c r="E29" s="50"/>
      <c r="F29" s="374" t="s">
        <v>3378</v>
      </c>
      <c r="G29" s="375"/>
      <c r="H29" s="375"/>
      <c r="I29" s="375"/>
      <c r="J29" s="375"/>
      <c r="K29" s="375"/>
      <c r="L29" s="375"/>
      <c r="M29" s="377" t="str">
        <f>IF(VLOOKUP(F11,職員データ,24,FALSE)=0,"",IF(VLOOKUP(F11,職員データ,24,FALSE)=TRUE,"○",""))</f>
        <v/>
      </c>
      <c r="N29" s="378"/>
      <c r="O29" s="378" t="str">
        <f>IF(VLOOKUP(F11,職員データ,24,FALSE)=0,"",IF(VLOOKUP(F11,職員データ,24,FALSE)=FALSE,"○",""))</f>
        <v>○</v>
      </c>
      <c r="P29" s="379"/>
      <c r="Q29" s="380" t="str">
        <f>IF(VLOOKUP(F11,職員データ,25,FALSE)=0,"",VLOOKUP(F11,職員データ,25,FALSE))</f>
        <v/>
      </c>
      <c r="R29" s="380"/>
      <c r="S29" s="380"/>
      <c r="T29" s="380"/>
      <c r="U29" s="380"/>
      <c r="V29" s="380"/>
      <c r="W29" s="380"/>
      <c r="X29" s="380"/>
      <c r="Y29" s="380"/>
      <c r="Z29" s="380"/>
      <c r="AA29" s="380"/>
      <c r="AB29" s="380"/>
      <c r="AC29" s="380"/>
      <c r="AD29" s="380"/>
      <c r="AE29" s="380"/>
      <c r="AF29" s="380"/>
      <c r="AG29" s="380"/>
      <c r="AH29" s="380"/>
      <c r="AI29" s="380"/>
      <c r="AJ29" s="380"/>
      <c r="AK29" s="380"/>
      <c r="AL29" s="380"/>
      <c r="AM29" s="381"/>
    </row>
    <row r="30" spans="1:39" s="43" customFormat="1" ht="14.45" customHeight="1">
      <c r="A30" s="53"/>
      <c r="B30" s="49"/>
      <c r="C30" s="49"/>
      <c r="D30" s="49"/>
      <c r="E30" s="50"/>
      <c r="F30" s="376"/>
      <c r="G30" s="375"/>
      <c r="H30" s="375"/>
      <c r="I30" s="375"/>
      <c r="J30" s="375"/>
      <c r="K30" s="375"/>
      <c r="L30" s="375"/>
      <c r="M30" s="377"/>
      <c r="N30" s="378"/>
      <c r="O30" s="378"/>
      <c r="P30" s="379"/>
      <c r="Q30" s="380"/>
      <c r="R30" s="380"/>
      <c r="S30" s="380"/>
      <c r="T30" s="380"/>
      <c r="U30" s="380"/>
      <c r="V30" s="380"/>
      <c r="W30" s="380"/>
      <c r="X30" s="380"/>
      <c r="Y30" s="380"/>
      <c r="Z30" s="380"/>
      <c r="AA30" s="380"/>
      <c r="AB30" s="380"/>
      <c r="AC30" s="380"/>
      <c r="AD30" s="380"/>
      <c r="AE30" s="380"/>
      <c r="AF30" s="380"/>
      <c r="AG30" s="380"/>
      <c r="AH30" s="380"/>
      <c r="AI30" s="380"/>
      <c r="AJ30" s="380"/>
      <c r="AK30" s="380"/>
      <c r="AL30" s="380"/>
      <c r="AM30" s="381"/>
    </row>
    <row r="31" spans="1:39" s="43" customFormat="1" ht="14.45" customHeight="1">
      <c r="A31" s="53"/>
      <c r="B31" s="49"/>
      <c r="C31" s="49"/>
      <c r="D31" s="49"/>
      <c r="E31" s="50"/>
      <c r="F31" s="355"/>
      <c r="G31" s="360"/>
      <c r="H31" s="360"/>
      <c r="I31" s="360"/>
      <c r="J31" s="360"/>
      <c r="K31" s="360"/>
      <c r="L31" s="360"/>
      <c r="M31" s="361" t="str">
        <f>IF(VLOOKUP(F11,職員データ,26,FALSE)=0,"",IF(VLOOKUP(F11,職員データ,26,FALSE)=TRUE,"○",""))</f>
        <v/>
      </c>
      <c r="N31" s="365"/>
      <c r="O31" s="365" t="str">
        <f>IF(F31="","",IF(VLOOKUP(F11,職員データ,26,FALSE)=0,"",IF(VLOOKUP(F11,職員データ,26,FALSE)=FALSE,"○","")))</f>
        <v/>
      </c>
      <c r="P31" s="366"/>
      <c r="Q31" s="399" t="str">
        <f>IF(VLOOKUP(F11,職員データ,25,FALSE)=0,"",VLOOKUP(F11,職員データ,25,FALSE))</f>
        <v/>
      </c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399"/>
      <c r="AI31" s="399"/>
      <c r="AJ31" s="399"/>
      <c r="AK31" s="399"/>
      <c r="AL31" s="399"/>
      <c r="AM31" s="400"/>
    </row>
    <row r="32" spans="1:39" s="43" customFormat="1" ht="14.45" customHeight="1">
      <c r="A32" s="54"/>
      <c r="B32" s="55"/>
      <c r="C32" s="55"/>
      <c r="D32" s="55"/>
      <c r="E32" s="51"/>
      <c r="F32" s="281"/>
      <c r="G32" s="282"/>
      <c r="H32" s="282"/>
      <c r="I32" s="282"/>
      <c r="J32" s="282"/>
      <c r="K32" s="282"/>
      <c r="L32" s="282"/>
      <c r="M32" s="396"/>
      <c r="N32" s="397"/>
      <c r="O32" s="397"/>
      <c r="P32" s="398"/>
      <c r="Q32" s="401"/>
      <c r="R32" s="401"/>
      <c r="S32" s="401"/>
      <c r="T32" s="401"/>
      <c r="U32" s="401"/>
      <c r="V32" s="401"/>
      <c r="W32" s="401"/>
      <c r="X32" s="401"/>
      <c r="Y32" s="401"/>
      <c r="Z32" s="401"/>
      <c r="AA32" s="401"/>
      <c r="AB32" s="401"/>
      <c r="AC32" s="401"/>
      <c r="AD32" s="401"/>
      <c r="AE32" s="401"/>
      <c r="AF32" s="401"/>
      <c r="AG32" s="401"/>
      <c r="AH32" s="401"/>
      <c r="AI32" s="401"/>
      <c r="AJ32" s="401"/>
      <c r="AK32" s="401"/>
      <c r="AL32" s="401"/>
      <c r="AM32" s="402"/>
    </row>
    <row r="33" spans="1:43" s="43" customFormat="1" ht="14.45" customHeight="1">
      <c r="A33" s="383" t="s">
        <v>3377</v>
      </c>
      <c r="B33" s="269"/>
      <c r="C33" s="269"/>
      <c r="D33" s="269"/>
      <c r="E33" s="270"/>
      <c r="F33" s="268" t="s">
        <v>3376</v>
      </c>
      <c r="G33" s="384" t="s">
        <v>3375</v>
      </c>
      <c r="H33" s="269"/>
      <c r="I33" s="269"/>
      <c r="J33" s="269"/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269"/>
      <c r="V33" s="269"/>
      <c r="W33" s="269"/>
      <c r="X33" s="269"/>
      <c r="Y33" s="325"/>
      <c r="Z33" s="56"/>
      <c r="AA33" s="47"/>
      <c r="AB33" s="47"/>
      <c r="AC33" s="47"/>
      <c r="AD33" s="386" t="str">
        <f>IF(VLOOKUP(F11,職員データ,28,FALSE)=0,"",VLOOKUP(F11,職員データ,28,FALSE))</f>
        <v/>
      </c>
      <c r="AE33" s="269"/>
      <c r="AF33" s="302" t="s">
        <v>3363</v>
      </c>
      <c r="AG33" s="115"/>
      <c r="AH33" s="115"/>
      <c r="AI33" s="47"/>
      <c r="AJ33" s="47"/>
      <c r="AK33" s="47"/>
      <c r="AL33" s="47"/>
      <c r="AM33" s="48"/>
    </row>
    <row r="34" spans="1:43" s="43" customFormat="1" ht="14.45" customHeight="1">
      <c r="A34" s="358"/>
      <c r="B34" s="356"/>
      <c r="C34" s="356"/>
      <c r="D34" s="356"/>
      <c r="E34" s="357"/>
      <c r="F34" s="271"/>
      <c r="G34" s="272"/>
      <c r="H34" s="272"/>
      <c r="I34" s="272"/>
      <c r="J34" s="272"/>
      <c r="K34" s="272"/>
      <c r="L34" s="272"/>
      <c r="M34" s="272"/>
      <c r="N34" s="272"/>
      <c r="O34" s="272"/>
      <c r="P34" s="272"/>
      <c r="Q34" s="272"/>
      <c r="R34" s="272"/>
      <c r="S34" s="272"/>
      <c r="T34" s="272"/>
      <c r="U34" s="272"/>
      <c r="V34" s="272"/>
      <c r="W34" s="272"/>
      <c r="X34" s="272"/>
      <c r="Y34" s="385"/>
      <c r="Z34" s="57"/>
      <c r="AA34" s="58"/>
      <c r="AB34" s="58"/>
      <c r="AC34" s="58"/>
      <c r="AD34" s="272"/>
      <c r="AE34" s="272"/>
      <c r="AF34" s="272"/>
      <c r="AG34" s="117"/>
      <c r="AH34" s="117"/>
      <c r="AI34" s="58"/>
      <c r="AJ34" s="58"/>
      <c r="AK34" s="58"/>
      <c r="AL34" s="58"/>
      <c r="AM34" s="59"/>
      <c r="AQ34" s="43" t="s">
        <v>4198</v>
      </c>
    </row>
    <row r="35" spans="1:43" s="43" customFormat="1" ht="14.45" customHeight="1">
      <c r="A35" s="358"/>
      <c r="B35" s="356"/>
      <c r="C35" s="356"/>
      <c r="D35" s="356"/>
      <c r="E35" s="357"/>
      <c r="F35" s="387" t="s">
        <v>3374</v>
      </c>
      <c r="G35" s="388" t="s">
        <v>3373</v>
      </c>
      <c r="H35" s="389"/>
      <c r="I35" s="389"/>
      <c r="J35" s="389"/>
      <c r="K35" s="389"/>
      <c r="L35" s="389"/>
      <c r="M35" s="389"/>
      <c r="N35" s="389"/>
      <c r="O35" s="389"/>
      <c r="P35" s="389"/>
      <c r="Q35" s="389"/>
      <c r="R35" s="389"/>
      <c r="S35" s="389"/>
      <c r="T35" s="389"/>
      <c r="U35" s="389"/>
      <c r="V35" s="389"/>
      <c r="W35" s="389"/>
      <c r="X35" s="389"/>
      <c r="Y35" s="390"/>
      <c r="Z35" s="60"/>
      <c r="AA35" s="61"/>
      <c r="AB35" s="61"/>
      <c r="AC35" s="61"/>
      <c r="AD35" s="391" t="str">
        <f>IF(VLOOKUP(F11,職員データ,29,FALSE)=0,"",VLOOKUP(F11,職員データ,29,FALSE))</f>
        <v/>
      </c>
      <c r="AE35" s="389"/>
      <c r="AF35" s="392" t="s">
        <v>3363</v>
      </c>
      <c r="AG35" s="391" t="str">
        <f>IF(VLOOKUP(F11,職員データ,30,FALSE)=0,"",VLOOKUP(F11,職員データ,30,FALSE))</f>
        <v/>
      </c>
      <c r="AH35" s="389"/>
      <c r="AI35" s="392" t="s">
        <v>3372</v>
      </c>
      <c r="AJ35" s="389"/>
      <c r="AK35" s="112"/>
      <c r="AL35" s="113"/>
      <c r="AM35" s="118"/>
      <c r="AQ35" s="218" t="e">
        <f>ROUNDUP(AD35,0)</f>
        <v>#VALUE!</v>
      </c>
    </row>
    <row r="36" spans="1:43" s="43" customFormat="1" ht="14.45" customHeight="1">
      <c r="A36" s="358"/>
      <c r="B36" s="356"/>
      <c r="C36" s="356"/>
      <c r="D36" s="356"/>
      <c r="E36" s="357"/>
      <c r="F36" s="271"/>
      <c r="G36" s="272"/>
      <c r="H36" s="272"/>
      <c r="I36" s="272"/>
      <c r="J36" s="272"/>
      <c r="K36" s="272"/>
      <c r="L36" s="272"/>
      <c r="M36" s="272"/>
      <c r="N36" s="272"/>
      <c r="O36" s="272"/>
      <c r="P36" s="272"/>
      <c r="Q36" s="272"/>
      <c r="R36" s="272"/>
      <c r="S36" s="272"/>
      <c r="T36" s="272"/>
      <c r="U36" s="272"/>
      <c r="V36" s="272"/>
      <c r="W36" s="272"/>
      <c r="X36" s="272"/>
      <c r="Y36" s="385"/>
      <c r="Z36" s="57"/>
      <c r="AA36" s="58"/>
      <c r="AB36" s="58"/>
      <c r="AC36" s="58"/>
      <c r="AD36" s="272"/>
      <c r="AE36" s="272"/>
      <c r="AF36" s="272"/>
      <c r="AG36" s="272"/>
      <c r="AH36" s="272"/>
      <c r="AI36" s="272"/>
      <c r="AJ36" s="272"/>
      <c r="AK36" s="117"/>
      <c r="AL36" s="117"/>
      <c r="AM36" s="119"/>
      <c r="AQ36" s="218" t="str">
        <f>IF(AG35="","",ROUNDUP(AG35/7.75,0))</f>
        <v/>
      </c>
    </row>
    <row r="37" spans="1:43" s="43" customFormat="1" ht="14.45" customHeight="1">
      <c r="A37" s="358"/>
      <c r="B37" s="356"/>
      <c r="C37" s="356"/>
      <c r="D37" s="356"/>
      <c r="E37" s="357"/>
      <c r="F37" s="387" t="s">
        <v>3371</v>
      </c>
      <c r="G37" s="388" t="s">
        <v>3370</v>
      </c>
      <c r="H37" s="389"/>
      <c r="I37" s="389"/>
      <c r="J37" s="389"/>
      <c r="K37" s="389"/>
      <c r="L37" s="389"/>
      <c r="M37" s="389"/>
      <c r="N37" s="389"/>
      <c r="O37" s="389"/>
      <c r="P37" s="389"/>
      <c r="Q37" s="389"/>
      <c r="R37" s="389"/>
      <c r="S37" s="389"/>
      <c r="T37" s="389"/>
      <c r="U37" s="389"/>
      <c r="V37" s="389"/>
      <c r="W37" s="389"/>
      <c r="X37" s="389"/>
      <c r="Y37" s="390"/>
      <c r="Z37" s="60"/>
      <c r="AA37" s="61"/>
      <c r="AB37" s="61"/>
      <c r="AC37" s="61"/>
      <c r="AD37" s="393">
        <v>20</v>
      </c>
      <c r="AE37" s="389"/>
      <c r="AF37" s="394" t="s">
        <v>3363</v>
      </c>
      <c r="AG37" s="62"/>
      <c r="AH37" s="116"/>
      <c r="AI37" s="61"/>
      <c r="AJ37" s="61"/>
      <c r="AK37" s="61"/>
      <c r="AL37" s="61"/>
      <c r="AM37" s="63"/>
      <c r="AQ37" s="218" t="e">
        <f>SUM(AQ35:AQ36)</f>
        <v>#VALUE!</v>
      </c>
    </row>
    <row r="38" spans="1:43" s="43" customFormat="1" ht="14.45" customHeight="1">
      <c r="A38" s="358"/>
      <c r="B38" s="356"/>
      <c r="C38" s="356"/>
      <c r="D38" s="356"/>
      <c r="E38" s="357"/>
      <c r="F38" s="271"/>
      <c r="G38" s="272"/>
      <c r="H38" s="272"/>
      <c r="I38" s="272"/>
      <c r="J38" s="272"/>
      <c r="K38" s="272"/>
      <c r="L38" s="272"/>
      <c r="M38" s="272"/>
      <c r="N38" s="272"/>
      <c r="O38" s="272"/>
      <c r="P38" s="272"/>
      <c r="Q38" s="272"/>
      <c r="R38" s="272"/>
      <c r="S38" s="272"/>
      <c r="T38" s="272"/>
      <c r="U38" s="272"/>
      <c r="V38" s="272"/>
      <c r="W38" s="272"/>
      <c r="X38" s="272"/>
      <c r="Y38" s="385"/>
      <c r="Z38" s="57"/>
      <c r="AA38" s="58"/>
      <c r="AB38" s="58"/>
      <c r="AC38" s="58"/>
      <c r="AD38" s="272"/>
      <c r="AE38" s="272"/>
      <c r="AF38" s="272"/>
      <c r="AG38" s="64"/>
      <c r="AH38" s="117"/>
      <c r="AI38" s="58"/>
      <c r="AJ38" s="58"/>
      <c r="AK38" s="58"/>
      <c r="AL38" s="58"/>
      <c r="AM38" s="59"/>
    </row>
    <row r="39" spans="1:43" s="43" customFormat="1" ht="14.45" customHeight="1">
      <c r="A39" s="358"/>
      <c r="B39" s="356"/>
      <c r="C39" s="356"/>
      <c r="D39" s="356"/>
      <c r="E39" s="357"/>
      <c r="F39" s="387" t="s">
        <v>3369</v>
      </c>
      <c r="G39" s="409" t="s">
        <v>3368</v>
      </c>
      <c r="H39" s="389"/>
      <c r="I39" s="389"/>
      <c r="J39" s="389"/>
      <c r="K39" s="389"/>
      <c r="L39" s="389"/>
      <c r="M39" s="389"/>
      <c r="N39" s="389"/>
      <c r="O39" s="389"/>
      <c r="P39" s="389"/>
      <c r="Q39" s="389"/>
      <c r="R39" s="389"/>
      <c r="S39" s="389"/>
      <c r="T39" s="389"/>
      <c r="U39" s="389"/>
      <c r="V39" s="389"/>
      <c r="W39" s="389"/>
      <c r="X39" s="389"/>
      <c r="Y39" s="390"/>
      <c r="Z39" s="60" t="s">
        <v>3367</v>
      </c>
      <c r="AA39" s="61"/>
      <c r="AB39" s="61"/>
      <c r="AC39" s="61"/>
      <c r="AD39" s="393" t="e">
        <f>IF(F11="","",IF(SUM(AD33,-AQ37)&lt;=AD37,SUM(AD33,-AQ37),20))</f>
        <v>#VALUE!</v>
      </c>
      <c r="AE39" s="389"/>
      <c r="AF39" s="394" t="s">
        <v>3363</v>
      </c>
      <c r="AG39" s="62"/>
      <c r="AH39" s="62"/>
      <c r="AI39" s="65"/>
      <c r="AJ39" s="61"/>
      <c r="AK39" s="61"/>
      <c r="AL39" s="66"/>
      <c r="AM39" s="63"/>
    </row>
    <row r="40" spans="1:43" s="43" customFormat="1" ht="14.45" customHeight="1">
      <c r="A40" s="358"/>
      <c r="B40" s="356"/>
      <c r="C40" s="356"/>
      <c r="D40" s="356"/>
      <c r="E40" s="357"/>
      <c r="F40" s="271"/>
      <c r="G40" s="272"/>
      <c r="H40" s="272"/>
      <c r="I40" s="272"/>
      <c r="J40" s="272"/>
      <c r="K40" s="272"/>
      <c r="L40" s="272"/>
      <c r="M40" s="272"/>
      <c r="N40" s="272"/>
      <c r="O40" s="272"/>
      <c r="P40" s="272"/>
      <c r="Q40" s="272"/>
      <c r="R40" s="272"/>
      <c r="S40" s="272"/>
      <c r="T40" s="272"/>
      <c r="U40" s="272"/>
      <c r="V40" s="272"/>
      <c r="W40" s="272"/>
      <c r="X40" s="272"/>
      <c r="Y40" s="385"/>
      <c r="Z40" s="57"/>
      <c r="AA40" s="58"/>
      <c r="AB40" s="58"/>
      <c r="AC40" s="58"/>
      <c r="AD40" s="272"/>
      <c r="AE40" s="272"/>
      <c r="AF40" s="272"/>
      <c r="AG40" s="64"/>
      <c r="AH40" s="64"/>
      <c r="AI40" s="67"/>
      <c r="AJ40" s="58"/>
      <c r="AK40" s="58"/>
      <c r="AL40" s="68"/>
      <c r="AM40" s="59"/>
    </row>
    <row r="41" spans="1:43" s="43" customFormat="1" ht="14.45" customHeight="1">
      <c r="A41" s="358"/>
      <c r="B41" s="356"/>
      <c r="C41" s="356"/>
      <c r="D41" s="356"/>
      <c r="E41" s="357"/>
      <c r="F41" s="387" t="s">
        <v>3366</v>
      </c>
      <c r="G41" s="388" t="s">
        <v>3365</v>
      </c>
      <c r="H41" s="389"/>
      <c r="I41" s="389"/>
      <c r="J41" s="389"/>
      <c r="K41" s="389"/>
      <c r="L41" s="389"/>
      <c r="M41" s="389"/>
      <c r="N41" s="389"/>
      <c r="O41" s="389"/>
      <c r="P41" s="389"/>
      <c r="Q41" s="389"/>
      <c r="R41" s="389"/>
      <c r="S41" s="389"/>
      <c r="T41" s="389"/>
      <c r="U41" s="389"/>
      <c r="V41" s="389"/>
      <c r="W41" s="389"/>
      <c r="X41" s="389"/>
      <c r="Y41" s="390"/>
      <c r="Z41" s="60"/>
      <c r="AA41" s="61"/>
      <c r="AB41" s="61"/>
      <c r="AC41" s="61"/>
      <c r="AD41" s="393">
        <v>20</v>
      </c>
      <c r="AE41" s="389"/>
      <c r="AF41" s="394" t="s">
        <v>3363</v>
      </c>
      <c r="AG41" s="62"/>
      <c r="AH41" s="116"/>
      <c r="AI41" s="61"/>
      <c r="AJ41" s="61"/>
      <c r="AK41" s="61"/>
      <c r="AL41" s="61"/>
      <c r="AM41" s="63"/>
    </row>
    <row r="42" spans="1:43" s="43" customFormat="1" ht="14.45" customHeight="1">
      <c r="A42" s="358"/>
      <c r="B42" s="356"/>
      <c r="C42" s="356"/>
      <c r="D42" s="356"/>
      <c r="E42" s="357"/>
      <c r="F42" s="271"/>
      <c r="G42" s="272"/>
      <c r="H42" s="272"/>
      <c r="I42" s="272"/>
      <c r="J42" s="272"/>
      <c r="K42" s="272"/>
      <c r="L42" s="272"/>
      <c r="M42" s="272"/>
      <c r="N42" s="272"/>
      <c r="O42" s="272"/>
      <c r="P42" s="272"/>
      <c r="Q42" s="272"/>
      <c r="R42" s="272"/>
      <c r="S42" s="272"/>
      <c r="T42" s="272"/>
      <c r="U42" s="272"/>
      <c r="V42" s="272"/>
      <c r="W42" s="272"/>
      <c r="X42" s="272"/>
      <c r="Y42" s="385"/>
      <c r="Z42" s="57"/>
      <c r="AA42" s="58"/>
      <c r="AB42" s="58"/>
      <c r="AC42" s="58"/>
      <c r="AD42" s="272"/>
      <c r="AE42" s="272"/>
      <c r="AF42" s="272"/>
      <c r="AG42" s="64"/>
      <c r="AH42" s="117"/>
      <c r="AI42" s="58"/>
      <c r="AJ42" s="58"/>
      <c r="AK42" s="58"/>
      <c r="AL42" s="58"/>
      <c r="AM42" s="59"/>
    </row>
    <row r="43" spans="1:43" s="43" customFormat="1" ht="14.45" customHeight="1">
      <c r="A43" s="358"/>
      <c r="B43" s="356"/>
      <c r="C43" s="356"/>
      <c r="D43" s="356"/>
      <c r="E43" s="357"/>
      <c r="F43" s="395" t="s">
        <v>3364</v>
      </c>
      <c r="G43" s="389"/>
      <c r="H43" s="389"/>
      <c r="I43" s="389"/>
      <c r="J43" s="389"/>
      <c r="K43" s="389"/>
      <c r="L43" s="389"/>
      <c r="M43" s="389"/>
      <c r="N43" s="389"/>
      <c r="O43" s="389"/>
      <c r="P43" s="389"/>
      <c r="Q43" s="389"/>
      <c r="R43" s="389"/>
      <c r="S43" s="389"/>
      <c r="T43" s="389"/>
      <c r="U43" s="389"/>
      <c r="V43" s="389"/>
      <c r="W43" s="389"/>
      <c r="X43" s="389"/>
      <c r="Y43" s="390"/>
      <c r="Z43" s="60"/>
      <c r="AA43" s="61"/>
      <c r="AB43" s="61"/>
      <c r="AC43" s="61"/>
      <c r="AD43" s="393" t="e">
        <f>IF(AD39="","",AD39+AD41)</f>
        <v>#VALUE!</v>
      </c>
      <c r="AE43" s="389"/>
      <c r="AF43" s="394" t="s">
        <v>3363</v>
      </c>
      <c r="AG43" s="62"/>
      <c r="AH43" s="116"/>
      <c r="AI43" s="61"/>
      <c r="AJ43" s="61"/>
      <c r="AK43" s="61"/>
      <c r="AL43" s="61"/>
      <c r="AM43" s="63"/>
    </row>
    <row r="44" spans="1:43" s="43" customFormat="1" ht="14.45" customHeight="1">
      <c r="A44" s="281"/>
      <c r="B44" s="282"/>
      <c r="C44" s="282"/>
      <c r="D44" s="282"/>
      <c r="E44" s="283"/>
      <c r="F44" s="281"/>
      <c r="G44" s="282"/>
      <c r="H44" s="282"/>
      <c r="I44" s="282"/>
      <c r="J44" s="282"/>
      <c r="K44" s="282"/>
      <c r="L44" s="282"/>
      <c r="M44" s="282"/>
      <c r="N44" s="282"/>
      <c r="O44" s="282"/>
      <c r="P44" s="282"/>
      <c r="Q44" s="282"/>
      <c r="R44" s="282"/>
      <c r="S44" s="282"/>
      <c r="T44" s="282"/>
      <c r="U44" s="282"/>
      <c r="V44" s="282"/>
      <c r="W44" s="282"/>
      <c r="X44" s="282"/>
      <c r="Y44" s="326"/>
      <c r="Z44" s="69"/>
      <c r="AA44" s="55"/>
      <c r="AB44" s="55"/>
      <c r="AC44" s="55"/>
      <c r="AD44" s="282"/>
      <c r="AE44" s="282"/>
      <c r="AF44" s="282"/>
      <c r="AG44" s="70"/>
      <c r="AH44" s="114"/>
      <c r="AI44" s="55"/>
      <c r="AJ44" s="55"/>
      <c r="AK44" s="55"/>
      <c r="AL44" s="55"/>
      <c r="AM44" s="51"/>
    </row>
    <row r="45" spans="1:43" s="43" customFormat="1" ht="14.45" customHeight="1">
      <c r="A45" s="383" t="s">
        <v>3362</v>
      </c>
      <c r="B45" s="269"/>
      <c r="C45" s="269"/>
      <c r="D45" s="270"/>
      <c r="E45" s="268" t="s">
        <v>3361</v>
      </c>
      <c r="F45" s="269"/>
      <c r="G45" s="269"/>
      <c r="H45" s="269"/>
      <c r="I45" s="269"/>
      <c r="J45" s="269"/>
      <c r="K45" s="325"/>
      <c r="L45" s="422" t="s">
        <v>3360</v>
      </c>
      <c r="M45" s="269"/>
      <c r="N45" s="269"/>
      <c r="O45" s="269"/>
      <c r="P45" s="269"/>
      <c r="Q45" s="269"/>
      <c r="R45" s="325"/>
      <c r="S45" s="422" t="s">
        <v>3359</v>
      </c>
      <c r="T45" s="269"/>
      <c r="U45" s="269"/>
      <c r="V45" s="269"/>
      <c r="W45" s="269"/>
      <c r="X45" s="269"/>
      <c r="Y45" s="325"/>
      <c r="Z45" s="422" t="s">
        <v>3358</v>
      </c>
      <c r="AA45" s="269"/>
      <c r="AB45" s="269"/>
      <c r="AC45" s="269"/>
      <c r="AD45" s="269"/>
      <c r="AE45" s="269"/>
      <c r="AF45" s="325"/>
      <c r="AG45" s="422" t="s">
        <v>4201</v>
      </c>
      <c r="AH45" s="269"/>
      <c r="AI45" s="269"/>
      <c r="AJ45" s="269"/>
      <c r="AK45" s="269"/>
      <c r="AL45" s="269"/>
      <c r="AM45" s="270"/>
      <c r="AN45" s="53"/>
      <c r="AO45" s="49"/>
      <c r="AP45" s="49"/>
    </row>
    <row r="46" spans="1:43" s="43" customFormat="1" ht="14.45" customHeight="1">
      <c r="A46" s="358"/>
      <c r="B46" s="356"/>
      <c r="C46" s="356"/>
      <c r="D46" s="357"/>
      <c r="E46" s="358"/>
      <c r="F46" s="356"/>
      <c r="G46" s="356"/>
      <c r="H46" s="356"/>
      <c r="I46" s="356"/>
      <c r="J46" s="356"/>
      <c r="K46" s="421"/>
      <c r="L46" s="423"/>
      <c r="M46" s="356"/>
      <c r="N46" s="356"/>
      <c r="O46" s="356"/>
      <c r="P46" s="356"/>
      <c r="Q46" s="356"/>
      <c r="R46" s="421"/>
      <c r="S46" s="423"/>
      <c r="T46" s="356"/>
      <c r="U46" s="356"/>
      <c r="V46" s="356"/>
      <c r="W46" s="356"/>
      <c r="X46" s="356"/>
      <c r="Y46" s="421"/>
      <c r="Z46" s="423"/>
      <c r="AA46" s="356"/>
      <c r="AB46" s="356"/>
      <c r="AC46" s="356"/>
      <c r="AD46" s="356"/>
      <c r="AE46" s="356"/>
      <c r="AF46" s="421"/>
      <c r="AG46" s="423"/>
      <c r="AH46" s="360"/>
      <c r="AI46" s="360"/>
      <c r="AJ46" s="360"/>
      <c r="AK46" s="360"/>
      <c r="AL46" s="360"/>
      <c r="AM46" s="357"/>
      <c r="AN46" s="53"/>
      <c r="AO46" s="49"/>
      <c r="AP46" s="49"/>
    </row>
    <row r="47" spans="1:43" s="43" customFormat="1" ht="14.45" customHeight="1">
      <c r="A47" s="358"/>
      <c r="B47" s="356"/>
      <c r="C47" s="356"/>
      <c r="D47" s="357"/>
      <c r="E47" s="72"/>
      <c r="F47" s="405" t="str">
        <f>IF(VLOOKUP(F11,職員データ,48,FALSE)=0,"",IF(VLOOKUP(F11,職員データ,48,FALSE)=TRUE,"○",""))</f>
        <v>○</v>
      </c>
      <c r="G47" s="406"/>
      <c r="H47" s="403" t="s">
        <v>3352</v>
      </c>
      <c r="I47" s="405" t="str">
        <f>IF(VLOOKUP(F11,職員データ,48,FALSE)=0,"",IF(VLOOKUP(F11,職員データ,48,FALSE)=FALSE,"○",""))</f>
        <v/>
      </c>
      <c r="J47" s="406"/>
      <c r="K47" s="71"/>
      <c r="L47" s="72"/>
      <c r="M47" s="405" t="str">
        <f>IF(VLOOKUP(F11,職員データ,50,FALSE)=0,"",IF(VLOOKUP(F11,職員データ,50,FALSE)=TRUE,"○",""))</f>
        <v>○</v>
      </c>
      <c r="N47" s="406"/>
      <c r="O47" s="403" t="s">
        <v>3352</v>
      </c>
      <c r="P47" s="405" t="str">
        <f>IF(VLOOKUP(F11,職員データ,50,FALSE)=0,"",IF(VLOOKUP(F11,職員データ,50,FALSE)=FALSE,"○",""))</f>
        <v/>
      </c>
      <c r="Q47" s="406"/>
      <c r="R47" s="71"/>
      <c r="S47" s="72"/>
      <c r="T47" s="405" t="str">
        <f>IF(VLOOKUP(F11,職員データ,52,FALSE)=0,"",IF(VLOOKUP(F11,職員データ,52,FALSE)=TRUE,"○",""))</f>
        <v>○</v>
      </c>
      <c r="U47" s="406"/>
      <c r="V47" s="403" t="s">
        <v>3352</v>
      </c>
      <c r="W47" s="405" t="str">
        <f>IF(VLOOKUP(F11,職員データ,52,FALSE)=0,"",IF(VLOOKUP(F11,職員データ,52,FALSE)=FALSE,"○",""))</f>
        <v/>
      </c>
      <c r="X47" s="406"/>
      <c r="Y47" s="71"/>
      <c r="Z47" s="72"/>
      <c r="AA47" s="405" t="str">
        <f>IF(VLOOKUP(F11,職員データ,51,FALSE)=0,"",IF(VLOOKUP(F11,職員データ,51,FALSE)=TRUE,"○",""))</f>
        <v>○</v>
      </c>
      <c r="AB47" s="406"/>
      <c r="AC47" s="403" t="s">
        <v>3357</v>
      </c>
      <c r="AD47" s="405" t="str">
        <f>IF(VLOOKUP(F11,職員データ,51,FALSE)=0,"",IF(VLOOKUP(F11,職員データ,51,FALSE)=FALSE,"○",""))</f>
        <v/>
      </c>
      <c r="AE47" s="406"/>
      <c r="AF47" s="71"/>
      <c r="AG47" s="72"/>
      <c r="AH47" s="405" t="str">
        <f>IF(VLOOKUP(F11,職員データ,49,FALSE)=0,"",IF(VLOOKUP(F11,職員データ,49,FALSE)=TRUE,"○",""))</f>
        <v>○</v>
      </c>
      <c r="AI47" s="408"/>
      <c r="AJ47" s="403" t="s">
        <v>3352</v>
      </c>
      <c r="AK47" s="405" t="str">
        <f>IF(VLOOKUP(F11,職員データ,49,FALSE)=0,"",IF(VLOOKUP(F11,職員データ,49,FALSE)=FALSE,"○",""))</f>
        <v/>
      </c>
      <c r="AL47" s="408"/>
      <c r="AM47" s="201"/>
      <c r="AN47" s="53"/>
      <c r="AO47" s="49"/>
      <c r="AP47" s="49"/>
    </row>
    <row r="48" spans="1:43" s="43" customFormat="1" ht="14.45" customHeight="1">
      <c r="A48" s="281"/>
      <c r="B48" s="282"/>
      <c r="C48" s="282"/>
      <c r="D48" s="283"/>
      <c r="E48" s="74"/>
      <c r="F48" s="407"/>
      <c r="G48" s="407"/>
      <c r="H48" s="404"/>
      <c r="I48" s="407"/>
      <c r="J48" s="407"/>
      <c r="K48" s="73"/>
      <c r="L48" s="74"/>
      <c r="M48" s="407"/>
      <c r="N48" s="407"/>
      <c r="O48" s="404"/>
      <c r="P48" s="407"/>
      <c r="Q48" s="407"/>
      <c r="R48" s="73"/>
      <c r="S48" s="74"/>
      <c r="T48" s="407"/>
      <c r="U48" s="407"/>
      <c r="V48" s="404"/>
      <c r="W48" s="407"/>
      <c r="X48" s="407"/>
      <c r="Y48" s="73"/>
      <c r="Z48" s="74"/>
      <c r="AA48" s="407"/>
      <c r="AB48" s="407"/>
      <c r="AC48" s="404"/>
      <c r="AD48" s="407"/>
      <c r="AE48" s="407"/>
      <c r="AF48" s="73"/>
      <c r="AG48" s="74"/>
      <c r="AH48" s="407"/>
      <c r="AI48" s="407"/>
      <c r="AJ48" s="404"/>
      <c r="AK48" s="407"/>
      <c r="AL48" s="407"/>
      <c r="AM48" s="202"/>
      <c r="AN48" s="53"/>
      <c r="AO48" s="49"/>
      <c r="AP48" s="49"/>
    </row>
    <row r="49" spans="1:39" s="43" customFormat="1" ht="6.95" customHeight="1">
      <c r="A49" s="52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8"/>
    </row>
    <row r="50" spans="1:39" s="43" customFormat="1" ht="14.45" customHeight="1">
      <c r="A50" s="53"/>
      <c r="B50" s="49"/>
      <c r="C50" s="49" t="s">
        <v>3356</v>
      </c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50"/>
    </row>
    <row r="51" spans="1:39" s="43" customFormat="1" ht="6.95" customHeight="1">
      <c r="A51" s="53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50"/>
    </row>
    <row r="52" spans="1:39" s="43" customFormat="1" ht="14.45" customHeight="1">
      <c r="A52" s="53"/>
      <c r="B52" s="49"/>
      <c r="C52" s="49"/>
      <c r="D52" s="49"/>
      <c r="E52" s="413">
        <f>IF(F11=0,"　　年　　月　　日",'１前任校'!C8)</f>
        <v>43190</v>
      </c>
      <c r="F52" s="413"/>
      <c r="G52" s="413"/>
      <c r="H52" s="413"/>
      <c r="I52" s="413"/>
      <c r="J52" s="413"/>
      <c r="K52" s="413"/>
      <c r="L52" s="413"/>
      <c r="M52" s="413"/>
      <c r="N52" s="413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50"/>
    </row>
    <row r="53" spans="1:39" s="43" customFormat="1" ht="14.45" customHeight="1">
      <c r="A53" s="53"/>
      <c r="B53" s="49"/>
      <c r="C53" s="49"/>
      <c r="D53" s="49"/>
      <c r="E53" s="49"/>
      <c r="F53" s="49"/>
      <c r="G53" s="49"/>
      <c r="H53" s="410" t="str">
        <f>IF(F11=0,"所属長","所属長　"&amp;'１前任校'!C4&amp;"長")</f>
        <v>所属長　鹿児島市立吉田小学校長</v>
      </c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  <c r="T53" s="410"/>
      <c r="U53" s="410"/>
      <c r="V53" s="410"/>
      <c r="W53" s="410"/>
      <c r="X53" s="410"/>
      <c r="Y53" s="420" t="str">
        <f>IF(F11=0,"",'１前任校'!C7)</f>
        <v>山田　太郎</v>
      </c>
      <c r="Z53" s="420"/>
      <c r="AA53" s="420"/>
      <c r="AB53" s="420"/>
      <c r="AC53" s="420"/>
      <c r="AD53" s="420"/>
      <c r="AE53" s="420"/>
      <c r="AF53" s="420"/>
      <c r="AG53" s="420"/>
      <c r="AH53" s="420"/>
      <c r="AI53" s="49"/>
      <c r="AJ53" s="49"/>
      <c r="AK53" s="49"/>
      <c r="AL53" s="49"/>
      <c r="AM53" s="50"/>
    </row>
    <row r="54" spans="1:39" s="43" customFormat="1" ht="14.45" customHeight="1">
      <c r="A54" s="54"/>
      <c r="B54" s="55"/>
      <c r="C54" s="55"/>
      <c r="D54" s="55"/>
      <c r="E54" s="55"/>
      <c r="F54" s="55"/>
      <c r="G54" s="55"/>
      <c r="H54" s="411"/>
      <c r="I54" s="411"/>
      <c r="J54" s="411"/>
      <c r="K54" s="411"/>
      <c r="L54" s="411"/>
      <c r="M54" s="411"/>
      <c r="N54" s="411"/>
      <c r="O54" s="411"/>
      <c r="P54" s="411"/>
      <c r="Q54" s="411"/>
      <c r="R54" s="411"/>
      <c r="S54" s="411"/>
      <c r="T54" s="411"/>
      <c r="U54" s="411"/>
      <c r="V54" s="411"/>
      <c r="W54" s="411"/>
      <c r="X54" s="411"/>
      <c r="Y54" s="300"/>
      <c r="Z54" s="300"/>
      <c r="AA54" s="300"/>
      <c r="AB54" s="300"/>
      <c r="AC54" s="300"/>
      <c r="AD54" s="300"/>
      <c r="AE54" s="300"/>
      <c r="AF54" s="300"/>
      <c r="AG54" s="300"/>
      <c r="AH54" s="300"/>
      <c r="AI54" s="55"/>
      <c r="AJ54" s="55"/>
      <c r="AK54" s="55"/>
      <c r="AL54" s="55"/>
      <c r="AM54" s="51"/>
    </row>
    <row r="55" spans="1:39" s="43" customFormat="1" ht="3.75" customHeight="1">
      <c r="A55" s="324" t="s">
        <v>3355</v>
      </c>
      <c r="B55" s="386"/>
      <c r="C55" s="386"/>
      <c r="D55" s="386"/>
      <c r="E55" s="328"/>
      <c r="F55" s="49"/>
      <c r="G55" s="49"/>
      <c r="H55" s="49"/>
      <c r="I55" s="49"/>
      <c r="J55" s="49"/>
      <c r="K55" s="49"/>
      <c r="L55" s="49"/>
      <c r="M55" s="49"/>
      <c r="N55" s="49"/>
      <c r="O55" s="111"/>
      <c r="P55" s="111"/>
      <c r="Q55" s="111"/>
      <c r="R55" s="111"/>
      <c r="S55" s="120"/>
      <c r="T55" s="120"/>
      <c r="U55" s="120"/>
      <c r="V55" s="120"/>
      <c r="W55" s="120"/>
      <c r="X55" s="120"/>
      <c r="Y55" s="121"/>
      <c r="Z55" s="121"/>
      <c r="AA55" s="121"/>
      <c r="AB55" s="121"/>
      <c r="AC55" s="121"/>
      <c r="AD55" s="121"/>
      <c r="AE55" s="121"/>
      <c r="AF55" s="120"/>
      <c r="AG55" s="120"/>
      <c r="AH55" s="120"/>
      <c r="AI55" s="49"/>
      <c r="AJ55" s="49"/>
      <c r="AK55" s="49"/>
      <c r="AL55" s="49"/>
      <c r="AM55" s="50"/>
    </row>
    <row r="56" spans="1:39" ht="22.5" customHeight="1">
      <c r="A56" s="415"/>
      <c r="B56" s="416"/>
      <c r="C56" s="416"/>
      <c r="D56" s="416"/>
      <c r="E56" s="417"/>
      <c r="F56" s="42"/>
      <c r="G56" s="76" t="s">
        <v>3354</v>
      </c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76"/>
      <c r="Z56" s="76"/>
      <c r="AA56" s="414" t="str">
        <f>IF(VLOOKUP(F11,職員データ,47,FALSE)=0,"",IF(VLOOKUP(F11,職員データ,47,FALSE)=TRUE,"○",""))</f>
        <v>○</v>
      </c>
      <c r="AB56" s="414"/>
      <c r="AC56" s="110" t="s">
        <v>3352</v>
      </c>
      <c r="AD56" s="414" t="str">
        <f>IF(VLOOKUP(F11,職員データ,47,FALSE)=0,"",IF(VLOOKUP(F11,職員データ,47,FALSE)=FALSE,"○",""))</f>
        <v/>
      </c>
      <c r="AE56" s="414"/>
      <c r="AF56" s="42"/>
      <c r="AG56" s="42"/>
      <c r="AH56" s="42"/>
      <c r="AI56" s="42"/>
      <c r="AJ56" s="42"/>
      <c r="AK56" s="42"/>
      <c r="AL56" s="42"/>
      <c r="AM56" s="75"/>
    </row>
    <row r="57" spans="1:39" ht="3.75" customHeight="1">
      <c r="A57" s="415"/>
      <c r="B57" s="416"/>
      <c r="C57" s="416"/>
      <c r="D57" s="416"/>
      <c r="E57" s="417"/>
      <c r="F57" s="42"/>
      <c r="G57" s="76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76"/>
      <c r="Z57" s="76"/>
      <c r="AA57" s="414"/>
      <c r="AB57" s="414"/>
      <c r="AC57" s="110"/>
      <c r="AD57" s="414"/>
      <c r="AE57" s="414"/>
      <c r="AF57" s="42"/>
      <c r="AG57" s="42"/>
      <c r="AH57" s="42"/>
      <c r="AI57" s="42"/>
      <c r="AJ57" s="42"/>
      <c r="AK57" s="42"/>
      <c r="AL57" s="42"/>
      <c r="AM57" s="75"/>
    </row>
    <row r="58" spans="1:39" ht="22.5" customHeight="1">
      <c r="A58" s="415"/>
      <c r="B58" s="416"/>
      <c r="C58" s="416"/>
      <c r="D58" s="416"/>
      <c r="E58" s="417"/>
      <c r="F58" s="42"/>
      <c r="G58" s="76" t="s">
        <v>3353</v>
      </c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76"/>
      <c r="Z58" s="76"/>
      <c r="AA58" s="414" t="str">
        <f>IF(VLOOKUP(F11,職員データ,53,FALSE)=0,"",IF(VLOOKUP(F11,職員データ,53,FALSE)=TRUE,"○",""))</f>
        <v>○</v>
      </c>
      <c r="AB58" s="414"/>
      <c r="AC58" s="110" t="s">
        <v>3352</v>
      </c>
      <c r="AD58" s="414" t="str">
        <f>IF(VLOOKUP(F11,職員データ,53,FALSE)=0,"",IF(VLOOKUP(F11,職員データ,53,FALSE)=FALSE,"○",""))</f>
        <v/>
      </c>
      <c r="AE58" s="414"/>
      <c r="AF58" s="42"/>
      <c r="AG58" s="42"/>
      <c r="AH58" s="42"/>
      <c r="AI58" s="42"/>
      <c r="AJ58" s="42"/>
      <c r="AK58" s="42"/>
      <c r="AL58" s="42"/>
      <c r="AM58" s="75"/>
    </row>
    <row r="59" spans="1:39" ht="12" customHeight="1">
      <c r="A59" s="415"/>
      <c r="B59" s="416"/>
      <c r="C59" s="416"/>
      <c r="D59" s="416"/>
      <c r="E59" s="417"/>
      <c r="F59" s="42"/>
      <c r="G59" s="77"/>
      <c r="H59" s="78"/>
      <c r="I59" s="78"/>
      <c r="J59" s="78"/>
      <c r="K59" s="78"/>
      <c r="L59" s="78"/>
      <c r="M59" s="79"/>
      <c r="N59" s="79"/>
      <c r="O59" s="79"/>
      <c r="P59" s="80"/>
      <c r="Q59" s="78"/>
      <c r="R59" s="78"/>
      <c r="S59" s="78"/>
      <c r="T59" s="78"/>
      <c r="U59" s="78"/>
      <c r="V59" s="78"/>
      <c r="W59" s="77"/>
      <c r="X59" s="78"/>
      <c r="Y59" s="78"/>
      <c r="Z59" s="78"/>
      <c r="AA59" s="78"/>
      <c r="AB59" s="78"/>
      <c r="AC59" s="79"/>
      <c r="AD59" s="79"/>
      <c r="AE59" s="79"/>
      <c r="AF59" s="80"/>
      <c r="AG59" s="78"/>
      <c r="AH59" s="78"/>
      <c r="AI59" s="78"/>
      <c r="AJ59" s="78"/>
      <c r="AK59" s="78"/>
      <c r="AL59" s="78"/>
      <c r="AM59" s="50"/>
    </row>
    <row r="60" spans="1:39" ht="12" customHeight="1">
      <c r="A60" s="415"/>
      <c r="B60" s="416"/>
      <c r="C60" s="416"/>
      <c r="D60" s="416"/>
      <c r="E60" s="417"/>
      <c r="F60" s="42"/>
      <c r="G60" s="77"/>
      <c r="H60" s="78"/>
      <c r="I60" s="78"/>
      <c r="J60" s="78"/>
      <c r="K60" s="78"/>
      <c r="L60" s="78"/>
      <c r="M60" s="79"/>
      <c r="N60" s="79"/>
      <c r="O60" s="79"/>
      <c r="P60" s="80"/>
      <c r="Q60" s="78"/>
      <c r="R60" s="78"/>
      <c r="S60" s="78"/>
      <c r="T60" s="78"/>
      <c r="U60" s="78"/>
      <c r="V60" s="78"/>
      <c r="W60" s="77"/>
      <c r="X60" s="78"/>
      <c r="Y60" s="78"/>
      <c r="Z60" s="78"/>
      <c r="AA60" s="78"/>
      <c r="AB60" s="78"/>
      <c r="AC60" s="79"/>
      <c r="AD60" s="79"/>
      <c r="AE60" s="79"/>
      <c r="AF60" s="77"/>
      <c r="AG60" s="78"/>
      <c r="AH60" s="78"/>
      <c r="AI60" s="78"/>
      <c r="AJ60" s="78"/>
      <c r="AK60" s="78"/>
      <c r="AL60" s="78"/>
      <c r="AM60" s="50"/>
    </row>
    <row r="61" spans="1:39" ht="12" customHeight="1">
      <c r="A61" s="418"/>
      <c r="B61" s="419"/>
      <c r="C61" s="419"/>
      <c r="D61" s="419"/>
      <c r="E61" s="330"/>
      <c r="F61" s="81"/>
      <c r="G61" s="82"/>
      <c r="H61" s="82"/>
      <c r="I61" s="82"/>
      <c r="J61" s="82"/>
      <c r="K61" s="82"/>
      <c r="L61" s="82"/>
      <c r="M61" s="83"/>
      <c r="N61" s="83"/>
      <c r="O61" s="83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3"/>
      <c r="AD61" s="83"/>
      <c r="AE61" s="83"/>
      <c r="AF61" s="82"/>
      <c r="AG61" s="82"/>
      <c r="AH61" s="82"/>
      <c r="AI61" s="82"/>
      <c r="AJ61" s="82"/>
      <c r="AK61" s="82"/>
      <c r="AL61" s="82"/>
      <c r="AM61" s="51"/>
    </row>
  </sheetData>
  <mergeCells count="120">
    <mergeCell ref="H53:X54"/>
    <mergeCell ref="AN2:AV3"/>
    <mergeCell ref="E52:N52"/>
    <mergeCell ref="AA56:AB56"/>
    <mergeCell ref="AD56:AE56"/>
    <mergeCell ref="AA58:AB58"/>
    <mergeCell ref="AD58:AE58"/>
    <mergeCell ref="A55:E61"/>
    <mergeCell ref="AA57:AB57"/>
    <mergeCell ref="AD57:AE57"/>
    <mergeCell ref="Y53:AH54"/>
    <mergeCell ref="A45:D48"/>
    <mergeCell ref="E45:K46"/>
    <mergeCell ref="L45:R46"/>
    <mergeCell ref="S45:Y46"/>
    <mergeCell ref="Z45:AF46"/>
    <mergeCell ref="AG45:AM46"/>
    <mergeCell ref="F47:G48"/>
    <mergeCell ref="H47:H48"/>
    <mergeCell ref="I47:J48"/>
    <mergeCell ref="M47:N48"/>
    <mergeCell ref="O47:O48"/>
    <mergeCell ref="P47:Q48"/>
    <mergeCell ref="T47:U48"/>
    <mergeCell ref="V47:V48"/>
    <mergeCell ref="W47:X48"/>
    <mergeCell ref="AA47:AB48"/>
    <mergeCell ref="AC47:AC48"/>
    <mergeCell ref="AD47:AE48"/>
    <mergeCell ref="AH47:AI48"/>
    <mergeCell ref="AJ47:AJ48"/>
    <mergeCell ref="AK47:AL48"/>
    <mergeCell ref="G39:Y40"/>
    <mergeCell ref="AD39:AE40"/>
    <mergeCell ref="AF39:AF40"/>
    <mergeCell ref="F29:L30"/>
    <mergeCell ref="M29:N30"/>
    <mergeCell ref="O29:P30"/>
    <mergeCell ref="Q29:AM30"/>
    <mergeCell ref="F31:L32"/>
    <mergeCell ref="M31:N32"/>
    <mergeCell ref="O31:P32"/>
    <mergeCell ref="Q31:AM32"/>
    <mergeCell ref="AG35:AH36"/>
    <mergeCell ref="AI35:AJ36"/>
    <mergeCell ref="A33:E44"/>
    <mergeCell ref="F33:F34"/>
    <mergeCell ref="G33:Y34"/>
    <mergeCell ref="AD33:AE34"/>
    <mergeCell ref="AF33:AF34"/>
    <mergeCell ref="F35:F36"/>
    <mergeCell ref="G35:Y36"/>
    <mergeCell ref="AD35:AE36"/>
    <mergeCell ref="AF35:AF36"/>
    <mergeCell ref="F37:F38"/>
    <mergeCell ref="G37:Y38"/>
    <mergeCell ref="AD37:AE38"/>
    <mergeCell ref="AF37:AF38"/>
    <mergeCell ref="F39:F40"/>
    <mergeCell ref="F41:F42"/>
    <mergeCell ref="G41:Y42"/>
    <mergeCell ref="AD41:AE42"/>
    <mergeCell ref="AF41:AF42"/>
    <mergeCell ref="F43:Y44"/>
    <mergeCell ref="AD43:AE44"/>
    <mergeCell ref="AF43:AF44"/>
    <mergeCell ref="F23:L24"/>
    <mergeCell ref="M23:N24"/>
    <mergeCell ref="O23:P24"/>
    <mergeCell ref="Q23:AM24"/>
    <mergeCell ref="F25:L26"/>
    <mergeCell ref="M25:N26"/>
    <mergeCell ref="O25:P26"/>
    <mergeCell ref="Q25:AM26"/>
    <mergeCell ref="A26:E28"/>
    <mergeCell ref="F27:L28"/>
    <mergeCell ref="M27:N28"/>
    <mergeCell ref="O27:P28"/>
    <mergeCell ref="Q27:AM28"/>
    <mergeCell ref="F17:L18"/>
    <mergeCell ref="M17:P18"/>
    <mergeCell ref="Q17:AM18"/>
    <mergeCell ref="A19:E20"/>
    <mergeCell ref="F19:L20"/>
    <mergeCell ref="M19:N20"/>
    <mergeCell ref="O19:P20"/>
    <mergeCell ref="Q19:AM20"/>
    <mergeCell ref="A21:E22"/>
    <mergeCell ref="F21:L22"/>
    <mergeCell ref="M21:N22"/>
    <mergeCell ref="O21:P22"/>
    <mergeCell ref="Q21:AM22"/>
    <mergeCell ref="A13:E14"/>
    <mergeCell ref="F13:P14"/>
    <mergeCell ref="Q13:U16"/>
    <mergeCell ref="V13:W14"/>
    <mergeCell ref="X13:Y14"/>
    <mergeCell ref="AF14:AL14"/>
    <mergeCell ref="A15:E16"/>
    <mergeCell ref="F15:P16"/>
    <mergeCell ref="V15:X16"/>
    <mergeCell ref="Y15:Y16"/>
    <mergeCell ref="Z15:AB16"/>
    <mergeCell ref="AC15:AC16"/>
    <mergeCell ref="AD15:AK16"/>
    <mergeCell ref="AL15:AL16"/>
    <mergeCell ref="AF13:AL13"/>
    <mergeCell ref="A2:AM3"/>
    <mergeCell ref="A5:I6"/>
    <mergeCell ref="A7:I8"/>
    <mergeCell ref="A9:E10"/>
    <mergeCell ref="F9:P10"/>
    <mergeCell ref="Q9:AM10"/>
    <mergeCell ref="A11:E12"/>
    <mergeCell ref="F11:P12"/>
    <mergeCell ref="AB5:AM6"/>
    <mergeCell ref="AB7:AM8"/>
    <mergeCell ref="J5:AA6"/>
    <mergeCell ref="J7:AA8"/>
    <mergeCell ref="Q11:AM12"/>
  </mergeCells>
  <phoneticPr fontId="1"/>
  <pageMargins left="0.7" right="0.33" top="0.43" bottom="0.4" header="0.3" footer="0.22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tabColor rgb="FF92D050"/>
  </sheetPr>
  <dimension ref="B1:BA60"/>
  <sheetViews>
    <sheetView showGridLines="0" showZeros="0" topLeftCell="A16" zoomScaleNormal="100" zoomScaleSheetLayoutView="100" workbookViewId="0">
      <selection activeCell="AD12" sqref="AD12"/>
    </sheetView>
  </sheetViews>
  <sheetFormatPr defaultColWidth="3.375" defaultRowHeight="15" customHeight="1"/>
  <cols>
    <col min="1" max="1" width="1.25" style="2" customWidth="1"/>
    <col min="2" max="2" width="3.375" style="2" customWidth="1"/>
    <col min="3" max="27" width="3.375" style="2"/>
    <col min="28" max="28" width="1.25" style="2" customWidth="1"/>
    <col min="29" max="42" width="3.375" style="2"/>
    <col min="43" max="43" width="3.375" style="2" customWidth="1"/>
    <col min="44" max="52" width="3.375" style="2"/>
    <col min="53" max="53" width="0" style="2" hidden="1" customWidth="1"/>
    <col min="54" max="16384" width="3.375" style="2"/>
  </cols>
  <sheetData>
    <row r="1" spans="2:53" ht="6" customHeight="1"/>
    <row r="2" spans="2:53" ht="15" customHeight="1">
      <c r="U2" s="452">
        <f>'１前任校'!C8</f>
        <v>43190</v>
      </c>
      <c r="V2" s="452"/>
      <c r="W2" s="452"/>
      <c r="X2" s="452"/>
      <c r="Y2" s="452"/>
      <c r="Z2" s="452"/>
      <c r="AA2" s="452"/>
      <c r="BA2" s="2">
        <v>4</v>
      </c>
    </row>
    <row r="3" spans="2:53" ht="15" customHeight="1">
      <c r="B3" s="456" t="str">
        <f>IF(VLOOKUP(L15,職員データ,13,FALSE)=0,"",VLOOKUP(L15,職員データ,13,FALSE)&amp;"長")</f>
        <v/>
      </c>
      <c r="C3" s="456"/>
      <c r="D3" s="456"/>
      <c r="E3" s="456"/>
      <c r="F3" s="456"/>
      <c r="G3" s="456"/>
      <c r="H3" s="456"/>
      <c r="I3" s="456"/>
      <c r="J3" s="456"/>
      <c r="K3" s="456"/>
      <c r="L3" s="456"/>
    </row>
    <row r="4" spans="2:53" ht="15" customHeight="1">
      <c r="B4" s="456" t="str">
        <f>IF(VLOOKUP(L15,職員データ,13,FALSE)=0,"",VLOOKUP(L15,職員データ,13,FALSE)&amp;"事務担当者")</f>
        <v/>
      </c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2" t="s">
        <v>0</v>
      </c>
    </row>
    <row r="5" spans="2:53" ht="15" customHeight="1">
      <c r="S5" s="430" t="str">
        <f>'１前任校'!C4</f>
        <v>鹿児島市立吉田小学校</v>
      </c>
      <c r="T5" s="430"/>
      <c r="U5" s="430"/>
      <c r="V5" s="430"/>
      <c r="W5" s="430"/>
      <c r="X5" s="430"/>
      <c r="Y5" s="430"/>
      <c r="Z5" s="430"/>
      <c r="AA5" s="430"/>
    </row>
    <row r="6" spans="2:53" ht="15" customHeight="1">
      <c r="S6" s="430" t="s">
        <v>1</v>
      </c>
      <c r="T6" s="430"/>
      <c r="V6" s="430" t="str">
        <f>'１前任校'!C7</f>
        <v>山田　太郎</v>
      </c>
      <c r="W6" s="430"/>
      <c r="X6" s="430"/>
      <c r="Y6" s="430"/>
      <c r="Z6" s="430"/>
      <c r="AA6" s="430"/>
      <c r="AE6" s="181"/>
    </row>
    <row r="7" spans="2:53" ht="15" customHeight="1">
      <c r="AD7" s="181" t="s">
        <v>4196</v>
      </c>
    </row>
    <row r="8" spans="2:53" ht="15" customHeight="1">
      <c r="B8" s="443" t="s">
        <v>30</v>
      </c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443"/>
      <c r="O8" s="443"/>
      <c r="P8" s="443"/>
      <c r="Q8" s="443"/>
      <c r="R8" s="443"/>
      <c r="S8" s="443"/>
      <c r="T8" s="443"/>
      <c r="U8" s="443"/>
      <c r="V8" s="443"/>
      <c r="W8" s="443"/>
      <c r="X8" s="443"/>
      <c r="Y8" s="443"/>
      <c r="Z8" s="443"/>
      <c r="AA8" s="443"/>
      <c r="AB8" s="3"/>
    </row>
    <row r="9" spans="2:53" ht="15" customHeight="1">
      <c r="AD9" s="181" t="s">
        <v>4771</v>
      </c>
    </row>
    <row r="10" spans="2:53" ht="15" customHeight="1">
      <c r="B10" s="2" t="s">
        <v>31</v>
      </c>
      <c r="AD10" s="181" t="s">
        <v>4770</v>
      </c>
    </row>
    <row r="11" spans="2:53" ht="15" customHeight="1">
      <c r="B11" s="2" t="s">
        <v>33</v>
      </c>
      <c r="AD11" s="181"/>
    </row>
    <row r="12" spans="2:53" ht="15" customHeight="1">
      <c r="AE12" s="181"/>
    </row>
    <row r="13" spans="2:53" ht="15" customHeight="1">
      <c r="B13" s="443" t="s">
        <v>2</v>
      </c>
      <c r="C13" s="443"/>
      <c r="D13" s="443"/>
      <c r="E13" s="443"/>
      <c r="F13" s="443"/>
      <c r="G13" s="443"/>
      <c r="H13" s="443"/>
      <c r="I13" s="443"/>
      <c r="J13" s="443"/>
      <c r="K13" s="443"/>
      <c r="L13" s="443"/>
      <c r="M13" s="443"/>
      <c r="N13" s="443"/>
      <c r="O13" s="443"/>
      <c r="P13" s="443"/>
      <c r="Q13" s="443"/>
      <c r="R13" s="443"/>
      <c r="S13" s="443"/>
      <c r="T13" s="443"/>
      <c r="U13" s="443"/>
      <c r="V13" s="443"/>
      <c r="W13" s="443"/>
      <c r="X13" s="443"/>
      <c r="Y13" s="443"/>
      <c r="Z13" s="443"/>
      <c r="AA13" s="443"/>
      <c r="AB13" s="3"/>
    </row>
    <row r="15" spans="2:53" ht="15" customHeight="1">
      <c r="B15" s="457" t="s">
        <v>3</v>
      </c>
      <c r="C15" s="458"/>
      <c r="D15" s="458"/>
      <c r="E15" s="4" t="s">
        <v>4</v>
      </c>
      <c r="F15" s="424" t="str">
        <f>IF(VLOOKUP(L15,職員データ,4,FALSE)=0,"",VLOOKUP(L15,職員データ,4,FALSE))</f>
        <v>教諭</v>
      </c>
      <c r="G15" s="425"/>
      <c r="H15" s="425"/>
      <c r="I15" s="426"/>
      <c r="J15" s="460" t="s">
        <v>5</v>
      </c>
      <c r="K15" s="461"/>
      <c r="L15" s="424" t="str">
        <f>IF(BA2="","",VLOOKUP(BA2,職員データ!A6:BI25,2,FALSE))</f>
        <v>鏡　一郎</v>
      </c>
      <c r="M15" s="425"/>
      <c r="N15" s="425"/>
      <c r="O15" s="425"/>
      <c r="P15" s="425"/>
      <c r="Q15" s="425"/>
      <c r="R15" s="426"/>
      <c r="S15" s="460" t="s">
        <v>34</v>
      </c>
      <c r="T15" s="461"/>
      <c r="U15" s="462" t="str">
        <f>IF(VLOOKUP(L15,職員データ,12,FALSE)=0,"",VLOOKUP(L15,職員データ,12,FALSE))</f>
        <v/>
      </c>
      <c r="V15" s="463"/>
      <c r="W15" s="463"/>
      <c r="X15" s="463"/>
      <c r="Y15" s="463"/>
      <c r="Z15" s="463"/>
      <c r="AA15" s="464"/>
      <c r="AD15" s="181" t="s">
        <v>4195</v>
      </c>
    </row>
    <row r="16" spans="2:53" ht="7.5" customHeight="1">
      <c r="B16" s="1"/>
      <c r="C16" s="1"/>
      <c r="D16" s="1"/>
      <c r="E16" s="1"/>
      <c r="F16" s="1"/>
      <c r="G16" s="5"/>
      <c r="H16" s="5"/>
      <c r="I16" s="5"/>
      <c r="J16" s="5"/>
      <c r="K16" s="5"/>
      <c r="L16" s="5"/>
      <c r="M16" s="1"/>
      <c r="N16" s="1"/>
      <c r="O16" s="5"/>
      <c r="P16" s="5"/>
      <c r="Q16" s="5"/>
      <c r="R16" s="5"/>
      <c r="S16" s="5"/>
      <c r="T16" s="5"/>
      <c r="U16" s="5"/>
      <c r="V16" s="5"/>
    </row>
    <row r="17" spans="2:27" ht="15" customHeight="1">
      <c r="B17" s="6" t="s">
        <v>3421</v>
      </c>
    </row>
    <row r="18" spans="2:27" ht="15" customHeight="1">
      <c r="B18" s="217" t="s">
        <v>26</v>
      </c>
      <c r="C18" s="448" t="s">
        <v>32</v>
      </c>
      <c r="D18" s="448"/>
      <c r="E18" s="448"/>
      <c r="F18" s="448"/>
      <c r="G18" s="448"/>
      <c r="H18" s="448"/>
      <c r="I18" s="448"/>
      <c r="J18" s="448"/>
      <c r="K18" s="448"/>
      <c r="L18" s="448"/>
      <c r="M18" s="448"/>
      <c r="N18" s="448"/>
      <c r="O18" s="448"/>
      <c r="P18" s="448"/>
      <c r="Q18" s="448"/>
      <c r="R18" s="448"/>
      <c r="S18" s="448"/>
      <c r="T18" s="457" t="s">
        <v>37</v>
      </c>
      <c r="U18" s="459"/>
      <c r="V18" s="457" t="s">
        <v>3501</v>
      </c>
      <c r="W18" s="458"/>
      <c r="X18" s="457" t="s">
        <v>3502</v>
      </c>
      <c r="Y18" s="458"/>
      <c r="Z18" s="458"/>
      <c r="AA18" s="459"/>
    </row>
    <row r="19" spans="2:27" ht="15" customHeight="1">
      <c r="B19" s="7">
        <v>1</v>
      </c>
      <c r="C19" s="427" t="s">
        <v>17</v>
      </c>
      <c r="D19" s="427"/>
      <c r="E19" s="427"/>
      <c r="F19" s="427"/>
      <c r="G19" s="427"/>
      <c r="H19" s="427"/>
      <c r="I19" s="427"/>
      <c r="J19" s="427"/>
      <c r="K19" s="427"/>
      <c r="L19" s="427"/>
      <c r="M19" s="427"/>
      <c r="N19" s="427"/>
      <c r="O19" s="427"/>
      <c r="P19" s="427"/>
      <c r="Q19" s="427"/>
      <c r="R19" s="427"/>
      <c r="S19" s="427"/>
      <c r="T19" s="424" t="str">
        <f>IF(VLOOKUP($L$15,職員データ,43,FALSE)=0,"",IF(VLOOKUP($L$15,職員データ,43,FALSE)=TRUE,"○",""))</f>
        <v>○</v>
      </c>
      <c r="U19" s="426"/>
      <c r="V19" s="424" t="str">
        <f>IF(VLOOKUP($L$15,職員データ,43,FALSE)=0,"",IF(VLOOKUP($L$15,職員データ,43,FALSE)=FALSE,"○",""))</f>
        <v/>
      </c>
      <c r="W19" s="426"/>
      <c r="X19" s="424"/>
      <c r="Y19" s="425"/>
      <c r="Z19" s="425"/>
      <c r="AA19" s="426"/>
    </row>
    <row r="20" spans="2:27" ht="15" customHeight="1">
      <c r="B20" s="7">
        <v>2</v>
      </c>
      <c r="C20" s="427" t="s">
        <v>25</v>
      </c>
      <c r="D20" s="427"/>
      <c r="E20" s="427"/>
      <c r="F20" s="427"/>
      <c r="G20" s="427"/>
      <c r="H20" s="427"/>
      <c r="I20" s="427"/>
      <c r="J20" s="427"/>
      <c r="K20" s="427"/>
      <c r="L20" s="427"/>
      <c r="M20" s="427"/>
      <c r="N20" s="427"/>
      <c r="O20" s="427"/>
      <c r="P20" s="427"/>
      <c r="Q20" s="427"/>
      <c r="R20" s="427"/>
      <c r="S20" s="427"/>
      <c r="T20" s="424" t="str">
        <f>IF(VLOOKUP($L$15,職員データ,44,FALSE)=0,"",IF(VLOOKUP($L$15,職員データ,44,FALSE)=TRUE,"○",""))</f>
        <v>○</v>
      </c>
      <c r="U20" s="426"/>
      <c r="V20" s="424" t="str">
        <f>IF(VLOOKUP($L$15,職員データ,44,FALSE)=0,"",IF(VLOOKUP($L$15,職員データ,44,FALSE)=FALSE,"○",""))</f>
        <v/>
      </c>
      <c r="W20" s="426"/>
      <c r="X20" s="424"/>
      <c r="Y20" s="425"/>
      <c r="Z20" s="425"/>
      <c r="AA20" s="426"/>
    </row>
    <row r="21" spans="2:27" ht="15" customHeight="1">
      <c r="B21" s="7">
        <v>3</v>
      </c>
      <c r="C21" s="427" t="s">
        <v>18</v>
      </c>
      <c r="D21" s="427"/>
      <c r="E21" s="427"/>
      <c r="F21" s="427"/>
      <c r="G21" s="427"/>
      <c r="H21" s="427"/>
      <c r="I21" s="427"/>
      <c r="J21" s="427"/>
      <c r="K21" s="427"/>
      <c r="L21" s="427"/>
      <c r="M21" s="427"/>
      <c r="N21" s="427"/>
      <c r="O21" s="427"/>
      <c r="P21" s="427"/>
      <c r="Q21" s="427"/>
      <c r="R21" s="427"/>
      <c r="S21" s="427"/>
      <c r="T21" s="424" t="str">
        <f>IF(VLOOKUP($L$15,職員データ,45,FALSE)=0,"",IF(VLOOKUP($L$15,職員データ,45,FALSE)=TRUE,"○",""))</f>
        <v>○</v>
      </c>
      <c r="U21" s="426"/>
      <c r="V21" s="424" t="str">
        <f>IF(VLOOKUP($L$15,職員データ,45,FALSE)=0,"",IF(VLOOKUP($L$15,職員データ,45,FALSE)=FALSE,"○",""))</f>
        <v/>
      </c>
      <c r="W21" s="426"/>
      <c r="X21" s="424"/>
      <c r="Y21" s="425"/>
      <c r="Z21" s="425"/>
      <c r="AA21" s="426"/>
    </row>
    <row r="22" spans="2:27" ht="15" customHeight="1">
      <c r="B22" s="7">
        <v>4</v>
      </c>
      <c r="C22" s="427" t="s">
        <v>3458</v>
      </c>
      <c r="D22" s="427"/>
      <c r="E22" s="427"/>
      <c r="F22" s="427"/>
      <c r="G22" s="427"/>
      <c r="H22" s="427"/>
      <c r="I22" s="427"/>
      <c r="J22" s="427"/>
      <c r="K22" s="427"/>
      <c r="L22" s="427"/>
      <c r="M22" s="427"/>
      <c r="N22" s="427"/>
      <c r="O22" s="427"/>
      <c r="P22" s="427"/>
      <c r="Q22" s="427"/>
      <c r="R22" s="427"/>
      <c r="S22" s="427"/>
      <c r="T22" s="424" t="str">
        <f>IF(VLOOKUP($L$15,職員データ,46,FALSE)=0,"",IF(VLOOKUP($L$15,職員データ,46,FALSE)=TRUE,"○",""))</f>
        <v>○</v>
      </c>
      <c r="U22" s="426"/>
      <c r="V22" s="424" t="str">
        <f>IF(VLOOKUP($L$15,職員データ,46,FALSE)=0,"",IF(VLOOKUP($L$15,職員データ,46,FALSE)=FALSE,"○",""))</f>
        <v/>
      </c>
      <c r="W22" s="426"/>
      <c r="X22" s="424"/>
      <c r="Y22" s="425"/>
      <c r="Z22" s="425"/>
      <c r="AA22" s="426"/>
    </row>
    <row r="23" spans="2:27" ht="15" customHeight="1">
      <c r="B23" s="7">
        <v>5</v>
      </c>
      <c r="C23" s="427" t="s">
        <v>20</v>
      </c>
      <c r="D23" s="427"/>
      <c r="E23" s="427"/>
      <c r="F23" s="427"/>
      <c r="G23" s="427"/>
      <c r="H23" s="427"/>
      <c r="I23" s="427"/>
      <c r="J23" s="427"/>
      <c r="K23" s="427"/>
      <c r="L23" s="427"/>
      <c r="M23" s="427"/>
      <c r="N23" s="427"/>
      <c r="O23" s="427"/>
      <c r="P23" s="427"/>
      <c r="Q23" s="427"/>
      <c r="R23" s="427"/>
      <c r="S23" s="427"/>
      <c r="T23" s="424" t="str">
        <f>IF(VLOOKUP($L$15,職員データ,47,FALSE)=0,"",IF(VLOOKUP($L$15,職員データ,47,FALSE)=TRUE,"○",""))</f>
        <v>○</v>
      </c>
      <c r="U23" s="426"/>
      <c r="V23" s="424" t="str">
        <f>IF(VLOOKUP($L$15,職員データ,47,FALSE)=0,"",IF(VLOOKUP($L$15,職員データ,47,FALSE)=FALSE,"○",""))</f>
        <v/>
      </c>
      <c r="W23" s="426"/>
      <c r="X23" s="424"/>
      <c r="Y23" s="425"/>
      <c r="Z23" s="425"/>
      <c r="AA23" s="426"/>
    </row>
    <row r="24" spans="2:27" ht="15" customHeight="1">
      <c r="B24" s="7">
        <v>6</v>
      </c>
      <c r="C24" s="427" t="s">
        <v>3437</v>
      </c>
      <c r="D24" s="427"/>
      <c r="E24" s="427"/>
      <c r="F24" s="427"/>
      <c r="G24" s="427"/>
      <c r="H24" s="427"/>
      <c r="I24" s="427"/>
      <c r="J24" s="427"/>
      <c r="K24" s="427"/>
      <c r="L24" s="427"/>
      <c r="M24" s="427"/>
      <c r="N24" s="427"/>
      <c r="O24" s="427"/>
      <c r="P24" s="427"/>
      <c r="Q24" s="427"/>
      <c r="R24" s="427"/>
      <c r="S24" s="427"/>
      <c r="T24" s="424" t="str">
        <f>IF(VLOOKUP($L$15,職員データ,48,FALSE)=0,"",IF(VLOOKUP($L$15,職員データ,48,FALSE)=TRUE,"○",""))</f>
        <v/>
      </c>
      <c r="U24" s="426"/>
      <c r="V24" s="424" t="str">
        <f>IF(VLOOKUP($L$15,職員データ,48,FALSE)=0,"",IF(VLOOKUP($L$15,職員データ,48,FALSE)=FALSE,"○",""))</f>
        <v>○</v>
      </c>
      <c r="W24" s="426"/>
      <c r="X24" s="424"/>
      <c r="Y24" s="425"/>
      <c r="Z24" s="425"/>
      <c r="AA24" s="426"/>
    </row>
    <row r="25" spans="2:27" ht="15" customHeight="1">
      <c r="B25" s="7">
        <v>7</v>
      </c>
      <c r="C25" s="427" t="s">
        <v>3438</v>
      </c>
      <c r="D25" s="427"/>
      <c r="E25" s="427"/>
      <c r="F25" s="427"/>
      <c r="G25" s="427"/>
      <c r="H25" s="427"/>
      <c r="I25" s="427"/>
      <c r="J25" s="427"/>
      <c r="K25" s="427"/>
      <c r="L25" s="427"/>
      <c r="M25" s="427"/>
      <c r="N25" s="427"/>
      <c r="O25" s="427"/>
      <c r="P25" s="427"/>
      <c r="Q25" s="427"/>
      <c r="R25" s="427"/>
      <c r="S25" s="427"/>
      <c r="T25" s="424" t="str">
        <f>IF(VLOOKUP($L$15,職員データ,49,FALSE)=0,"",IF(VLOOKUP($L$15,職員データ,49,FALSE)=TRUE,"○",""))</f>
        <v/>
      </c>
      <c r="U25" s="426"/>
      <c r="V25" s="424" t="str">
        <f>IF(VLOOKUP($L$15,職員データ,49,FALSE)=0,"",IF(VLOOKUP($L$15,職員データ,49,FALSE)=FALSE,"○",""))</f>
        <v>○</v>
      </c>
      <c r="W25" s="426"/>
      <c r="X25" s="424"/>
      <c r="Y25" s="425"/>
      <c r="Z25" s="425"/>
      <c r="AA25" s="426"/>
    </row>
    <row r="26" spans="2:27" ht="15" customHeight="1">
      <c r="B26" s="7">
        <v>8</v>
      </c>
      <c r="C26" s="427" t="s">
        <v>3439</v>
      </c>
      <c r="D26" s="427"/>
      <c r="E26" s="427"/>
      <c r="F26" s="427"/>
      <c r="G26" s="427"/>
      <c r="H26" s="427"/>
      <c r="I26" s="427"/>
      <c r="J26" s="427"/>
      <c r="K26" s="427"/>
      <c r="L26" s="427"/>
      <c r="M26" s="427"/>
      <c r="N26" s="427"/>
      <c r="O26" s="427"/>
      <c r="P26" s="427"/>
      <c r="Q26" s="427"/>
      <c r="R26" s="427"/>
      <c r="S26" s="427"/>
      <c r="T26" s="424" t="str">
        <f>IF(VLOOKUP($L$15,職員データ,50,FALSE)=0,"",IF(VLOOKUP($L$15,職員データ,50,FALSE)=TRUE,"○",""))</f>
        <v>○</v>
      </c>
      <c r="U26" s="426"/>
      <c r="V26" s="424" t="str">
        <f>IF(VLOOKUP($L$15,職員データ,50,FALSE)=0,"",IF(VLOOKUP($L$15,職員データ,50,FALSE)=FALSE,"○",""))</f>
        <v/>
      </c>
      <c r="W26" s="426"/>
      <c r="X26" s="424"/>
      <c r="Y26" s="425"/>
      <c r="Z26" s="425"/>
      <c r="AA26" s="426"/>
    </row>
    <row r="27" spans="2:27" ht="15" customHeight="1">
      <c r="B27" s="7">
        <v>9</v>
      </c>
      <c r="C27" s="427" t="s">
        <v>3440</v>
      </c>
      <c r="D27" s="427"/>
      <c r="E27" s="427"/>
      <c r="F27" s="427"/>
      <c r="G27" s="427"/>
      <c r="H27" s="427"/>
      <c r="I27" s="427"/>
      <c r="J27" s="427"/>
      <c r="K27" s="427"/>
      <c r="L27" s="427"/>
      <c r="M27" s="427"/>
      <c r="N27" s="427"/>
      <c r="O27" s="427"/>
      <c r="P27" s="427"/>
      <c r="Q27" s="427"/>
      <c r="R27" s="427"/>
      <c r="S27" s="427"/>
      <c r="T27" s="424" t="str">
        <f>IF(VLOOKUP($L$15,職員データ,51,FALSE)=0,"",IF(VLOOKUP($L$15,職員データ,51,FALSE)=TRUE,"○",""))</f>
        <v/>
      </c>
      <c r="U27" s="426"/>
      <c r="V27" s="424" t="str">
        <f>IF(VLOOKUP($L$15,職員データ,51,FALSE)=0,"",IF(VLOOKUP($L$15,職員データ,51,FALSE)=FALSE,"○",""))</f>
        <v>○</v>
      </c>
      <c r="W27" s="426"/>
      <c r="X27" s="424"/>
      <c r="Y27" s="425"/>
      <c r="Z27" s="425"/>
      <c r="AA27" s="426"/>
    </row>
    <row r="28" spans="2:27" ht="15" customHeight="1">
      <c r="B28" s="7">
        <v>10</v>
      </c>
      <c r="C28" s="427" t="s">
        <v>19</v>
      </c>
      <c r="D28" s="427"/>
      <c r="E28" s="427"/>
      <c r="F28" s="427"/>
      <c r="G28" s="427"/>
      <c r="H28" s="427"/>
      <c r="I28" s="427"/>
      <c r="J28" s="427"/>
      <c r="K28" s="427"/>
      <c r="L28" s="427"/>
      <c r="M28" s="427"/>
      <c r="N28" s="427"/>
      <c r="O28" s="427"/>
      <c r="P28" s="427"/>
      <c r="Q28" s="427"/>
      <c r="R28" s="427"/>
      <c r="S28" s="427"/>
      <c r="T28" s="424" t="str">
        <f>IF(VLOOKUP($L$15,職員データ,52,FALSE)=0,"",IF(VLOOKUP($L$15,職員データ,52,FALSE)=TRUE,"○",""))</f>
        <v>○</v>
      </c>
      <c r="U28" s="426"/>
      <c r="V28" s="424" t="str">
        <f>IF(VLOOKUP($L$15,職員データ,52,FALSE)=0,"",IF(VLOOKUP($L$15,職員データ,52,FALSE)=FALSE,"○",""))</f>
        <v/>
      </c>
      <c r="W28" s="426"/>
      <c r="X28" s="424"/>
      <c r="Y28" s="425"/>
      <c r="Z28" s="425"/>
      <c r="AA28" s="426"/>
    </row>
    <row r="29" spans="2:27" ht="15" customHeight="1">
      <c r="B29" s="7">
        <v>11</v>
      </c>
      <c r="C29" s="427" t="s">
        <v>4767</v>
      </c>
      <c r="D29" s="427"/>
      <c r="E29" s="427"/>
      <c r="F29" s="427"/>
      <c r="G29" s="427"/>
      <c r="H29" s="427"/>
      <c r="I29" s="427"/>
      <c r="J29" s="427"/>
      <c r="K29" s="427"/>
      <c r="L29" s="427"/>
      <c r="M29" s="427"/>
      <c r="N29" s="427"/>
      <c r="O29" s="427"/>
      <c r="P29" s="427"/>
      <c r="Q29" s="427"/>
      <c r="R29" s="427"/>
      <c r="S29" s="427"/>
      <c r="T29" s="424" t="str">
        <f>IF(VLOOKUP($L$15,職員データ,53,FALSE)=0,"",IF(VLOOKUP($L$15,職員データ,53,FALSE)=TRUE,"○",""))</f>
        <v/>
      </c>
      <c r="U29" s="426"/>
      <c r="V29" s="424" t="str">
        <f>IF(VLOOKUP($L$15,職員データ,53,FALSE)=0,"",IF(VLOOKUP($L$15,職員データ,53,FALSE)=FALSE,"○",""))</f>
        <v>○</v>
      </c>
      <c r="W29" s="426"/>
      <c r="X29" s="424" t="str">
        <f>IF(V29="○","本人持参","")</f>
        <v>本人持参</v>
      </c>
      <c r="Y29" s="425"/>
      <c r="Z29" s="425"/>
      <c r="AA29" s="426"/>
    </row>
    <row r="30" spans="2:27" ht="15" customHeight="1">
      <c r="B30" s="7">
        <v>12</v>
      </c>
      <c r="C30" s="427" t="s">
        <v>4768</v>
      </c>
      <c r="D30" s="427"/>
      <c r="E30" s="427"/>
      <c r="F30" s="427"/>
      <c r="G30" s="427"/>
      <c r="H30" s="427"/>
      <c r="I30" s="427"/>
      <c r="J30" s="427"/>
      <c r="K30" s="427"/>
      <c r="L30" s="427"/>
      <c r="M30" s="427"/>
      <c r="N30" s="427"/>
      <c r="O30" s="427"/>
      <c r="P30" s="427"/>
      <c r="Q30" s="427"/>
      <c r="R30" s="427"/>
      <c r="S30" s="427"/>
      <c r="T30" s="424" t="str">
        <f>IF(VLOOKUP($L$15,職員データ,54,FALSE)=0,"",IF(VLOOKUP($L$15,職員データ,54,FALSE)=TRUE,"○",""))</f>
        <v/>
      </c>
      <c r="U30" s="426"/>
      <c r="V30" s="424" t="str">
        <f>IF(VLOOKUP($L$15,職員データ,54,FALSE)=0,"",IF(VLOOKUP($L$15,職員データ,54,FALSE)=FALSE,"○",""))</f>
        <v>○</v>
      </c>
      <c r="W30" s="426"/>
      <c r="X30" s="424"/>
      <c r="Y30" s="425"/>
      <c r="Z30" s="425"/>
      <c r="AA30" s="426"/>
    </row>
    <row r="31" spans="2:27" ht="15" customHeight="1">
      <c r="B31" s="7">
        <v>13</v>
      </c>
      <c r="C31" s="427" t="s">
        <v>4769</v>
      </c>
      <c r="D31" s="427"/>
      <c r="E31" s="427"/>
      <c r="F31" s="427"/>
      <c r="G31" s="427"/>
      <c r="H31" s="427"/>
      <c r="I31" s="427"/>
      <c r="J31" s="427"/>
      <c r="K31" s="427"/>
      <c r="L31" s="427"/>
      <c r="M31" s="427"/>
      <c r="N31" s="427"/>
      <c r="O31" s="427"/>
      <c r="P31" s="427"/>
      <c r="Q31" s="427"/>
      <c r="R31" s="427"/>
      <c r="S31" s="427"/>
      <c r="T31" s="424" t="str">
        <f>IF(VLOOKUP($L$15,職員データ,55,FALSE)=0,"",IF(VLOOKUP($L$15,職員データ,55,FALSE)=TRUE,"○",""))</f>
        <v>○</v>
      </c>
      <c r="U31" s="426"/>
      <c r="V31" s="424" t="str">
        <f>IF(VLOOKUP($L$15,職員データ,55,FALSE)=0,"",IF(VLOOKUP($L$15,職員データ,55,FALSE)=FALSE,"○",""))</f>
        <v/>
      </c>
      <c r="W31" s="426"/>
      <c r="X31" s="230"/>
      <c r="Y31" s="231"/>
      <c r="Z31" s="231"/>
      <c r="AA31" s="232"/>
    </row>
    <row r="32" spans="2:27" ht="15" customHeight="1">
      <c r="B32" s="7">
        <v>14</v>
      </c>
      <c r="C32" s="427" t="s">
        <v>3506</v>
      </c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  <c r="O32" s="427"/>
      <c r="P32" s="427"/>
      <c r="Q32" s="427"/>
      <c r="R32" s="427"/>
      <c r="S32" s="427"/>
      <c r="T32" s="424" t="str">
        <f>IF(VLOOKUP($L$15,職員データ,56,FALSE)=0,"",IF(VLOOKUP($L$15,職員データ,56,FALSE)=TRUE,"○",""))</f>
        <v>○</v>
      </c>
      <c r="U32" s="426"/>
      <c r="V32" s="424" t="str">
        <f>IF(VLOOKUP($L$15,職員データ,56,FALSE)=0,"",IF(VLOOKUP($L$15,職員データ,56,FALSE)=FALSE,"○",""))</f>
        <v/>
      </c>
      <c r="W32" s="426"/>
      <c r="X32" s="424"/>
      <c r="Y32" s="425"/>
      <c r="Z32" s="425"/>
      <c r="AA32" s="426"/>
    </row>
    <row r="33" spans="2:27" ht="15" customHeight="1">
      <c r="B33" s="7">
        <v>15</v>
      </c>
      <c r="C33" s="427" t="s">
        <v>22</v>
      </c>
      <c r="D33" s="427"/>
      <c r="E33" s="427"/>
      <c r="F33" s="427"/>
      <c r="G33" s="427"/>
      <c r="H33" s="427"/>
      <c r="I33" s="427"/>
      <c r="J33" s="427"/>
      <c r="K33" s="427"/>
      <c r="L33" s="427"/>
      <c r="M33" s="427"/>
      <c r="N33" s="427"/>
      <c r="O33" s="427"/>
      <c r="P33" s="427"/>
      <c r="Q33" s="427"/>
      <c r="R33" s="427"/>
      <c r="S33" s="427"/>
      <c r="T33" s="424" t="str">
        <f>IF(VLOOKUP($L$15,職員データ,57,FALSE)=0,"",IF(VLOOKUP($L$15,職員データ,57,FALSE)=TRUE,"○",""))</f>
        <v>○</v>
      </c>
      <c r="U33" s="426"/>
      <c r="V33" s="424" t="str">
        <f>IF(VLOOKUP($L$15,職員データ,57,FALSE)=0,"",IF(VLOOKUP($L$15,職員データ,57,FALSE)=FALSE,"○",""))</f>
        <v/>
      </c>
      <c r="W33" s="426"/>
      <c r="X33" s="424"/>
      <c r="Y33" s="425"/>
      <c r="Z33" s="425"/>
      <c r="AA33" s="426"/>
    </row>
    <row r="34" spans="2:27" ht="15" customHeight="1">
      <c r="B34" s="7">
        <v>16</v>
      </c>
      <c r="C34" s="427" t="s">
        <v>23</v>
      </c>
      <c r="D34" s="427"/>
      <c r="E34" s="427"/>
      <c r="F34" s="427"/>
      <c r="G34" s="427"/>
      <c r="H34" s="427"/>
      <c r="I34" s="427"/>
      <c r="J34" s="427"/>
      <c r="K34" s="427"/>
      <c r="L34" s="427"/>
      <c r="M34" s="427"/>
      <c r="N34" s="427"/>
      <c r="O34" s="427"/>
      <c r="P34" s="427"/>
      <c r="Q34" s="427"/>
      <c r="R34" s="427"/>
      <c r="S34" s="427"/>
      <c r="T34" s="424" t="str">
        <f>IF(VLOOKUP($L$15,職員データ,58,FALSE)=0,"",IF(VLOOKUP($L$15,職員データ,58,FALSE)=TRUE,"○",""))</f>
        <v>○</v>
      </c>
      <c r="U34" s="426"/>
      <c r="V34" s="424" t="str">
        <f>IF(VLOOKUP($L$15,職員データ,58,FALSE)=0,"",IF(VLOOKUP($L$15,職員データ,58,FALSE)=FALSE,"○",""))</f>
        <v/>
      </c>
      <c r="W34" s="426"/>
      <c r="X34" s="424"/>
      <c r="Y34" s="425"/>
      <c r="Z34" s="425"/>
      <c r="AA34" s="426"/>
    </row>
    <row r="35" spans="2:27" ht="15" customHeight="1">
      <c r="B35" s="7">
        <v>17</v>
      </c>
      <c r="C35" s="427" t="s">
        <v>24</v>
      </c>
      <c r="D35" s="427"/>
      <c r="E35" s="427"/>
      <c r="F35" s="427"/>
      <c r="G35" s="427"/>
      <c r="H35" s="427"/>
      <c r="I35" s="427"/>
      <c r="J35" s="427"/>
      <c r="K35" s="427"/>
      <c r="L35" s="427"/>
      <c r="M35" s="427"/>
      <c r="N35" s="427"/>
      <c r="O35" s="427"/>
      <c r="P35" s="427"/>
      <c r="Q35" s="427"/>
      <c r="R35" s="427"/>
      <c r="S35" s="427"/>
      <c r="T35" s="424" t="str">
        <f>IF(VLOOKUP($L$15,職員データ,59,FALSE)=0,"",IF(VLOOKUP($L$15,職員データ,59,FALSE)=TRUE,"○",""))</f>
        <v/>
      </c>
      <c r="U35" s="426"/>
      <c r="V35" s="424" t="str">
        <f>IF(VLOOKUP($L$15,職員データ,59,FALSE)=0,"",IF(VLOOKUP($L$15,職員データ,59,FALSE)=FALSE,"○",""))</f>
        <v>○</v>
      </c>
      <c r="W35" s="426"/>
      <c r="X35" s="424" t="str">
        <f>IF(V35="○","本人持参","")</f>
        <v>本人持参</v>
      </c>
      <c r="Y35" s="425"/>
      <c r="Z35" s="425"/>
      <c r="AA35" s="426"/>
    </row>
    <row r="36" spans="2:27" ht="15" customHeight="1">
      <c r="B36" s="7">
        <v>18</v>
      </c>
      <c r="C36" s="427"/>
      <c r="D36" s="427"/>
      <c r="E36" s="427"/>
      <c r="F36" s="427"/>
      <c r="G36" s="427"/>
      <c r="H36" s="427"/>
      <c r="I36" s="427"/>
      <c r="J36" s="427"/>
      <c r="K36" s="427"/>
      <c r="L36" s="427"/>
      <c r="M36" s="427"/>
      <c r="N36" s="427"/>
      <c r="O36" s="427"/>
      <c r="P36" s="427"/>
      <c r="Q36" s="427"/>
      <c r="R36" s="427"/>
      <c r="S36" s="427"/>
      <c r="T36" s="424"/>
      <c r="U36" s="426"/>
      <c r="V36" s="424"/>
      <c r="W36" s="425"/>
      <c r="X36" s="424"/>
      <c r="Y36" s="425"/>
      <c r="Z36" s="425"/>
      <c r="AA36" s="426"/>
    </row>
    <row r="37" spans="2:27" ht="15" customHeight="1">
      <c r="B37" s="7">
        <v>19</v>
      </c>
      <c r="C37" s="427"/>
      <c r="D37" s="427"/>
      <c r="E37" s="427"/>
      <c r="F37" s="427"/>
      <c r="G37" s="427"/>
      <c r="H37" s="427"/>
      <c r="I37" s="427"/>
      <c r="J37" s="427"/>
      <c r="K37" s="427"/>
      <c r="L37" s="427"/>
      <c r="M37" s="427"/>
      <c r="N37" s="427"/>
      <c r="O37" s="427"/>
      <c r="P37" s="427"/>
      <c r="Q37" s="427"/>
      <c r="R37" s="427"/>
      <c r="S37" s="427"/>
      <c r="T37" s="424"/>
      <c r="U37" s="426"/>
      <c r="V37" s="424"/>
      <c r="W37" s="426"/>
      <c r="X37" s="424" t="str">
        <f>IF(T37="○","本人持参","")</f>
        <v/>
      </c>
      <c r="Y37" s="425"/>
      <c r="Z37" s="425"/>
      <c r="AA37" s="426"/>
    </row>
    <row r="38" spans="2:27" ht="7.5" customHeight="1"/>
    <row r="39" spans="2:27" ht="15" customHeight="1">
      <c r="B39" s="6" t="s">
        <v>3422</v>
      </c>
    </row>
    <row r="40" spans="2:27" ht="15" customHeight="1">
      <c r="B40" s="448" t="s">
        <v>27</v>
      </c>
      <c r="C40" s="448"/>
      <c r="D40" s="448"/>
      <c r="E40" s="448"/>
      <c r="F40" s="448"/>
      <c r="G40" s="448"/>
      <c r="H40" s="448"/>
      <c r="I40" s="448"/>
      <c r="J40" s="448" t="s">
        <v>14</v>
      </c>
      <c r="K40" s="448"/>
      <c r="L40" s="448"/>
      <c r="M40" s="448"/>
      <c r="N40" s="448" t="s">
        <v>15</v>
      </c>
      <c r="O40" s="448"/>
      <c r="P40" s="448"/>
      <c r="Q40" s="448"/>
      <c r="R40" s="448" t="s">
        <v>16</v>
      </c>
      <c r="S40" s="448"/>
      <c r="T40" s="448"/>
      <c r="U40" s="448"/>
      <c r="V40" s="448" t="s">
        <v>35</v>
      </c>
      <c r="W40" s="448"/>
      <c r="X40" s="448"/>
      <c r="Y40" s="448"/>
      <c r="Z40" s="448"/>
      <c r="AA40" s="448"/>
    </row>
    <row r="41" spans="2:27" ht="15" customHeight="1">
      <c r="B41" s="449" t="s">
        <v>13</v>
      </c>
      <c r="C41" s="453" t="s">
        <v>6</v>
      </c>
      <c r="D41" s="453"/>
      <c r="E41" s="453"/>
      <c r="F41" s="453"/>
      <c r="G41" s="453"/>
      <c r="H41" s="453"/>
      <c r="I41" s="453"/>
      <c r="J41" s="444">
        <v>2530</v>
      </c>
      <c r="K41" s="444"/>
      <c r="L41" s="444"/>
      <c r="M41" s="444"/>
      <c r="N41" s="429">
        <v>200</v>
      </c>
      <c r="O41" s="451"/>
      <c r="P41" s="451"/>
      <c r="Q41" s="203" t="s">
        <v>4178</v>
      </c>
      <c r="R41" s="428" t="str">
        <f>IF(VLOOKUP(L15,職員データ,31,FALSE)=0,"",VLOOKUP(L15,職員データ,31,FALSE))</f>
        <v/>
      </c>
      <c r="S41" s="429"/>
      <c r="T41" s="445" t="s">
        <v>9</v>
      </c>
      <c r="U41" s="446"/>
      <c r="V41" s="428" t="str">
        <f>IF(R41="","",N41*R41)</f>
        <v/>
      </c>
      <c r="W41" s="428"/>
      <c r="X41" s="428"/>
      <c r="Y41" s="428"/>
      <c r="Z41" s="429"/>
      <c r="AA41" s="8" t="s">
        <v>10</v>
      </c>
    </row>
    <row r="42" spans="2:27" ht="15" customHeight="1">
      <c r="B42" s="449"/>
      <c r="C42" s="453" t="s">
        <v>7</v>
      </c>
      <c r="D42" s="453"/>
      <c r="E42" s="453"/>
      <c r="F42" s="453"/>
      <c r="G42" s="453"/>
      <c r="H42" s="453"/>
      <c r="I42" s="453"/>
      <c r="J42" s="444">
        <v>2512</v>
      </c>
      <c r="K42" s="444"/>
      <c r="L42" s="444"/>
      <c r="M42" s="444"/>
      <c r="N42" s="429">
        <v>290</v>
      </c>
      <c r="O42" s="451"/>
      <c r="P42" s="451"/>
      <c r="Q42" s="203" t="s">
        <v>4178</v>
      </c>
      <c r="R42" s="428" t="str">
        <f>IF(VLOOKUP(L15,職員データ,32,FALSE)=0,"",VLOOKUP(L15,職員データ,32,FALSE))</f>
        <v/>
      </c>
      <c r="S42" s="429"/>
      <c r="T42" s="445" t="s">
        <v>9</v>
      </c>
      <c r="U42" s="446"/>
      <c r="V42" s="428" t="str">
        <f>IF(R42="","",N42*R42)</f>
        <v/>
      </c>
      <c r="W42" s="428"/>
      <c r="X42" s="428"/>
      <c r="Y42" s="428"/>
      <c r="Z42" s="429"/>
      <c r="AA42" s="8" t="s">
        <v>10</v>
      </c>
    </row>
    <row r="43" spans="2:27" ht="15" customHeight="1">
      <c r="B43" s="449"/>
      <c r="C43" s="455" t="s">
        <v>8</v>
      </c>
      <c r="D43" s="455"/>
      <c r="E43" s="455"/>
      <c r="F43" s="455"/>
      <c r="G43" s="455"/>
      <c r="H43" s="455"/>
      <c r="I43" s="455"/>
      <c r="J43" s="444" t="str">
        <f>IF(VLOOKUP(L15,職員データ,33,FALSE)=0,"",VLOOKUP(L15,職員データ,33,FALSE))</f>
        <v/>
      </c>
      <c r="K43" s="444"/>
      <c r="L43" s="444"/>
      <c r="M43" s="444"/>
      <c r="N43" s="429" t="str">
        <f>IF(J43="","",VLOOKUP(J43,データ!$AU$126:$AV$133,2,FALSE))</f>
        <v/>
      </c>
      <c r="O43" s="451"/>
      <c r="P43" s="451"/>
      <c r="Q43" s="203" t="s">
        <v>4178</v>
      </c>
      <c r="R43" s="428" t="str">
        <f>IF(VLOOKUP(L15,職員データ,34,FALSE)=0,"",VLOOKUP(L15,職員データ,34,FALSE))</f>
        <v/>
      </c>
      <c r="S43" s="429"/>
      <c r="T43" s="445" t="s">
        <v>9</v>
      </c>
      <c r="U43" s="446"/>
      <c r="V43" s="428" t="str">
        <f>IF(J43="","",N43*R43)</f>
        <v/>
      </c>
      <c r="W43" s="428"/>
      <c r="X43" s="428"/>
      <c r="Y43" s="428"/>
      <c r="Z43" s="429"/>
      <c r="AA43" s="8" t="s">
        <v>10</v>
      </c>
    </row>
    <row r="44" spans="2:27" ht="15" customHeight="1">
      <c r="B44" s="449"/>
      <c r="C44" s="140"/>
      <c r="D44" s="122"/>
      <c r="E44" s="122"/>
      <c r="F44" s="122"/>
      <c r="G44" s="122"/>
      <c r="H44" s="122"/>
      <c r="I44" s="141"/>
      <c r="J44" s="444" t="str">
        <f>IF(VLOOKUP(L15,職員データ,35,FALSE)=0,"",VLOOKUP(L15,職員データ,35,FALSE))</f>
        <v/>
      </c>
      <c r="K44" s="444"/>
      <c r="L44" s="444"/>
      <c r="M44" s="444"/>
      <c r="N44" s="429" t="str">
        <f>IF(J44="","",VLOOKUP(J44,データ!$AU$126:$AV$133,2,FALSE))</f>
        <v/>
      </c>
      <c r="O44" s="451"/>
      <c r="P44" s="451"/>
      <c r="Q44" s="203" t="s">
        <v>4178</v>
      </c>
      <c r="R44" s="428" t="str">
        <f>IF(VLOOKUP(L15,職員データ,36,FALSE)=0,"",VLOOKUP(L15,職員データ,36,FALSE))</f>
        <v/>
      </c>
      <c r="S44" s="429"/>
      <c r="T44" s="445" t="s">
        <v>9</v>
      </c>
      <c r="U44" s="446"/>
      <c r="V44" s="428" t="str">
        <f t="shared" ref="V44:V46" si="0">IF(J44="","",N44*R44)</f>
        <v/>
      </c>
      <c r="W44" s="428"/>
      <c r="X44" s="428"/>
      <c r="Y44" s="428"/>
      <c r="Z44" s="429"/>
      <c r="AA44" s="8" t="s">
        <v>10</v>
      </c>
    </row>
    <row r="45" spans="2:27" ht="15" customHeight="1">
      <c r="B45" s="449"/>
      <c r="C45" s="450"/>
      <c r="D45" s="450"/>
      <c r="E45" s="450"/>
      <c r="F45" s="450"/>
      <c r="G45" s="450"/>
      <c r="H45" s="450"/>
      <c r="I45" s="450"/>
      <c r="J45" s="444" t="str">
        <f>IF(VLOOKUP(L15,職員データ,37,FALSE)=0,"",VLOOKUP(L15,職員データ,37,FALSE))</f>
        <v/>
      </c>
      <c r="K45" s="444"/>
      <c r="L45" s="444"/>
      <c r="M45" s="444"/>
      <c r="N45" s="429" t="str">
        <f>IF(J45="","",VLOOKUP(J45,データ!$AU$126:$AV$133,2,FALSE))</f>
        <v/>
      </c>
      <c r="O45" s="451"/>
      <c r="P45" s="451"/>
      <c r="Q45" s="203" t="s">
        <v>4178</v>
      </c>
      <c r="R45" s="428" t="str">
        <f>IF(VLOOKUP(L15,職員データ,38,FALSE)=0,"",VLOOKUP(L15,職員データ,38,FALSE))</f>
        <v/>
      </c>
      <c r="S45" s="429"/>
      <c r="T45" s="445" t="s">
        <v>9</v>
      </c>
      <c r="U45" s="446"/>
      <c r="V45" s="428" t="str">
        <f t="shared" si="0"/>
        <v/>
      </c>
      <c r="W45" s="428"/>
      <c r="X45" s="428"/>
      <c r="Y45" s="428"/>
      <c r="Z45" s="429"/>
      <c r="AA45" s="8" t="s">
        <v>10</v>
      </c>
    </row>
    <row r="46" spans="2:27" ht="15" customHeight="1">
      <c r="B46" s="449"/>
      <c r="C46" s="447"/>
      <c r="D46" s="447"/>
      <c r="E46" s="447"/>
      <c r="F46" s="447"/>
      <c r="G46" s="447"/>
      <c r="H46" s="447"/>
      <c r="I46" s="447"/>
      <c r="J46" s="444" t="str">
        <f>IF(VLOOKUP(L15,職員データ,39,FALSE)=0,"",VLOOKUP(L15,職員データ,39,FALSE))</f>
        <v/>
      </c>
      <c r="K46" s="444"/>
      <c r="L46" s="444"/>
      <c r="M46" s="444"/>
      <c r="N46" s="429" t="str">
        <f>IF(J46="","",VLOOKUP(J46,データ!$AU$126:$AV$133,2,FALSE))</f>
        <v/>
      </c>
      <c r="O46" s="451"/>
      <c r="P46" s="451"/>
      <c r="Q46" s="203" t="s">
        <v>4178</v>
      </c>
      <c r="R46" s="428" t="str">
        <f>IF(VLOOKUP(L15,職員データ,40,FALSE)=0,"",VLOOKUP(L15,職員データ,40,FALSE))</f>
        <v/>
      </c>
      <c r="S46" s="429"/>
      <c r="T46" s="445" t="s">
        <v>9</v>
      </c>
      <c r="U46" s="446"/>
      <c r="V46" s="428" t="str">
        <f t="shared" si="0"/>
        <v/>
      </c>
      <c r="W46" s="428"/>
      <c r="X46" s="428"/>
      <c r="Y46" s="428"/>
      <c r="Z46" s="429"/>
      <c r="AA46" s="8" t="s">
        <v>10</v>
      </c>
    </row>
    <row r="47" spans="2:27" ht="15" customHeight="1">
      <c r="B47" s="453" t="s">
        <v>12</v>
      </c>
      <c r="C47" s="453"/>
      <c r="D47" s="453"/>
      <c r="E47" s="453"/>
      <c r="F47" s="453"/>
      <c r="G47" s="453"/>
      <c r="H47" s="453"/>
      <c r="I47" s="453"/>
      <c r="J47" s="454"/>
      <c r="K47" s="454"/>
      <c r="L47" s="454"/>
      <c r="M47" s="454"/>
      <c r="N47" s="429" t="str">
        <f>IF(VLOOKUP(L15,職員データ,41,FALSE)=0,"",VLOOKUP(L15,職員データ,41,FALSE))</f>
        <v/>
      </c>
      <c r="O47" s="451"/>
      <c r="P47" s="451"/>
      <c r="Q47" s="203" t="s">
        <v>4178</v>
      </c>
      <c r="R47" s="428" t="str">
        <f>IF(VLOOKUP(L15,職員データ,42,FALSE)=0,"",VLOOKUP(L15,職員データ,42,FALSE))</f>
        <v/>
      </c>
      <c r="S47" s="429"/>
      <c r="T47" s="445" t="s">
        <v>11</v>
      </c>
      <c r="U47" s="446"/>
      <c r="V47" s="428" t="str">
        <f>IF(R47="","",N47*R47)</f>
        <v/>
      </c>
      <c r="W47" s="428"/>
      <c r="X47" s="428"/>
      <c r="Y47" s="428"/>
      <c r="Z47" s="429"/>
      <c r="AA47" s="8" t="s">
        <v>10</v>
      </c>
    </row>
    <row r="48" spans="2:27" ht="7.5" customHeight="1"/>
    <row r="49" spans="2:27" ht="15" customHeight="1">
      <c r="B49" s="6" t="s">
        <v>3423</v>
      </c>
    </row>
    <row r="50" spans="2:27" ht="15" customHeight="1">
      <c r="B50" s="431" t="str">
        <f>IF(VLOOKUP(L15,職員データ,60,FALSE)=0,"特記事項なし",VLOOKUP(L15,職員データ,60,FALSE))</f>
        <v>特記事項なし</v>
      </c>
      <c r="C50" s="432"/>
      <c r="D50" s="432"/>
      <c r="E50" s="432"/>
      <c r="F50" s="432"/>
      <c r="G50" s="432"/>
      <c r="H50" s="432"/>
      <c r="I50" s="432"/>
      <c r="J50" s="432"/>
      <c r="K50" s="432"/>
      <c r="L50" s="432"/>
      <c r="M50" s="432"/>
      <c r="N50" s="432"/>
      <c r="O50" s="432"/>
      <c r="P50" s="432"/>
      <c r="Q50" s="432"/>
      <c r="R50" s="432"/>
      <c r="S50" s="432"/>
      <c r="T50" s="432"/>
      <c r="U50" s="432"/>
      <c r="V50" s="432"/>
      <c r="W50" s="432"/>
      <c r="X50" s="432"/>
      <c r="Y50" s="432"/>
      <c r="Z50" s="432"/>
      <c r="AA50" s="433"/>
    </row>
    <row r="51" spans="2:27" ht="15" customHeight="1">
      <c r="B51" s="434"/>
      <c r="C51" s="435"/>
      <c r="D51" s="435"/>
      <c r="E51" s="435"/>
      <c r="F51" s="435"/>
      <c r="G51" s="435"/>
      <c r="H51" s="435"/>
      <c r="I51" s="435"/>
      <c r="J51" s="435"/>
      <c r="K51" s="435"/>
      <c r="L51" s="435"/>
      <c r="M51" s="435"/>
      <c r="N51" s="435"/>
      <c r="O51" s="435"/>
      <c r="P51" s="435"/>
      <c r="Q51" s="435"/>
      <c r="R51" s="435"/>
      <c r="S51" s="435"/>
      <c r="T51" s="435"/>
      <c r="U51" s="435"/>
      <c r="V51" s="435"/>
      <c r="W51" s="435"/>
      <c r="X51" s="435"/>
      <c r="Y51" s="435"/>
      <c r="Z51" s="435"/>
      <c r="AA51" s="436"/>
    </row>
    <row r="52" spans="2:27" ht="15" customHeight="1">
      <c r="B52" s="434"/>
      <c r="C52" s="435"/>
      <c r="D52" s="435"/>
      <c r="E52" s="435"/>
      <c r="F52" s="435"/>
      <c r="G52" s="435"/>
      <c r="H52" s="435"/>
      <c r="I52" s="435"/>
      <c r="J52" s="435"/>
      <c r="K52" s="435"/>
      <c r="L52" s="435"/>
      <c r="M52" s="435"/>
      <c r="N52" s="435"/>
      <c r="O52" s="435"/>
      <c r="P52" s="435"/>
      <c r="Q52" s="435"/>
      <c r="R52" s="435"/>
      <c r="S52" s="435"/>
      <c r="T52" s="435"/>
      <c r="U52" s="435"/>
      <c r="V52" s="435"/>
      <c r="W52" s="435"/>
      <c r="X52" s="435"/>
      <c r="Y52" s="435"/>
      <c r="Z52" s="435"/>
      <c r="AA52" s="436"/>
    </row>
    <row r="53" spans="2:27" ht="15" customHeight="1">
      <c r="B53" s="434"/>
      <c r="C53" s="435"/>
      <c r="D53" s="435"/>
      <c r="E53" s="435"/>
      <c r="F53" s="435"/>
      <c r="G53" s="435"/>
      <c r="H53" s="435"/>
      <c r="I53" s="435"/>
      <c r="J53" s="435"/>
      <c r="K53" s="435"/>
      <c r="L53" s="435"/>
      <c r="M53" s="435"/>
      <c r="N53" s="435"/>
      <c r="O53" s="435"/>
      <c r="P53" s="435"/>
      <c r="Q53" s="435"/>
      <c r="R53" s="435"/>
      <c r="S53" s="435"/>
      <c r="T53" s="435"/>
      <c r="U53" s="435"/>
      <c r="V53" s="435"/>
      <c r="W53" s="435"/>
      <c r="X53" s="435"/>
      <c r="Y53" s="435"/>
      <c r="Z53" s="435"/>
      <c r="AA53" s="436"/>
    </row>
    <row r="54" spans="2:27" ht="15" customHeight="1">
      <c r="B54" s="437"/>
      <c r="C54" s="438"/>
      <c r="D54" s="438"/>
      <c r="E54" s="438"/>
      <c r="F54" s="438"/>
      <c r="G54" s="438"/>
      <c r="H54" s="438"/>
      <c r="I54" s="438"/>
      <c r="J54" s="438"/>
      <c r="K54" s="438"/>
      <c r="L54" s="438"/>
      <c r="M54" s="438"/>
      <c r="N54" s="438"/>
      <c r="O54" s="438"/>
      <c r="P54" s="438"/>
      <c r="Q54" s="438"/>
      <c r="R54" s="438"/>
      <c r="S54" s="438"/>
      <c r="T54" s="438"/>
      <c r="U54" s="438"/>
      <c r="V54" s="438"/>
      <c r="W54" s="438"/>
      <c r="X54" s="438"/>
      <c r="Y54" s="438"/>
      <c r="Z54" s="438"/>
      <c r="AA54" s="439"/>
    </row>
    <row r="55" spans="2:27" s="3" customFormat="1" ht="15" customHeight="1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spans="2:27" ht="15" customHeight="1">
      <c r="Q56" s="2" t="s">
        <v>3436</v>
      </c>
    </row>
    <row r="57" spans="2:27" ht="7.5" customHeight="1">
      <c r="Q57" s="10"/>
      <c r="R57" s="11"/>
      <c r="S57" s="11"/>
      <c r="T57" s="11"/>
      <c r="U57" s="11"/>
      <c r="V57" s="11"/>
      <c r="W57" s="11"/>
      <c r="X57" s="11"/>
      <c r="Y57" s="11"/>
      <c r="Z57" s="11"/>
      <c r="AA57" s="12"/>
    </row>
    <row r="58" spans="2:27" ht="15" customHeight="1">
      <c r="Q58" s="13"/>
      <c r="R58" s="14" t="s">
        <v>36</v>
      </c>
      <c r="S58" s="14"/>
      <c r="T58" s="14"/>
      <c r="U58" s="440" t="str">
        <f>'１前任校'!C9</f>
        <v>田中　一郎</v>
      </c>
      <c r="V58" s="440"/>
      <c r="W58" s="440"/>
      <c r="X58" s="440"/>
      <c r="Y58" s="440"/>
      <c r="Z58" s="440"/>
      <c r="AA58" s="15"/>
    </row>
    <row r="59" spans="2:27" ht="15" customHeight="1">
      <c r="Q59" s="13"/>
      <c r="R59" s="14" t="s">
        <v>28</v>
      </c>
      <c r="S59" s="441" t="str">
        <f>'１前任校'!C6</f>
        <v>０９９－２９５－２４０５</v>
      </c>
      <c r="T59" s="442"/>
      <c r="U59" s="442"/>
      <c r="V59" s="442"/>
      <c r="W59" s="442"/>
      <c r="X59" s="442"/>
      <c r="Y59" s="442"/>
      <c r="Z59" s="442"/>
      <c r="AA59" s="15"/>
    </row>
    <row r="60" spans="2:27" ht="7.5" customHeight="1">
      <c r="Q60" s="16"/>
      <c r="R60" s="17"/>
      <c r="S60" s="17"/>
      <c r="T60" s="17"/>
      <c r="U60" s="17"/>
      <c r="V60" s="17"/>
      <c r="W60" s="17"/>
      <c r="X60" s="17"/>
      <c r="Y60" s="17"/>
      <c r="Z60" s="17"/>
      <c r="AA60" s="18"/>
    </row>
  </sheetData>
  <mergeCells count="143">
    <mergeCell ref="X37:AA37"/>
    <mergeCell ref="X32:AA32"/>
    <mergeCell ref="X33:AA33"/>
    <mergeCell ref="X34:AA34"/>
    <mergeCell ref="X35:AA35"/>
    <mergeCell ref="X36:AA36"/>
    <mergeCell ref="T35:U35"/>
    <mergeCell ref="V35:W35"/>
    <mergeCell ref="V26:W26"/>
    <mergeCell ref="T27:U27"/>
    <mergeCell ref="V27:W27"/>
    <mergeCell ref="T28:U28"/>
    <mergeCell ref="V28:W28"/>
    <mergeCell ref="T37:U37"/>
    <mergeCell ref="V37:W37"/>
    <mergeCell ref="T32:U32"/>
    <mergeCell ref="T36:U36"/>
    <mergeCell ref="V36:W36"/>
    <mergeCell ref="T29:U29"/>
    <mergeCell ref="V29:W29"/>
    <mergeCell ref="T30:U30"/>
    <mergeCell ref="V30:W30"/>
    <mergeCell ref="T31:U31"/>
    <mergeCell ref="V31:W31"/>
    <mergeCell ref="V21:W21"/>
    <mergeCell ref="V6:AA6"/>
    <mergeCell ref="C18:S18"/>
    <mergeCell ref="F15:I15"/>
    <mergeCell ref="J15:K15"/>
    <mergeCell ref="L15:R15"/>
    <mergeCell ref="S15:T15"/>
    <mergeCell ref="U15:AA15"/>
    <mergeCell ref="T34:U34"/>
    <mergeCell ref="V34:W34"/>
    <mergeCell ref="X18:AA18"/>
    <mergeCell ref="X19:AA19"/>
    <mergeCell ref="X20:AA20"/>
    <mergeCell ref="X21:AA21"/>
    <mergeCell ref="X22:AA22"/>
    <mergeCell ref="X23:AA23"/>
    <mergeCell ref="X24:AA24"/>
    <mergeCell ref="X25:AA25"/>
    <mergeCell ref="X26:AA26"/>
    <mergeCell ref="X27:AA27"/>
    <mergeCell ref="X28:AA28"/>
    <mergeCell ref="C29:S29"/>
    <mergeCell ref="C30:S30"/>
    <mergeCell ref="C31:S31"/>
    <mergeCell ref="V43:Z43"/>
    <mergeCell ref="V45:Z45"/>
    <mergeCell ref="V46:Z46"/>
    <mergeCell ref="V47:Z47"/>
    <mergeCell ref="U2:AA2"/>
    <mergeCell ref="B47:I47"/>
    <mergeCell ref="J47:M47"/>
    <mergeCell ref="J46:M46"/>
    <mergeCell ref="C42:I42"/>
    <mergeCell ref="C43:I43"/>
    <mergeCell ref="J41:M41"/>
    <mergeCell ref="J42:M42"/>
    <mergeCell ref="V40:AA40"/>
    <mergeCell ref="V41:Z41"/>
    <mergeCell ref="B4:L4"/>
    <mergeCell ref="B3:L3"/>
    <mergeCell ref="B15:D15"/>
    <mergeCell ref="C41:I41"/>
    <mergeCell ref="S5:AA5"/>
    <mergeCell ref="T18:U18"/>
    <mergeCell ref="V18:W18"/>
    <mergeCell ref="T19:U19"/>
    <mergeCell ref="V19:W19"/>
    <mergeCell ref="T20:U20"/>
    <mergeCell ref="T47:U47"/>
    <mergeCell ref="T46:U46"/>
    <mergeCell ref="T45:U45"/>
    <mergeCell ref="T43:U43"/>
    <mergeCell ref="T42:U42"/>
    <mergeCell ref="T41:U41"/>
    <mergeCell ref="R42:S42"/>
    <mergeCell ref="N41:P41"/>
    <mergeCell ref="N47:P47"/>
    <mergeCell ref="N46:P46"/>
    <mergeCell ref="N45:P45"/>
    <mergeCell ref="N44:P44"/>
    <mergeCell ref="N43:P43"/>
    <mergeCell ref="N42:P42"/>
    <mergeCell ref="B41:B46"/>
    <mergeCell ref="R43:S43"/>
    <mergeCell ref="R45:S45"/>
    <mergeCell ref="R46:S46"/>
    <mergeCell ref="R41:S41"/>
    <mergeCell ref="J43:M43"/>
    <mergeCell ref="J45:M45"/>
    <mergeCell ref="C45:I45"/>
    <mergeCell ref="R47:S47"/>
    <mergeCell ref="V20:W20"/>
    <mergeCell ref="T21:U21"/>
    <mergeCell ref="B50:AA54"/>
    <mergeCell ref="U58:Z58"/>
    <mergeCell ref="S59:Z59"/>
    <mergeCell ref="B8:AA8"/>
    <mergeCell ref="B13:AA13"/>
    <mergeCell ref="C25:S25"/>
    <mergeCell ref="C24:S24"/>
    <mergeCell ref="C22:S22"/>
    <mergeCell ref="C21:S21"/>
    <mergeCell ref="C20:S20"/>
    <mergeCell ref="C19:S19"/>
    <mergeCell ref="C37:S37"/>
    <mergeCell ref="C23:S23"/>
    <mergeCell ref="J44:M44"/>
    <mergeCell ref="R44:S44"/>
    <mergeCell ref="T44:U44"/>
    <mergeCell ref="V44:Z44"/>
    <mergeCell ref="C46:I46"/>
    <mergeCell ref="B40:I40"/>
    <mergeCell ref="J40:M40"/>
    <mergeCell ref="N40:Q40"/>
    <mergeCell ref="R40:U40"/>
    <mergeCell ref="X30:AA30"/>
    <mergeCell ref="X29:AA29"/>
    <mergeCell ref="C35:S35"/>
    <mergeCell ref="V42:Z42"/>
    <mergeCell ref="S6:T6"/>
    <mergeCell ref="C36:S36"/>
    <mergeCell ref="C34:S34"/>
    <mergeCell ref="C33:S33"/>
    <mergeCell ref="C32:S32"/>
    <mergeCell ref="C28:S28"/>
    <mergeCell ref="C27:S27"/>
    <mergeCell ref="C26:S26"/>
    <mergeCell ref="T22:U22"/>
    <mergeCell ref="V22:W22"/>
    <mergeCell ref="T23:U23"/>
    <mergeCell ref="V23:W23"/>
    <mergeCell ref="T24:U24"/>
    <mergeCell ref="V24:W24"/>
    <mergeCell ref="T25:U25"/>
    <mergeCell ref="V25:W25"/>
    <mergeCell ref="T26:U26"/>
    <mergeCell ref="V32:W32"/>
    <mergeCell ref="T33:U33"/>
    <mergeCell ref="V33:W33"/>
  </mergeCells>
  <phoneticPr fontId="1"/>
  <pageMargins left="0.75" right="0.43" top="0.53" bottom="0.48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AH92"/>
  <sheetViews>
    <sheetView showGridLines="0" showZeros="0" zoomScaleNormal="100" workbookViewId="0"/>
  </sheetViews>
  <sheetFormatPr defaultColWidth="2.625" defaultRowHeight="13.5"/>
  <cols>
    <col min="1" max="16384" width="2.625" style="191"/>
  </cols>
  <sheetData>
    <row r="1" spans="1:34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  <c r="AG1" s="190"/>
      <c r="AH1" s="190"/>
    </row>
    <row r="2" spans="1:34">
      <c r="A2" s="190"/>
      <c r="Q2" s="190"/>
      <c r="R2" s="190"/>
      <c r="AH2" s="190"/>
    </row>
    <row r="3" spans="1:34" ht="14.25" customHeight="1">
      <c r="A3" s="190"/>
      <c r="C3" s="468" t="str">
        <f>IF(C7=0,"","〒"&amp;(VLOOKUP(C7,学校住所一覧,2,FALSE)))</f>
        <v>〒899-0435</v>
      </c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193"/>
      <c r="Q3" s="190"/>
      <c r="R3" s="190"/>
      <c r="T3" s="468" t="str">
        <f>IF(T7="","","〒"&amp;(VLOOKUP(T7,学校住所一覧,2,FALSE)))</f>
        <v>〒899-0131</v>
      </c>
      <c r="U3" s="468"/>
      <c r="V3" s="468"/>
      <c r="W3" s="468"/>
      <c r="X3" s="468"/>
      <c r="Y3" s="468"/>
      <c r="Z3" s="468"/>
      <c r="AA3" s="468"/>
      <c r="AB3" s="468"/>
      <c r="AC3" s="468"/>
      <c r="AD3" s="468"/>
      <c r="AE3" s="468"/>
      <c r="AF3" s="193"/>
      <c r="AH3" s="190"/>
    </row>
    <row r="4" spans="1:34" ht="13.5" customHeight="1">
      <c r="A4" s="190"/>
      <c r="C4" s="194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Q4" s="190"/>
      <c r="R4" s="190"/>
      <c r="T4" s="194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H4" s="190"/>
    </row>
    <row r="5" spans="1:34" ht="18.75" customHeight="1">
      <c r="A5" s="190"/>
      <c r="C5" s="466" t="str">
        <f>IF(C7="","",VLOOKUP(C7,学校住所一覧,3,FALSE))</f>
        <v>出水市荘1748</v>
      </c>
      <c r="D5" s="466"/>
      <c r="E5" s="466"/>
      <c r="F5" s="466"/>
      <c r="G5" s="466"/>
      <c r="H5" s="466"/>
      <c r="I5" s="466"/>
      <c r="J5" s="466"/>
      <c r="K5" s="466"/>
      <c r="L5" s="466"/>
      <c r="M5" s="466"/>
      <c r="N5" s="466"/>
      <c r="O5" s="466"/>
      <c r="Q5" s="190"/>
      <c r="R5" s="190"/>
      <c r="T5" s="466" t="str">
        <f>IF(T7="","",VLOOKUP(T7,学校住所一覧,3,FALSE))</f>
        <v>出水市明神町200</v>
      </c>
      <c r="U5" s="466"/>
      <c r="V5" s="466"/>
      <c r="W5" s="466"/>
      <c r="X5" s="466"/>
      <c r="Y5" s="466"/>
      <c r="Z5" s="466"/>
      <c r="AA5" s="466"/>
      <c r="AB5" s="466"/>
      <c r="AC5" s="466"/>
      <c r="AD5" s="466"/>
      <c r="AE5" s="466"/>
      <c r="AF5" s="466"/>
      <c r="AH5" s="190"/>
    </row>
    <row r="6" spans="1:34" ht="18.75" customHeight="1">
      <c r="A6" s="190"/>
      <c r="C6" s="194"/>
      <c r="D6" s="196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Q6" s="190"/>
      <c r="R6" s="190"/>
      <c r="T6" s="194"/>
      <c r="U6" s="196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H6" s="190"/>
    </row>
    <row r="7" spans="1:34" ht="18.75" customHeight="1">
      <c r="A7" s="190"/>
      <c r="C7" s="467" t="str">
        <f>IF(職員データ!B6=0,"",VLOOKUP(職員データ!B6,職員データ,13,FALSE))</f>
        <v>出水市立鶴荘学園</v>
      </c>
      <c r="D7" s="467"/>
      <c r="E7" s="467"/>
      <c r="F7" s="467"/>
      <c r="G7" s="467"/>
      <c r="H7" s="467"/>
      <c r="I7" s="467"/>
      <c r="J7" s="467"/>
      <c r="K7" s="467"/>
      <c r="L7" s="467"/>
      <c r="M7" s="467"/>
      <c r="N7" s="467"/>
      <c r="O7" s="467"/>
      <c r="P7" s="197"/>
      <c r="Q7" s="192"/>
      <c r="R7" s="192"/>
      <c r="T7" s="469" t="str">
        <f>IF(職員データ!B7=0,"",VLOOKUP(職員データ!B7,職員データ,13,FALSE))</f>
        <v>出水市立出水商業高等学校</v>
      </c>
      <c r="U7" s="469"/>
      <c r="V7" s="469"/>
      <c r="W7" s="469"/>
      <c r="X7" s="469"/>
      <c r="Y7" s="469"/>
      <c r="Z7" s="469"/>
      <c r="AA7" s="469"/>
      <c r="AB7" s="469"/>
      <c r="AC7" s="469"/>
      <c r="AD7" s="469"/>
      <c r="AE7" s="469"/>
      <c r="AF7" s="469"/>
      <c r="AG7" s="197"/>
      <c r="AH7" s="190"/>
    </row>
    <row r="8" spans="1:34" ht="18.75" customHeight="1">
      <c r="A8" s="190"/>
      <c r="C8" s="465" t="str">
        <f>IF(C7="","","事務担当者　様")</f>
        <v>事務担当者　様</v>
      </c>
      <c r="D8" s="465"/>
      <c r="E8" s="465"/>
      <c r="F8" s="465"/>
      <c r="G8" s="465"/>
      <c r="H8" s="465"/>
      <c r="I8" s="465"/>
      <c r="J8" s="465"/>
      <c r="K8" s="465"/>
      <c r="L8" s="465"/>
      <c r="M8" s="465"/>
      <c r="N8" s="465"/>
      <c r="O8" s="465"/>
      <c r="Q8" s="190"/>
      <c r="R8" s="190"/>
      <c r="T8" s="465" t="str">
        <f>IF(T7="","","事務担当者　様")</f>
        <v>事務担当者　様</v>
      </c>
      <c r="U8" s="465"/>
      <c r="V8" s="465"/>
      <c r="W8" s="465"/>
      <c r="X8" s="465"/>
      <c r="Y8" s="465"/>
      <c r="Z8" s="465"/>
      <c r="AA8" s="465"/>
      <c r="AB8" s="465"/>
      <c r="AC8" s="465"/>
      <c r="AD8" s="465"/>
      <c r="AE8" s="465"/>
      <c r="AF8" s="465"/>
      <c r="AH8" s="190"/>
    </row>
    <row r="9" spans="1:34">
      <c r="A9" s="190"/>
      <c r="Q9" s="190"/>
      <c r="R9" s="190"/>
      <c r="AH9" s="190"/>
    </row>
    <row r="10" spans="1:34" ht="3.95" customHeight="1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</row>
    <row r="11" spans="1:34">
      <c r="A11" s="190"/>
      <c r="Q11" s="190"/>
      <c r="R11" s="190"/>
      <c r="AH11" s="190"/>
    </row>
    <row r="12" spans="1:34" ht="14.25" customHeight="1">
      <c r="A12" s="190"/>
      <c r="C12" s="468" t="e">
        <f>IF(C16="","","〒"&amp;(VLOOKUP(C16,学校住所一覧,2,FALSE)))</f>
        <v>#N/A</v>
      </c>
      <c r="D12" s="468"/>
      <c r="E12" s="468"/>
      <c r="F12" s="468"/>
      <c r="G12" s="468"/>
      <c r="H12" s="468"/>
      <c r="I12" s="468"/>
      <c r="J12" s="468"/>
      <c r="K12" s="468"/>
      <c r="L12" s="468"/>
      <c r="M12" s="468"/>
      <c r="N12" s="468"/>
      <c r="O12" s="193"/>
      <c r="Q12" s="190"/>
      <c r="R12" s="190"/>
      <c r="T12" s="468" t="e">
        <f>IF(T16="","","〒"&amp;(VLOOKUP(T16,学校住所一覧,2,FALSE)))</f>
        <v>#N/A</v>
      </c>
      <c r="U12" s="468"/>
      <c r="V12" s="468"/>
      <c r="W12" s="468"/>
      <c r="X12" s="468"/>
      <c r="Y12" s="468"/>
      <c r="Z12" s="468"/>
      <c r="AA12" s="468"/>
      <c r="AB12" s="468"/>
      <c r="AC12" s="468"/>
      <c r="AD12" s="468"/>
      <c r="AE12" s="468"/>
      <c r="AF12" s="193"/>
      <c r="AH12" s="190"/>
    </row>
    <row r="13" spans="1:34" ht="13.5" customHeight="1">
      <c r="A13" s="190"/>
      <c r="C13" s="194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Q13" s="190"/>
      <c r="R13" s="190"/>
      <c r="T13" s="194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H13" s="190"/>
    </row>
    <row r="14" spans="1:34" ht="18.75" customHeight="1">
      <c r="A14" s="190"/>
      <c r="C14" s="466" t="e">
        <f>IF(C16="","",VLOOKUP(C16,学校住所一覧,3,FALSE))</f>
        <v>#N/A</v>
      </c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466"/>
      <c r="Q14" s="190"/>
      <c r="R14" s="190"/>
      <c r="T14" s="466" t="e">
        <f>IF(T16="","",VLOOKUP(T16,学校住所一覧,3,FALSE))</f>
        <v>#N/A</v>
      </c>
      <c r="U14" s="466"/>
      <c r="V14" s="466"/>
      <c r="W14" s="466"/>
      <c r="X14" s="466"/>
      <c r="Y14" s="466"/>
      <c r="Z14" s="466"/>
      <c r="AA14" s="466"/>
      <c r="AB14" s="466"/>
      <c r="AC14" s="466"/>
      <c r="AD14" s="466"/>
      <c r="AE14" s="466"/>
      <c r="AF14" s="466"/>
      <c r="AH14" s="190"/>
    </row>
    <row r="15" spans="1:34" ht="18.75" customHeight="1">
      <c r="A15" s="190"/>
      <c r="C15" s="194"/>
      <c r="D15" s="196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Q15" s="190"/>
      <c r="R15" s="190"/>
      <c r="T15" s="194"/>
      <c r="U15" s="196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H15" s="190"/>
    </row>
    <row r="16" spans="1:34" ht="18.75" customHeight="1">
      <c r="A16" s="190"/>
      <c r="C16" s="467">
        <f>IF(職員データ!B8=0,"",VLOOKUP(職員データ!B8,職員データ,13,FALSE))</f>
        <v>0</v>
      </c>
      <c r="D16" s="467"/>
      <c r="E16" s="467"/>
      <c r="F16" s="467"/>
      <c r="G16" s="467"/>
      <c r="H16" s="467"/>
      <c r="I16" s="467"/>
      <c r="J16" s="467"/>
      <c r="K16" s="467"/>
      <c r="L16" s="467"/>
      <c r="M16" s="467"/>
      <c r="N16" s="467"/>
      <c r="O16" s="467"/>
      <c r="P16" s="197"/>
      <c r="Q16" s="192"/>
      <c r="R16" s="192"/>
      <c r="T16" s="467">
        <f>IF(職員データ!B9=0,"",VLOOKUP(職員データ!B9,職員データ,13,FALSE))</f>
        <v>0</v>
      </c>
      <c r="U16" s="467"/>
      <c r="V16" s="467"/>
      <c r="W16" s="467"/>
      <c r="X16" s="467"/>
      <c r="Y16" s="467"/>
      <c r="Z16" s="467"/>
      <c r="AA16" s="467"/>
      <c r="AB16" s="467"/>
      <c r="AC16" s="467"/>
      <c r="AD16" s="467"/>
      <c r="AE16" s="467"/>
      <c r="AF16" s="467"/>
      <c r="AG16" s="197"/>
      <c r="AH16" s="190"/>
    </row>
    <row r="17" spans="1:34" ht="18.75" customHeight="1">
      <c r="A17" s="190"/>
      <c r="C17" s="465" t="str">
        <f>IF(C16="","","事務担当者　様")</f>
        <v>事務担当者　様</v>
      </c>
      <c r="D17" s="465"/>
      <c r="E17" s="465"/>
      <c r="F17" s="465"/>
      <c r="G17" s="465"/>
      <c r="H17" s="465"/>
      <c r="I17" s="465"/>
      <c r="J17" s="465"/>
      <c r="K17" s="465"/>
      <c r="L17" s="465"/>
      <c r="M17" s="465"/>
      <c r="N17" s="465"/>
      <c r="O17" s="465"/>
      <c r="Q17" s="190"/>
      <c r="R17" s="190"/>
      <c r="T17" s="465" t="str">
        <f>IF(T16="","","事務担当者　様")</f>
        <v>事務担当者　様</v>
      </c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5"/>
      <c r="AH17" s="190"/>
    </row>
    <row r="18" spans="1:34">
      <c r="A18" s="190"/>
      <c r="Q18" s="190"/>
      <c r="R18" s="190"/>
      <c r="AH18" s="190"/>
    </row>
    <row r="19" spans="1:34" ht="3.95" customHeight="1">
      <c r="A19" s="190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</row>
    <row r="20" spans="1:34">
      <c r="A20" s="190"/>
      <c r="Q20" s="190"/>
      <c r="R20" s="190"/>
      <c r="AH20" s="190"/>
    </row>
    <row r="21" spans="1:34" ht="14.25" customHeight="1">
      <c r="A21" s="190"/>
      <c r="C21" s="468" t="str">
        <f>IF(C25="","","〒"&amp;(VLOOKUP(C25,学校住所一覧,2,FALSE)))</f>
        <v/>
      </c>
      <c r="D21" s="468"/>
      <c r="E21" s="468"/>
      <c r="F21" s="468"/>
      <c r="G21" s="468"/>
      <c r="H21" s="468"/>
      <c r="I21" s="468"/>
      <c r="J21" s="468"/>
      <c r="K21" s="468"/>
      <c r="L21" s="468"/>
      <c r="M21" s="468"/>
      <c r="N21" s="468"/>
      <c r="O21" s="193"/>
      <c r="Q21" s="190"/>
      <c r="R21" s="190"/>
      <c r="T21" s="468" t="str">
        <f>IF(T25="","","〒"&amp;(VLOOKUP(T25,学校住所一覧,2,FALSE)))</f>
        <v/>
      </c>
      <c r="U21" s="468"/>
      <c r="V21" s="468"/>
      <c r="W21" s="468"/>
      <c r="X21" s="468"/>
      <c r="Y21" s="468"/>
      <c r="Z21" s="468"/>
      <c r="AA21" s="468"/>
      <c r="AB21" s="468"/>
      <c r="AC21" s="468"/>
      <c r="AD21" s="468"/>
      <c r="AE21" s="468"/>
      <c r="AF21" s="193"/>
      <c r="AH21" s="190"/>
    </row>
    <row r="22" spans="1:34" ht="13.5" customHeight="1">
      <c r="A22" s="190"/>
      <c r="C22" s="194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Q22" s="190"/>
      <c r="R22" s="190"/>
      <c r="T22" s="194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H22" s="190"/>
    </row>
    <row r="23" spans="1:34" ht="18.75" customHeight="1">
      <c r="A23" s="190"/>
      <c r="C23" s="466" t="str">
        <f>IF(C25="","",VLOOKUP(C25,学校住所一覧,3,FALSE))</f>
        <v/>
      </c>
      <c r="D23" s="466"/>
      <c r="E23" s="466"/>
      <c r="F23" s="466"/>
      <c r="G23" s="466"/>
      <c r="H23" s="466"/>
      <c r="I23" s="466"/>
      <c r="J23" s="466"/>
      <c r="K23" s="466"/>
      <c r="L23" s="466"/>
      <c r="M23" s="466"/>
      <c r="N23" s="466"/>
      <c r="O23" s="466"/>
      <c r="Q23" s="190"/>
      <c r="R23" s="190"/>
      <c r="T23" s="466" t="str">
        <f>IF(T25="","",VLOOKUP(T25,学校住所一覧,3,FALSE))</f>
        <v/>
      </c>
      <c r="U23" s="466"/>
      <c r="V23" s="466"/>
      <c r="W23" s="466"/>
      <c r="X23" s="466"/>
      <c r="Y23" s="466"/>
      <c r="Z23" s="466"/>
      <c r="AA23" s="466"/>
      <c r="AB23" s="466"/>
      <c r="AC23" s="466"/>
      <c r="AD23" s="466"/>
      <c r="AE23" s="466"/>
      <c r="AF23" s="466"/>
      <c r="AH23" s="190"/>
    </row>
    <row r="24" spans="1:34" ht="18.75" customHeight="1">
      <c r="A24" s="190"/>
      <c r="C24" s="194"/>
      <c r="D24" s="196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Q24" s="190"/>
      <c r="R24" s="190"/>
      <c r="T24" s="194"/>
      <c r="U24" s="196"/>
      <c r="V24" s="193"/>
      <c r="W24" s="193"/>
      <c r="X24" s="193"/>
      <c r="Y24" s="193"/>
      <c r="Z24" s="193"/>
      <c r="AA24" s="193"/>
      <c r="AB24" s="193"/>
      <c r="AC24" s="193"/>
      <c r="AD24" s="193"/>
      <c r="AE24" s="193"/>
      <c r="AF24" s="193"/>
      <c r="AH24" s="190"/>
    </row>
    <row r="25" spans="1:34" ht="18.75" customHeight="1">
      <c r="A25" s="190"/>
      <c r="C25" s="467" t="str">
        <f>IF(職員データ!B10=0,"",VLOOKUP(職員データ!B10,職員データ,13,FALSE))</f>
        <v/>
      </c>
      <c r="D25" s="467"/>
      <c r="E25" s="467"/>
      <c r="F25" s="467"/>
      <c r="G25" s="467"/>
      <c r="H25" s="467"/>
      <c r="I25" s="467"/>
      <c r="J25" s="467"/>
      <c r="K25" s="467"/>
      <c r="L25" s="467"/>
      <c r="M25" s="467"/>
      <c r="N25" s="467"/>
      <c r="O25" s="467"/>
      <c r="P25" s="197"/>
      <c r="Q25" s="192"/>
      <c r="R25" s="192"/>
      <c r="T25" s="467" t="str">
        <f>IF(職員データ!B11=0,"",VLOOKUP(職員データ!B11,職員データ,13,FALSE))</f>
        <v/>
      </c>
      <c r="U25" s="467"/>
      <c r="V25" s="467"/>
      <c r="W25" s="467"/>
      <c r="X25" s="467"/>
      <c r="Y25" s="467"/>
      <c r="Z25" s="467"/>
      <c r="AA25" s="467"/>
      <c r="AB25" s="467"/>
      <c r="AC25" s="467"/>
      <c r="AD25" s="467"/>
      <c r="AE25" s="467"/>
      <c r="AF25" s="467"/>
      <c r="AG25" s="197"/>
      <c r="AH25" s="190"/>
    </row>
    <row r="26" spans="1:34" ht="18.75" customHeight="1">
      <c r="A26" s="190"/>
      <c r="C26" s="465" t="str">
        <f>IF(C25="","","事務担当者　様")</f>
        <v/>
      </c>
      <c r="D26" s="465"/>
      <c r="E26" s="465"/>
      <c r="F26" s="465"/>
      <c r="G26" s="465"/>
      <c r="H26" s="465"/>
      <c r="I26" s="465"/>
      <c r="J26" s="465"/>
      <c r="K26" s="465"/>
      <c r="L26" s="465"/>
      <c r="M26" s="465"/>
      <c r="N26" s="465"/>
      <c r="O26" s="465"/>
      <c r="Q26" s="190"/>
      <c r="R26" s="190"/>
      <c r="T26" s="465" t="str">
        <f>IF(T25="","","事務担当者　様")</f>
        <v/>
      </c>
      <c r="U26" s="465"/>
      <c r="V26" s="465"/>
      <c r="W26" s="465"/>
      <c r="X26" s="465"/>
      <c r="Y26" s="465"/>
      <c r="Z26" s="465"/>
      <c r="AA26" s="465"/>
      <c r="AB26" s="465"/>
      <c r="AC26" s="465"/>
      <c r="AD26" s="465"/>
      <c r="AE26" s="465"/>
      <c r="AF26" s="465"/>
      <c r="AH26" s="190"/>
    </row>
    <row r="27" spans="1:34">
      <c r="A27" s="190"/>
      <c r="Q27" s="190"/>
      <c r="R27" s="190"/>
      <c r="AH27" s="190"/>
    </row>
    <row r="28" spans="1:34" ht="3.95" customHeight="1">
      <c r="A28" s="190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</row>
    <row r="29" spans="1:34">
      <c r="A29" s="190"/>
      <c r="Q29" s="190"/>
      <c r="R29" s="190"/>
      <c r="AH29" s="190"/>
    </row>
    <row r="30" spans="1:34" ht="14.25" customHeight="1">
      <c r="A30" s="190"/>
      <c r="C30" s="468" t="str">
        <f>IF(C34="","","〒"&amp;(VLOOKUP(C34,学校住所一覧,2,FALSE)))</f>
        <v/>
      </c>
      <c r="D30" s="468"/>
      <c r="E30" s="468"/>
      <c r="F30" s="468"/>
      <c r="G30" s="468"/>
      <c r="H30" s="468"/>
      <c r="I30" s="468"/>
      <c r="J30" s="468"/>
      <c r="K30" s="468"/>
      <c r="L30" s="468"/>
      <c r="M30" s="468"/>
      <c r="N30" s="468"/>
      <c r="O30" s="193"/>
      <c r="Q30" s="190"/>
      <c r="R30" s="190"/>
      <c r="T30" s="468" t="str">
        <f>IF(T34="","","〒"&amp;(VLOOKUP(T34,学校住所一覧,2,FALSE)))</f>
        <v/>
      </c>
      <c r="U30" s="468"/>
      <c r="V30" s="468"/>
      <c r="W30" s="468"/>
      <c r="X30" s="468"/>
      <c r="Y30" s="468"/>
      <c r="Z30" s="468"/>
      <c r="AA30" s="468"/>
      <c r="AB30" s="468"/>
      <c r="AC30" s="468"/>
      <c r="AD30" s="468"/>
      <c r="AE30" s="468"/>
      <c r="AF30" s="193"/>
      <c r="AH30" s="190"/>
    </row>
    <row r="31" spans="1:34" ht="13.5" customHeight="1">
      <c r="A31" s="190"/>
      <c r="C31" s="194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Q31" s="190"/>
      <c r="R31" s="190"/>
      <c r="T31" s="194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H31" s="190"/>
    </row>
    <row r="32" spans="1:34" ht="18.75" customHeight="1">
      <c r="A32" s="190"/>
      <c r="C32" s="466" t="str">
        <f>IF(C34="","",VLOOKUP(C34,学校住所一覧,3,FALSE))</f>
        <v/>
      </c>
      <c r="D32" s="466"/>
      <c r="E32" s="466"/>
      <c r="F32" s="466"/>
      <c r="G32" s="466"/>
      <c r="H32" s="466"/>
      <c r="I32" s="466"/>
      <c r="J32" s="466"/>
      <c r="K32" s="466"/>
      <c r="L32" s="466"/>
      <c r="M32" s="466"/>
      <c r="N32" s="466"/>
      <c r="O32" s="466"/>
      <c r="Q32" s="190"/>
      <c r="R32" s="190"/>
      <c r="T32" s="466" t="str">
        <f>IF(T34="","",VLOOKUP(T34,学校住所一覧,3,FALSE))</f>
        <v/>
      </c>
      <c r="U32" s="466"/>
      <c r="V32" s="466"/>
      <c r="W32" s="466"/>
      <c r="X32" s="466"/>
      <c r="Y32" s="466"/>
      <c r="Z32" s="466"/>
      <c r="AA32" s="466"/>
      <c r="AB32" s="466"/>
      <c r="AC32" s="466"/>
      <c r="AD32" s="466"/>
      <c r="AE32" s="466"/>
      <c r="AF32" s="466"/>
      <c r="AH32" s="190"/>
    </row>
    <row r="33" spans="1:34" ht="18.75" customHeight="1">
      <c r="A33" s="190"/>
      <c r="C33" s="194"/>
      <c r="D33" s="196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Q33" s="190"/>
      <c r="R33" s="190"/>
      <c r="T33" s="194"/>
      <c r="U33" s="196"/>
      <c r="V33" s="193"/>
      <c r="W33" s="193"/>
      <c r="X33" s="193"/>
      <c r="Y33" s="193"/>
      <c r="Z33" s="193"/>
      <c r="AA33" s="193"/>
      <c r="AB33" s="193"/>
      <c r="AC33" s="193"/>
      <c r="AD33" s="193"/>
      <c r="AE33" s="193"/>
      <c r="AF33" s="193"/>
      <c r="AH33" s="190"/>
    </row>
    <row r="34" spans="1:34" ht="18.75" customHeight="1">
      <c r="A34" s="190"/>
      <c r="C34" s="467" t="str">
        <f>IF(職員データ!B12=0,"",VLOOKUP(職員データ!B12,職員データ,13,FALSE))</f>
        <v/>
      </c>
      <c r="D34" s="467"/>
      <c r="E34" s="467"/>
      <c r="F34" s="467"/>
      <c r="G34" s="467"/>
      <c r="H34" s="467"/>
      <c r="I34" s="467"/>
      <c r="J34" s="467"/>
      <c r="K34" s="467"/>
      <c r="L34" s="467"/>
      <c r="M34" s="467"/>
      <c r="N34" s="467"/>
      <c r="O34" s="467"/>
      <c r="P34" s="197"/>
      <c r="Q34" s="192"/>
      <c r="R34" s="192"/>
      <c r="T34" s="467" t="str">
        <f>IF(職員データ!B13=0,"",VLOOKUP(職員データ!B13,職員データ,13,FALSE))</f>
        <v/>
      </c>
      <c r="U34" s="467"/>
      <c r="V34" s="467"/>
      <c r="W34" s="467"/>
      <c r="X34" s="467"/>
      <c r="Y34" s="467"/>
      <c r="Z34" s="467"/>
      <c r="AA34" s="467"/>
      <c r="AB34" s="467"/>
      <c r="AC34" s="467"/>
      <c r="AD34" s="467"/>
      <c r="AE34" s="467"/>
      <c r="AF34" s="467"/>
      <c r="AG34" s="197"/>
      <c r="AH34" s="190"/>
    </row>
    <row r="35" spans="1:34" ht="18.75" customHeight="1">
      <c r="A35" s="190"/>
      <c r="C35" s="465" t="str">
        <f>IF(C34="","","事務担当者　様")</f>
        <v/>
      </c>
      <c r="D35" s="465"/>
      <c r="E35" s="465"/>
      <c r="F35" s="465"/>
      <c r="G35" s="465"/>
      <c r="H35" s="465"/>
      <c r="I35" s="465"/>
      <c r="J35" s="465"/>
      <c r="K35" s="465"/>
      <c r="L35" s="465"/>
      <c r="M35" s="465"/>
      <c r="N35" s="465"/>
      <c r="O35" s="465"/>
      <c r="Q35" s="190"/>
      <c r="R35" s="190"/>
      <c r="T35" s="465" t="str">
        <f>IF(T34="","","事務担当者　様")</f>
        <v/>
      </c>
      <c r="U35" s="465"/>
      <c r="V35" s="465"/>
      <c r="W35" s="465"/>
      <c r="X35" s="465"/>
      <c r="Y35" s="465"/>
      <c r="Z35" s="465"/>
      <c r="AA35" s="465"/>
      <c r="AB35" s="465"/>
      <c r="AC35" s="465"/>
      <c r="AD35" s="465"/>
      <c r="AE35" s="465"/>
      <c r="AF35" s="465"/>
      <c r="AH35" s="190"/>
    </row>
    <row r="36" spans="1:34">
      <c r="A36" s="190"/>
      <c r="Q36" s="190"/>
      <c r="R36" s="190"/>
      <c r="AH36" s="190"/>
    </row>
    <row r="37" spans="1:34" ht="3.95" customHeight="1">
      <c r="A37" s="190"/>
      <c r="B37" s="190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  <c r="AF37" s="190"/>
      <c r="AG37" s="190"/>
      <c r="AH37" s="190"/>
    </row>
    <row r="38" spans="1:34">
      <c r="A38" s="190"/>
      <c r="Q38" s="190"/>
      <c r="R38" s="190"/>
      <c r="AH38" s="190"/>
    </row>
    <row r="39" spans="1:34" ht="14.25" customHeight="1">
      <c r="A39" s="190"/>
      <c r="C39" s="468" t="str">
        <f>IF(C43="","","〒"&amp;(VLOOKUP(C43,学校住所一覧,2,FALSE)))</f>
        <v/>
      </c>
      <c r="D39" s="468"/>
      <c r="E39" s="468"/>
      <c r="F39" s="468"/>
      <c r="G39" s="468"/>
      <c r="H39" s="468"/>
      <c r="I39" s="468"/>
      <c r="J39" s="468"/>
      <c r="K39" s="468"/>
      <c r="L39" s="468"/>
      <c r="M39" s="468"/>
      <c r="N39" s="468"/>
      <c r="O39" s="193"/>
      <c r="Q39" s="190"/>
      <c r="R39" s="190"/>
      <c r="T39" s="468" t="str">
        <f>IF(T43="","","〒"&amp;(VLOOKUP(T43,学校住所一覧,2,FALSE)))</f>
        <v/>
      </c>
      <c r="U39" s="468"/>
      <c r="V39" s="468"/>
      <c r="W39" s="468"/>
      <c r="X39" s="468"/>
      <c r="Y39" s="468"/>
      <c r="Z39" s="468"/>
      <c r="AA39" s="468"/>
      <c r="AB39" s="468"/>
      <c r="AC39" s="468"/>
      <c r="AD39" s="468"/>
      <c r="AE39" s="468"/>
      <c r="AF39" s="193"/>
      <c r="AH39" s="190"/>
    </row>
    <row r="40" spans="1:34" ht="13.5" customHeight="1">
      <c r="A40" s="190"/>
      <c r="C40" s="194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Q40" s="190"/>
      <c r="R40" s="190"/>
      <c r="T40" s="194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H40" s="190"/>
    </row>
    <row r="41" spans="1:34" ht="18.75" customHeight="1">
      <c r="A41" s="190"/>
      <c r="C41" s="466" t="str">
        <f>IF(C43="","",VLOOKUP(C43,学校住所一覧,3,FALSE))</f>
        <v/>
      </c>
      <c r="D41" s="466"/>
      <c r="E41" s="466"/>
      <c r="F41" s="466"/>
      <c r="G41" s="466"/>
      <c r="H41" s="466"/>
      <c r="I41" s="466"/>
      <c r="J41" s="466"/>
      <c r="K41" s="466"/>
      <c r="L41" s="466"/>
      <c r="M41" s="466"/>
      <c r="N41" s="466"/>
      <c r="O41" s="466"/>
      <c r="Q41" s="190"/>
      <c r="R41" s="190"/>
      <c r="T41" s="466" t="str">
        <f>IF(T43="","",VLOOKUP(T43,学校住所一覧,3,FALSE))</f>
        <v/>
      </c>
      <c r="U41" s="466"/>
      <c r="V41" s="466"/>
      <c r="W41" s="466"/>
      <c r="X41" s="466"/>
      <c r="Y41" s="466"/>
      <c r="Z41" s="466"/>
      <c r="AA41" s="466"/>
      <c r="AB41" s="466"/>
      <c r="AC41" s="466"/>
      <c r="AD41" s="466"/>
      <c r="AE41" s="466"/>
      <c r="AF41" s="466"/>
      <c r="AH41" s="190"/>
    </row>
    <row r="42" spans="1:34" ht="18.75" customHeight="1">
      <c r="A42" s="190"/>
      <c r="C42" s="194"/>
      <c r="D42" s="196"/>
      <c r="E42" s="193"/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Q42" s="190"/>
      <c r="R42" s="190"/>
      <c r="T42" s="194"/>
      <c r="U42" s="196"/>
      <c r="V42" s="193"/>
      <c r="W42" s="193"/>
      <c r="X42" s="193"/>
      <c r="Y42" s="193"/>
      <c r="Z42" s="193"/>
      <c r="AA42" s="193"/>
      <c r="AB42" s="193"/>
      <c r="AC42" s="193"/>
      <c r="AD42" s="193"/>
      <c r="AE42" s="193"/>
      <c r="AF42" s="193"/>
      <c r="AH42" s="190"/>
    </row>
    <row r="43" spans="1:34" ht="18.75" customHeight="1">
      <c r="A43" s="190"/>
      <c r="C43" s="467" t="str">
        <f>IF(職員データ!B14=0,"",VLOOKUP(職員データ!B14,職員データ,13,FALSE))</f>
        <v/>
      </c>
      <c r="D43" s="467"/>
      <c r="E43" s="467"/>
      <c r="F43" s="467"/>
      <c r="G43" s="467"/>
      <c r="H43" s="467"/>
      <c r="I43" s="467"/>
      <c r="J43" s="467"/>
      <c r="K43" s="467"/>
      <c r="L43" s="467"/>
      <c r="M43" s="467"/>
      <c r="N43" s="467"/>
      <c r="O43" s="467"/>
      <c r="P43" s="197"/>
      <c r="Q43" s="192"/>
      <c r="R43" s="192"/>
      <c r="T43" s="467" t="str">
        <f>IF(職員データ!B15=0,"",VLOOKUP(職員データ!B15,職員データ,13,FALSE))</f>
        <v/>
      </c>
      <c r="U43" s="467"/>
      <c r="V43" s="467"/>
      <c r="W43" s="467"/>
      <c r="X43" s="467"/>
      <c r="Y43" s="467"/>
      <c r="Z43" s="467"/>
      <c r="AA43" s="467"/>
      <c r="AB43" s="467"/>
      <c r="AC43" s="467"/>
      <c r="AD43" s="467"/>
      <c r="AE43" s="467"/>
      <c r="AF43" s="467"/>
      <c r="AG43" s="197"/>
      <c r="AH43" s="190"/>
    </row>
    <row r="44" spans="1:34" ht="18.75" customHeight="1">
      <c r="A44" s="190"/>
      <c r="C44" s="465" t="str">
        <f>IF(C43="","","事務担当者　様")</f>
        <v/>
      </c>
      <c r="D44" s="465"/>
      <c r="E44" s="465"/>
      <c r="F44" s="465"/>
      <c r="G44" s="465"/>
      <c r="H44" s="465"/>
      <c r="I44" s="465"/>
      <c r="J44" s="465"/>
      <c r="K44" s="465"/>
      <c r="L44" s="465"/>
      <c r="M44" s="465"/>
      <c r="N44" s="465"/>
      <c r="O44" s="465"/>
      <c r="Q44" s="190"/>
      <c r="R44" s="190"/>
      <c r="T44" s="465" t="str">
        <f>IF(T43="","","事務担当者　様")</f>
        <v/>
      </c>
      <c r="U44" s="465"/>
      <c r="V44" s="465"/>
      <c r="W44" s="465"/>
      <c r="X44" s="465"/>
      <c r="Y44" s="465"/>
      <c r="Z44" s="465"/>
      <c r="AA44" s="465"/>
      <c r="AB44" s="465"/>
      <c r="AC44" s="465"/>
      <c r="AD44" s="465"/>
      <c r="AE44" s="465"/>
      <c r="AF44" s="465"/>
      <c r="AH44" s="190"/>
    </row>
    <row r="45" spans="1:34">
      <c r="A45" s="190"/>
      <c r="Q45" s="190"/>
      <c r="R45" s="190"/>
      <c r="AH45" s="190"/>
    </row>
    <row r="46" spans="1:34" ht="3.95" customHeight="1">
      <c r="A46" s="190"/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</row>
    <row r="47" spans="1:34">
      <c r="A47" s="190"/>
      <c r="Q47" s="190"/>
      <c r="R47" s="190"/>
      <c r="AH47" s="190"/>
    </row>
    <row r="48" spans="1:34" ht="14.25" customHeight="1">
      <c r="A48" s="190"/>
      <c r="C48" s="468" t="str">
        <f>IF(C52="","","〒"&amp;(VLOOKUP(C52,学校住所一覧,2,FALSE)))</f>
        <v/>
      </c>
      <c r="D48" s="468"/>
      <c r="E48" s="468"/>
      <c r="F48" s="468"/>
      <c r="G48" s="468"/>
      <c r="H48" s="468"/>
      <c r="I48" s="468"/>
      <c r="J48" s="468"/>
      <c r="K48" s="468"/>
      <c r="L48" s="468"/>
      <c r="M48" s="468"/>
      <c r="N48" s="468"/>
      <c r="O48" s="193"/>
      <c r="Q48" s="190"/>
      <c r="R48" s="190"/>
      <c r="T48" s="468" t="str">
        <f>IF(T52="","","〒"&amp;(VLOOKUP(T52,学校住所一覧,2,FALSE)))</f>
        <v/>
      </c>
      <c r="U48" s="468"/>
      <c r="V48" s="468"/>
      <c r="W48" s="468"/>
      <c r="X48" s="468"/>
      <c r="Y48" s="468"/>
      <c r="Z48" s="468"/>
      <c r="AA48" s="468"/>
      <c r="AB48" s="468"/>
      <c r="AC48" s="468"/>
      <c r="AD48" s="468"/>
      <c r="AE48" s="468"/>
      <c r="AF48" s="193"/>
      <c r="AH48" s="190"/>
    </row>
    <row r="49" spans="1:34" ht="13.5" customHeight="1">
      <c r="A49" s="190"/>
      <c r="C49" s="194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Q49" s="190"/>
      <c r="R49" s="190"/>
      <c r="T49" s="194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H49" s="190"/>
    </row>
    <row r="50" spans="1:34" ht="18.75" customHeight="1">
      <c r="A50" s="190"/>
      <c r="C50" s="466" t="str">
        <f>IF(C52="","",VLOOKUP(C52,学校住所一覧,3,FALSE))</f>
        <v/>
      </c>
      <c r="D50" s="466"/>
      <c r="E50" s="466"/>
      <c r="F50" s="466"/>
      <c r="G50" s="466"/>
      <c r="H50" s="466"/>
      <c r="I50" s="466"/>
      <c r="J50" s="466"/>
      <c r="K50" s="466"/>
      <c r="L50" s="466"/>
      <c r="M50" s="466"/>
      <c r="N50" s="466"/>
      <c r="O50" s="466"/>
      <c r="Q50" s="190"/>
      <c r="R50" s="190"/>
      <c r="T50" s="466" t="str">
        <f>IF(T52="","",VLOOKUP(T52,学校住所一覧,3,FALSE))</f>
        <v/>
      </c>
      <c r="U50" s="466"/>
      <c r="V50" s="466"/>
      <c r="W50" s="466"/>
      <c r="X50" s="466"/>
      <c r="Y50" s="466"/>
      <c r="Z50" s="466"/>
      <c r="AA50" s="466"/>
      <c r="AB50" s="466"/>
      <c r="AC50" s="466"/>
      <c r="AD50" s="466"/>
      <c r="AE50" s="466"/>
      <c r="AF50" s="466"/>
      <c r="AH50" s="190"/>
    </row>
    <row r="51" spans="1:34" ht="18.75" customHeight="1">
      <c r="A51" s="190"/>
      <c r="C51" s="194"/>
      <c r="D51" s="196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Q51" s="190"/>
      <c r="R51" s="190"/>
      <c r="T51" s="194"/>
      <c r="U51" s="196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H51" s="190"/>
    </row>
    <row r="52" spans="1:34" ht="18.75" customHeight="1">
      <c r="A52" s="190"/>
      <c r="C52" s="467" t="str">
        <f>IF(職員データ!B16=0,"",VLOOKUP(職員データ!B16,職員データ,13,FALSE))</f>
        <v/>
      </c>
      <c r="D52" s="467"/>
      <c r="E52" s="467"/>
      <c r="F52" s="467"/>
      <c r="G52" s="467"/>
      <c r="H52" s="467"/>
      <c r="I52" s="467"/>
      <c r="J52" s="467"/>
      <c r="K52" s="467"/>
      <c r="L52" s="467"/>
      <c r="M52" s="467"/>
      <c r="N52" s="467"/>
      <c r="O52" s="467"/>
      <c r="P52" s="197"/>
      <c r="Q52" s="192"/>
      <c r="R52" s="192"/>
      <c r="T52" s="467" t="str">
        <f>IF(職員データ!B17=0,"",VLOOKUP(職員データ!B17,職員データ,13,FALSE))</f>
        <v/>
      </c>
      <c r="U52" s="467"/>
      <c r="V52" s="467"/>
      <c r="W52" s="467"/>
      <c r="X52" s="467"/>
      <c r="Y52" s="467"/>
      <c r="Z52" s="467"/>
      <c r="AA52" s="467"/>
      <c r="AB52" s="467"/>
      <c r="AC52" s="467"/>
      <c r="AD52" s="467"/>
      <c r="AE52" s="467"/>
      <c r="AF52" s="467"/>
      <c r="AG52" s="197"/>
      <c r="AH52" s="190"/>
    </row>
    <row r="53" spans="1:34" ht="18.75" customHeight="1">
      <c r="A53" s="190"/>
      <c r="C53" s="465" t="str">
        <f>IF(C52="","","事務担当者　様")</f>
        <v/>
      </c>
      <c r="D53" s="465"/>
      <c r="E53" s="465"/>
      <c r="F53" s="465"/>
      <c r="G53" s="465"/>
      <c r="H53" s="465"/>
      <c r="I53" s="465"/>
      <c r="J53" s="465"/>
      <c r="K53" s="465"/>
      <c r="L53" s="465"/>
      <c r="M53" s="465"/>
      <c r="N53" s="465"/>
      <c r="O53" s="465"/>
      <c r="Q53" s="190"/>
      <c r="R53" s="190"/>
      <c r="T53" s="465" t="str">
        <f>IF(T52="","","事務担当者　様")</f>
        <v/>
      </c>
      <c r="U53" s="465"/>
      <c r="V53" s="465"/>
      <c r="W53" s="465"/>
      <c r="X53" s="465"/>
      <c r="Y53" s="465"/>
      <c r="Z53" s="465"/>
      <c r="AA53" s="465"/>
      <c r="AB53" s="465"/>
      <c r="AC53" s="465"/>
      <c r="AD53" s="465"/>
      <c r="AE53" s="465"/>
      <c r="AF53" s="465"/>
      <c r="AH53" s="190"/>
    </row>
    <row r="54" spans="1:34">
      <c r="A54" s="190"/>
      <c r="Q54" s="190"/>
      <c r="R54" s="190"/>
      <c r="AH54" s="190"/>
    </row>
    <row r="55" spans="1:34">
      <c r="A55" s="190"/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</row>
    <row r="56" spans="1:34">
      <c r="A56" s="190"/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</row>
    <row r="57" spans="1:34">
      <c r="A57" s="190"/>
      <c r="Q57" s="190"/>
      <c r="R57" s="190"/>
      <c r="AH57" s="190"/>
    </row>
    <row r="58" spans="1:34" ht="14.25" customHeight="1">
      <c r="A58" s="190"/>
      <c r="C58" s="468" t="str">
        <f>IF(C62="","","〒"&amp;(VLOOKUP(C62,学校住所一覧,2,FALSE)))</f>
        <v/>
      </c>
      <c r="D58" s="468"/>
      <c r="E58" s="468"/>
      <c r="F58" s="468"/>
      <c r="G58" s="468"/>
      <c r="H58" s="468"/>
      <c r="I58" s="468"/>
      <c r="J58" s="468"/>
      <c r="K58" s="468"/>
      <c r="L58" s="468"/>
      <c r="M58" s="468"/>
      <c r="N58" s="468"/>
      <c r="O58" s="193"/>
      <c r="Q58" s="190"/>
      <c r="R58" s="190"/>
      <c r="T58" s="468" t="str">
        <f>IF(T62="","","〒"&amp;(VLOOKUP(T62,学校住所一覧,2,FALSE)))</f>
        <v/>
      </c>
      <c r="U58" s="468"/>
      <c r="V58" s="468"/>
      <c r="W58" s="468"/>
      <c r="X58" s="468"/>
      <c r="Y58" s="468"/>
      <c r="Z58" s="468"/>
      <c r="AA58" s="468"/>
      <c r="AB58" s="468"/>
      <c r="AC58" s="468"/>
      <c r="AD58" s="468"/>
      <c r="AE58" s="468"/>
      <c r="AF58" s="193"/>
      <c r="AH58" s="190"/>
    </row>
    <row r="59" spans="1:34" ht="13.5" customHeight="1">
      <c r="A59" s="190"/>
      <c r="C59" s="194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Q59" s="190"/>
      <c r="R59" s="190"/>
      <c r="T59" s="194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H59" s="190"/>
    </row>
    <row r="60" spans="1:34" ht="18.75" customHeight="1">
      <c r="A60" s="190"/>
      <c r="C60" s="466" t="str">
        <f>IF(C62="","",VLOOKUP(C62,学校住所一覧,3,FALSE))</f>
        <v/>
      </c>
      <c r="D60" s="466"/>
      <c r="E60" s="466"/>
      <c r="F60" s="466"/>
      <c r="G60" s="466"/>
      <c r="H60" s="466"/>
      <c r="I60" s="466"/>
      <c r="J60" s="466"/>
      <c r="K60" s="466"/>
      <c r="L60" s="466"/>
      <c r="M60" s="466"/>
      <c r="N60" s="466"/>
      <c r="O60" s="466"/>
      <c r="Q60" s="190"/>
      <c r="R60" s="190"/>
      <c r="T60" s="466" t="str">
        <f>IF(T62="","",VLOOKUP(T62,学校住所一覧,3,FALSE))</f>
        <v/>
      </c>
      <c r="U60" s="466"/>
      <c r="V60" s="466"/>
      <c r="W60" s="466"/>
      <c r="X60" s="466"/>
      <c r="Y60" s="466"/>
      <c r="Z60" s="466"/>
      <c r="AA60" s="466"/>
      <c r="AB60" s="466"/>
      <c r="AC60" s="466"/>
      <c r="AD60" s="466"/>
      <c r="AE60" s="466"/>
      <c r="AF60" s="466"/>
      <c r="AH60" s="190"/>
    </row>
    <row r="61" spans="1:34" ht="18.75" customHeight="1">
      <c r="A61" s="190"/>
      <c r="C61" s="194"/>
      <c r="D61" s="196"/>
      <c r="E61" s="193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Q61" s="190"/>
      <c r="R61" s="190"/>
      <c r="T61" s="194"/>
      <c r="U61" s="196"/>
      <c r="V61" s="193"/>
      <c r="W61" s="193"/>
      <c r="X61" s="193"/>
      <c r="Y61" s="193"/>
      <c r="Z61" s="193"/>
      <c r="AA61" s="193"/>
      <c r="AB61" s="193"/>
      <c r="AC61" s="193"/>
      <c r="AD61" s="193"/>
      <c r="AE61" s="193"/>
      <c r="AF61" s="193"/>
      <c r="AH61" s="190"/>
    </row>
    <row r="62" spans="1:34" ht="18.75" customHeight="1">
      <c r="A62" s="190"/>
      <c r="C62" s="467" t="str">
        <f>IF(職員データ!B18=0,"",VLOOKUP(職員データ!B18,職員データ,13,FALSE))</f>
        <v/>
      </c>
      <c r="D62" s="467"/>
      <c r="E62" s="467"/>
      <c r="F62" s="467"/>
      <c r="G62" s="467"/>
      <c r="H62" s="467"/>
      <c r="I62" s="467"/>
      <c r="J62" s="467"/>
      <c r="K62" s="467"/>
      <c r="L62" s="467"/>
      <c r="M62" s="467"/>
      <c r="N62" s="467"/>
      <c r="O62" s="467"/>
      <c r="P62" s="197"/>
      <c r="Q62" s="192"/>
      <c r="R62" s="192"/>
      <c r="T62" s="467" t="str">
        <f>IF(職員データ!B19=0,"",VLOOKUP(職員データ!B19,職員データ,13,FALSE))</f>
        <v/>
      </c>
      <c r="U62" s="467"/>
      <c r="V62" s="467"/>
      <c r="W62" s="467"/>
      <c r="X62" s="467"/>
      <c r="Y62" s="467"/>
      <c r="Z62" s="467"/>
      <c r="AA62" s="467"/>
      <c r="AB62" s="467"/>
      <c r="AC62" s="467"/>
      <c r="AD62" s="467"/>
      <c r="AE62" s="467"/>
      <c r="AF62" s="467"/>
      <c r="AG62" s="197"/>
      <c r="AH62" s="190"/>
    </row>
    <row r="63" spans="1:34" ht="18.75" customHeight="1">
      <c r="A63" s="190"/>
      <c r="C63" s="465" t="str">
        <f>IF(C62="","","事務担当者　様")</f>
        <v/>
      </c>
      <c r="D63" s="465"/>
      <c r="E63" s="465"/>
      <c r="F63" s="465"/>
      <c r="G63" s="465"/>
      <c r="H63" s="465"/>
      <c r="I63" s="465"/>
      <c r="J63" s="465"/>
      <c r="K63" s="465"/>
      <c r="L63" s="465"/>
      <c r="M63" s="465"/>
      <c r="N63" s="465"/>
      <c r="O63" s="465"/>
      <c r="Q63" s="190"/>
      <c r="R63" s="190"/>
      <c r="T63" s="465" t="str">
        <f>IF(T62="","","事務担当者　様")</f>
        <v/>
      </c>
      <c r="U63" s="465"/>
      <c r="V63" s="465"/>
      <c r="W63" s="465"/>
      <c r="X63" s="465"/>
      <c r="Y63" s="465"/>
      <c r="Z63" s="465"/>
      <c r="AA63" s="465"/>
      <c r="AB63" s="465"/>
      <c r="AC63" s="465"/>
      <c r="AD63" s="465"/>
      <c r="AE63" s="465"/>
      <c r="AF63" s="465"/>
      <c r="AH63" s="190"/>
    </row>
    <row r="64" spans="1:34">
      <c r="A64" s="190"/>
      <c r="Q64" s="190"/>
      <c r="R64" s="190"/>
      <c r="AH64" s="190"/>
    </row>
    <row r="65" spans="1:34" ht="3.95" customHeight="1">
      <c r="A65" s="190"/>
      <c r="B65" s="190"/>
      <c r="C65" s="190"/>
      <c r="D65" s="190"/>
      <c r="E65" s="190"/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0"/>
      <c r="U65" s="190"/>
      <c r="V65" s="190"/>
      <c r="W65" s="190"/>
      <c r="X65" s="190"/>
      <c r="Y65" s="190"/>
      <c r="Z65" s="190"/>
      <c r="AA65" s="190"/>
      <c r="AB65" s="190"/>
      <c r="AC65" s="190"/>
      <c r="AD65" s="190"/>
      <c r="AE65" s="190"/>
      <c r="AF65" s="190"/>
      <c r="AG65" s="190"/>
      <c r="AH65" s="190"/>
    </row>
    <row r="66" spans="1:34">
      <c r="A66" s="190"/>
      <c r="Q66" s="190"/>
      <c r="R66" s="190"/>
      <c r="AH66" s="190"/>
    </row>
    <row r="67" spans="1:34" ht="14.25" customHeight="1">
      <c r="A67" s="190"/>
      <c r="C67" s="468" t="str">
        <f>IF(C71="","","〒"&amp;(VLOOKUP(C71,学校住所一覧,2,FALSE)))</f>
        <v/>
      </c>
      <c r="D67" s="468"/>
      <c r="E67" s="468"/>
      <c r="F67" s="468"/>
      <c r="G67" s="468"/>
      <c r="H67" s="468"/>
      <c r="I67" s="468"/>
      <c r="J67" s="468"/>
      <c r="K67" s="468"/>
      <c r="L67" s="468"/>
      <c r="M67" s="468"/>
      <c r="N67" s="468"/>
      <c r="O67" s="193"/>
      <c r="Q67" s="190"/>
      <c r="R67" s="190"/>
      <c r="T67" s="468" t="str">
        <f>IF(T71="","","〒"&amp;(VLOOKUP(T71,学校住所一覧,2,FALSE)))</f>
        <v/>
      </c>
      <c r="U67" s="468"/>
      <c r="V67" s="468"/>
      <c r="W67" s="468"/>
      <c r="X67" s="468"/>
      <c r="Y67" s="468"/>
      <c r="Z67" s="468"/>
      <c r="AA67" s="468"/>
      <c r="AB67" s="468"/>
      <c r="AC67" s="468"/>
      <c r="AD67" s="468"/>
      <c r="AE67" s="468"/>
      <c r="AF67" s="193"/>
      <c r="AH67" s="190"/>
    </row>
    <row r="68" spans="1:34" ht="13.5" customHeight="1">
      <c r="A68" s="190"/>
      <c r="C68" s="194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Q68" s="190"/>
      <c r="R68" s="190"/>
      <c r="T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H68" s="190"/>
    </row>
    <row r="69" spans="1:34" ht="18.75" customHeight="1">
      <c r="A69" s="190"/>
      <c r="C69" s="466" t="str">
        <f>IF(C71="","",VLOOKUP(C71,学校住所一覧,3,FALSE))</f>
        <v/>
      </c>
      <c r="D69" s="466"/>
      <c r="E69" s="466"/>
      <c r="F69" s="466"/>
      <c r="G69" s="466"/>
      <c r="H69" s="466"/>
      <c r="I69" s="466"/>
      <c r="J69" s="466"/>
      <c r="K69" s="466"/>
      <c r="L69" s="466"/>
      <c r="M69" s="466"/>
      <c r="N69" s="466"/>
      <c r="O69" s="466"/>
      <c r="Q69" s="190"/>
      <c r="R69" s="190"/>
      <c r="T69" s="466" t="str">
        <f>IF(T71="","",VLOOKUP(T71,学校住所一覧,3,FALSE))</f>
        <v/>
      </c>
      <c r="U69" s="466"/>
      <c r="V69" s="466"/>
      <c r="W69" s="466"/>
      <c r="X69" s="466"/>
      <c r="Y69" s="466"/>
      <c r="Z69" s="466"/>
      <c r="AA69" s="466"/>
      <c r="AB69" s="466"/>
      <c r="AC69" s="466"/>
      <c r="AD69" s="466"/>
      <c r="AE69" s="466"/>
      <c r="AF69" s="466"/>
      <c r="AH69" s="190"/>
    </row>
    <row r="70" spans="1:34" ht="18.75" customHeight="1">
      <c r="A70" s="190"/>
      <c r="C70" s="194"/>
      <c r="D70" s="196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Q70" s="190"/>
      <c r="R70" s="190"/>
      <c r="T70" s="194"/>
      <c r="U70" s="196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3"/>
      <c r="AH70" s="190"/>
    </row>
    <row r="71" spans="1:34" ht="18.75" customHeight="1">
      <c r="A71" s="190"/>
      <c r="C71" s="467" t="str">
        <f>IF(職員データ!B20=0,"",VLOOKUP(職員データ!B20,職員データ,13,FALSE))</f>
        <v/>
      </c>
      <c r="D71" s="467"/>
      <c r="E71" s="467"/>
      <c r="F71" s="467"/>
      <c r="G71" s="467"/>
      <c r="H71" s="467"/>
      <c r="I71" s="467"/>
      <c r="J71" s="467"/>
      <c r="K71" s="467"/>
      <c r="L71" s="467"/>
      <c r="M71" s="467"/>
      <c r="N71" s="467"/>
      <c r="O71" s="467"/>
      <c r="P71" s="197"/>
      <c r="Q71" s="192"/>
      <c r="R71" s="192"/>
      <c r="T71" s="467" t="str">
        <f>IF(職員データ!B21=0,"",VLOOKUP(職員データ!B21,職員データ,13,FALSE))</f>
        <v/>
      </c>
      <c r="U71" s="467"/>
      <c r="V71" s="467"/>
      <c r="W71" s="467"/>
      <c r="X71" s="467"/>
      <c r="Y71" s="467"/>
      <c r="Z71" s="467"/>
      <c r="AA71" s="467"/>
      <c r="AB71" s="467"/>
      <c r="AC71" s="467"/>
      <c r="AD71" s="467"/>
      <c r="AE71" s="467"/>
      <c r="AF71" s="467"/>
      <c r="AG71" s="197"/>
      <c r="AH71" s="190"/>
    </row>
    <row r="72" spans="1:34" ht="18.75" customHeight="1">
      <c r="A72" s="190"/>
      <c r="C72" s="465" t="str">
        <f>IF(C71="","","事務担当者　様")</f>
        <v/>
      </c>
      <c r="D72" s="465"/>
      <c r="E72" s="465"/>
      <c r="F72" s="465"/>
      <c r="G72" s="465"/>
      <c r="H72" s="465"/>
      <c r="I72" s="465"/>
      <c r="J72" s="465"/>
      <c r="K72" s="465"/>
      <c r="L72" s="465"/>
      <c r="M72" s="465"/>
      <c r="N72" s="465"/>
      <c r="O72" s="465"/>
      <c r="Q72" s="190"/>
      <c r="R72" s="190"/>
      <c r="T72" s="465" t="str">
        <f>IF(T71="","","事務担当者　様")</f>
        <v/>
      </c>
      <c r="U72" s="465"/>
      <c r="V72" s="465"/>
      <c r="W72" s="465"/>
      <c r="X72" s="465"/>
      <c r="Y72" s="465"/>
      <c r="Z72" s="465"/>
      <c r="AA72" s="465"/>
      <c r="AB72" s="465"/>
      <c r="AC72" s="465"/>
      <c r="AD72" s="465"/>
      <c r="AE72" s="465"/>
      <c r="AF72" s="465"/>
      <c r="AH72" s="190"/>
    </row>
    <row r="73" spans="1:34">
      <c r="A73" s="190"/>
      <c r="Q73" s="190"/>
      <c r="R73" s="190"/>
      <c r="AH73" s="190"/>
    </row>
    <row r="74" spans="1:34" ht="3.95" customHeight="1">
      <c r="A74" s="190"/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0"/>
      <c r="U74" s="190"/>
      <c r="V74" s="190"/>
      <c r="W74" s="190"/>
      <c r="X74" s="190"/>
      <c r="Y74" s="190"/>
      <c r="Z74" s="190"/>
      <c r="AA74" s="190"/>
      <c r="AB74" s="190"/>
      <c r="AC74" s="190"/>
      <c r="AD74" s="190"/>
      <c r="AE74" s="190"/>
      <c r="AF74" s="190"/>
      <c r="AG74" s="190"/>
      <c r="AH74" s="190"/>
    </row>
    <row r="75" spans="1:34">
      <c r="A75" s="190"/>
      <c r="Q75" s="190"/>
      <c r="R75" s="190"/>
      <c r="AH75" s="190"/>
    </row>
    <row r="76" spans="1:34" ht="14.25" customHeight="1">
      <c r="A76" s="190"/>
      <c r="C76" s="468" t="str">
        <f>IF(C80="","","〒"&amp;(VLOOKUP(C80,学校住所一覧,2,FALSE)))</f>
        <v/>
      </c>
      <c r="D76" s="468"/>
      <c r="E76" s="468"/>
      <c r="F76" s="468"/>
      <c r="G76" s="468"/>
      <c r="H76" s="468"/>
      <c r="I76" s="468"/>
      <c r="J76" s="468"/>
      <c r="K76" s="468"/>
      <c r="L76" s="468"/>
      <c r="M76" s="468"/>
      <c r="N76" s="468"/>
      <c r="O76" s="193"/>
      <c r="Q76" s="190"/>
      <c r="R76" s="190"/>
      <c r="T76" s="468" t="str">
        <f>IF(T80="","","〒"&amp;(VLOOKUP(T80,学校住所一覧,2,FALSE)))</f>
        <v/>
      </c>
      <c r="U76" s="468"/>
      <c r="V76" s="468"/>
      <c r="W76" s="468"/>
      <c r="X76" s="468"/>
      <c r="Y76" s="468"/>
      <c r="Z76" s="468"/>
      <c r="AA76" s="468"/>
      <c r="AB76" s="468"/>
      <c r="AC76" s="468"/>
      <c r="AD76" s="468"/>
      <c r="AE76" s="468"/>
      <c r="AF76" s="193"/>
      <c r="AH76" s="190"/>
    </row>
    <row r="77" spans="1:34" ht="13.5" customHeight="1">
      <c r="A77" s="190"/>
      <c r="C77" s="194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Q77" s="190"/>
      <c r="R77" s="190"/>
      <c r="T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H77" s="190"/>
    </row>
    <row r="78" spans="1:34" ht="18.75" customHeight="1">
      <c r="A78" s="190"/>
      <c r="C78" s="466" t="str">
        <f>IF(C80="","",VLOOKUP(C80,学校住所一覧,3,FALSE))</f>
        <v/>
      </c>
      <c r="D78" s="466"/>
      <c r="E78" s="466"/>
      <c r="F78" s="466"/>
      <c r="G78" s="466"/>
      <c r="H78" s="466"/>
      <c r="I78" s="466"/>
      <c r="J78" s="466"/>
      <c r="K78" s="466"/>
      <c r="L78" s="466"/>
      <c r="M78" s="466"/>
      <c r="N78" s="466"/>
      <c r="O78" s="466"/>
      <c r="Q78" s="190"/>
      <c r="R78" s="190"/>
      <c r="T78" s="466" t="str">
        <f>IF(T80="","",VLOOKUP(T80,学校住所一覧,3,FALSE))</f>
        <v/>
      </c>
      <c r="U78" s="466"/>
      <c r="V78" s="466"/>
      <c r="W78" s="466"/>
      <c r="X78" s="466"/>
      <c r="Y78" s="466"/>
      <c r="Z78" s="466"/>
      <c r="AA78" s="466"/>
      <c r="AB78" s="466"/>
      <c r="AC78" s="466"/>
      <c r="AD78" s="466"/>
      <c r="AE78" s="466"/>
      <c r="AF78" s="466"/>
      <c r="AH78" s="190"/>
    </row>
    <row r="79" spans="1:34" ht="18.75" customHeight="1">
      <c r="A79" s="190"/>
      <c r="C79" s="194"/>
      <c r="D79" s="196"/>
      <c r="E79" s="193"/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Q79" s="190"/>
      <c r="R79" s="190"/>
      <c r="T79" s="194"/>
      <c r="U79" s="196"/>
      <c r="V79" s="193"/>
      <c r="W79" s="193"/>
      <c r="X79" s="193"/>
      <c r="Y79" s="193"/>
      <c r="Z79" s="193"/>
      <c r="AA79" s="193"/>
      <c r="AB79" s="193"/>
      <c r="AC79" s="193"/>
      <c r="AD79" s="193"/>
      <c r="AE79" s="193"/>
      <c r="AF79" s="193"/>
      <c r="AH79" s="190"/>
    </row>
    <row r="80" spans="1:34" ht="18.75" customHeight="1">
      <c r="A80" s="190"/>
      <c r="C80" s="467" t="str">
        <f>IF(職員データ!B22=0,"",VLOOKUP(職員データ!B22,職員データ,13,FALSE))</f>
        <v/>
      </c>
      <c r="D80" s="467"/>
      <c r="E80" s="467"/>
      <c r="F80" s="467"/>
      <c r="G80" s="467"/>
      <c r="H80" s="467"/>
      <c r="I80" s="467"/>
      <c r="J80" s="467"/>
      <c r="K80" s="467"/>
      <c r="L80" s="467"/>
      <c r="M80" s="467"/>
      <c r="N80" s="467"/>
      <c r="O80" s="467"/>
      <c r="P80" s="197"/>
      <c r="Q80" s="192"/>
      <c r="R80" s="192"/>
      <c r="T80" s="467" t="str">
        <f>IF(職員データ!B23=0,"",VLOOKUP(職員データ!B23,職員データ,13,FALSE))</f>
        <v/>
      </c>
      <c r="U80" s="467"/>
      <c r="V80" s="467"/>
      <c r="W80" s="467"/>
      <c r="X80" s="467"/>
      <c r="Y80" s="467"/>
      <c r="Z80" s="467"/>
      <c r="AA80" s="467"/>
      <c r="AB80" s="467"/>
      <c r="AC80" s="467"/>
      <c r="AD80" s="467"/>
      <c r="AE80" s="467"/>
      <c r="AF80" s="467"/>
      <c r="AG80" s="197"/>
      <c r="AH80" s="190"/>
    </row>
    <row r="81" spans="1:34" ht="18.75" customHeight="1">
      <c r="A81" s="190"/>
      <c r="C81" s="465" t="str">
        <f>IF(C80="","","事務担当者　様")</f>
        <v/>
      </c>
      <c r="D81" s="465"/>
      <c r="E81" s="465"/>
      <c r="F81" s="465"/>
      <c r="G81" s="465"/>
      <c r="H81" s="465"/>
      <c r="I81" s="465"/>
      <c r="J81" s="465"/>
      <c r="K81" s="465"/>
      <c r="L81" s="465"/>
      <c r="M81" s="465"/>
      <c r="N81" s="465"/>
      <c r="O81" s="465"/>
      <c r="Q81" s="190"/>
      <c r="R81" s="190"/>
      <c r="T81" s="465" t="str">
        <f>IF(T80="","","事務担当者　様")</f>
        <v/>
      </c>
      <c r="U81" s="465"/>
      <c r="V81" s="465"/>
      <c r="W81" s="465"/>
      <c r="X81" s="465"/>
      <c r="Y81" s="465"/>
      <c r="Z81" s="465"/>
      <c r="AA81" s="465"/>
      <c r="AB81" s="465"/>
      <c r="AC81" s="465"/>
      <c r="AD81" s="465"/>
      <c r="AE81" s="465"/>
      <c r="AF81" s="465"/>
      <c r="AH81" s="190"/>
    </row>
    <row r="82" spans="1:34">
      <c r="A82" s="190"/>
      <c r="Q82" s="190"/>
      <c r="R82" s="190"/>
      <c r="AH82" s="190"/>
    </row>
    <row r="83" spans="1:34" ht="3.95" customHeight="1">
      <c r="A83" s="190"/>
      <c r="B83" s="190"/>
      <c r="C83" s="190"/>
      <c r="D83" s="190"/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0"/>
      <c r="U83" s="190"/>
      <c r="V83" s="190"/>
      <c r="W83" s="190"/>
      <c r="X83" s="190"/>
      <c r="Y83" s="190"/>
      <c r="Z83" s="190"/>
      <c r="AA83" s="190"/>
      <c r="AB83" s="190"/>
      <c r="AC83" s="190"/>
      <c r="AD83" s="190"/>
      <c r="AE83" s="190"/>
      <c r="AF83" s="190"/>
      <c r="AG83" s="190"/>
      <c r="AH83" s="190"/>
    </row>
    <row r="84" spans="1:34">
      <c r="A84" s="190"/>
      <c r="Q84" s="190"/>
      <c r="R84" s="190"/>
      <c r="AH84" s="190"/>
    </row>
    <row r="85" spans="1:34" ht="14.25" customHeight="1">
      <c r="A85" s="190"/>
      <c r="C85" s="468" t="str">
        <f>IF(C89="","","〒"&amp;(VLOOKUP(C89,学校住所一覧,2,FALSE)))</f>
        <v/>
      </c>
      <c r="D85" s="468"/>
      <c r="E85" s="468"/>
      <c r="F85" s="468"/>
      <c r="G85" s="468"/>
      <c r="H85" s="468"/>
      <c r="I85" s="468"/>
      <c r="J85" s="468"/>
      <c r="K85" s="468"/>
      <c r="L85" s="468"/>
      <c r="M85" s="468"/>
      <c r="N85" s="468"/>
      <c r="O85" s="193"/>
      <c r="Q85" s="190"/>
      <c r="R85" s="190"/>
      <c r="T85" s="468" t="str">
        <f>IF(T89="","","〒"&amp;(VLOOKUP(T89,学校住所一覧,2,FALSE)))</f>
        <v/>
      </c>
      <c r="U85" s="468"/>
      <c r="V85" s="468"/>
      <c r="W85" s="468"/>
      <c r="X85" s="468"/>
      <c r="Y85" s="468"/>
      <c r="Z85" s="468"/>
      <c r="AA85" s="468"/>
      <c r="AB85" s="468"/>
      <c r="AC85" s="468"/>
      <c r="AD85" s="468"/>
      <c r="AE85" s="468"/>
      <c r="AF85" s="193"/>
      <c r="AH85" s="190"/>
    </row>
    <row r="86" spans="1:34" ht="13.5" customHeight="1">
      <c r="A86" s="190"/>
      <c r="C86" s="194"/>
      <c r="E86" s="195"/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Q86" s="190"/>
      <c r="R86" s="190"/>
      <c r="T86" s="194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H86" s="190"/>
    </row>
    <row r="87" spans="1:34" ht="18.75" customHeight="1">
      <c r="A87" s="190"/>
      <c r="C87" s="466" t="str">
        <f>IF(C89="","",VLOOKUP(C89,学校住所一覧,3,FALSE))</f>
        <v/>
      </c>
      <c r="D87" s="466"/>
      <c r="E87" s="466"/>
      <c r="F87" s="466"/>
      <c r="G87" s="466"/>
      <c r="H87" s="466"/>
      <c r="I87" s="466"/>
      <c r="J87" s="466"/>
      <c r="K87" s="466"/>
      <c r="L87" s="466"/>
      <c r="M87" s="466"/>
      <c r="N87" s="466"/>
      <c r="O87" s="466"/>
      <c r="Q87" s="190"/>
      <c r="R87" s="190"/>
      <c r="T87" s="466" t="str">
        <f>IF(T89="","",VLOOKUP(T89,学校住所一覧,3,FALSE))</f>
        <v/>
      </c>
      <c r="U87" s="466"/>
      <c r="V87" s="466"/>
      <c r="W87" s="466"/>
      <c r="X87" s="466"/>
      <c r="Y87" s="466"/>
      <c r="Z87" s="466"/>
      <c r="AA87" s="466"/>
      <c r="AB87" s="466"/>
      <c r="AC87" s="466"/>
      <c r="AD87" s="466"/>
      <c r="AE87" s="466"/>
      <c r="AF87" s="466"/>
      <c r="AH87" s="190"/>
    </row>
    <row r="88" spans="1:34" ht="18.75" customHeight="1">
      <c r="A88" s="190"/>
      <c r="C88" s="194"/>
      <c r="D88" s="196"/>
      <c r="E88" s="193"/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Q88" s="190"/>
      <c r="R88" s="190"/>
      <c r="T88" s="194"/>
      <c r="U88" s="196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3"/>
      <c r="AH88" s="190"/>
    </row>
    <row r="89" spans="1:34" ht="18.75" customHeight="1">
      <c r="A89" s="190"/>
      <c r="C89" s="467" t="str">
        <f>IF(職員データ!B24=0,"",VLOOKUP(職員データ!B24,職員データ,13,FALSE))</f>
        <v/>
      </c>
      <c r="D89" s="467"/>
      <c r="E89" s="467"/>
      <c r="F89" s="467"/>
      <c r="G89" s="467"/>
      <c r="H89" s="467"/>
      <c r="I89" s="467"/>
      <c r="J89" s="467"/>
      <c r="K89" s="467"/>
      <c r="L89" s="467"/>
      <c r="M89" s="467"/>
      <c r="N89" s="467"/>
      <c r="O89" s="467"/>
      <c r="P89" s="197"/>
      <c r="Q89" s="192"/>
      <c r="R89" s="192"/>
      <c r="T89" s="467" t="str">
        <f>IF(職員データ!B25=0,"",VLOOKUP(職員データ!B25,職員データ,13,FALSE))</f>
        <v/>
      </c>
      <c r="U89" s="467"/>
      <c r="V89" s="467"/>
      <c r="W89" s="467"/>
      <c r="X89" s="467"/>
      <c r="Y89" s="467"/>
      <c r="Z89" s="467"/>
      <c r="AA89" s="467"/>
      <c r="AB89" s="467"/>
      <c r="AC89" s="467"/>
      <c r="AD89" s="467"/>
      <c r="AE89" s="467"/>
      <c r="AF89" s="467"/>
      <c r="AG89" s="197"/>
      <c r="AH89" s="190"/>
    </row>
    <row r="90" spans="1:34" ht="18.75" customHeight="1">
      <c r="A90" s="190"/>
      <c r="C90" s="465" t="str">
        <f>IF(C89="","","事務担当者　様")</f>
        <v/>
      </c>
      <c r="D90" s="465"/>
      <c r="E90" s="465"/>
      <c r="F90" s="465"/>
      <c r="G90" s="465"/>
      <c r="H90" s="465"/>
      <c r="I90" s="465"/>
      <c r="J90" s="465"/>
      <c r="K90" s="465"/>
      <c r="L90" s="465"/>
      <c r="M90" s="465"/>
      <c r="N90" s="465"/>
      <c r="O90" s="465"/>
      <c r="Q90" s="190"/>
      <c r="R90" s="190"/>
      <c r="T90" s="465" t="str">
        <f>IF(T89="","","事務担当者　様")</f>
        <v/>
      </c>
      <c r="U90" s="465"/>
      <c r="V90" s="465"/>
      <c r="W90" s="465"/>
      <c r="X90" s="465"/>
      <c r="Y90" s="465"/>
      <c r="Z90" s="465"/>
      <c r="AA90" s="465"/>
      <c r="AB90" s="465"/>
      <c r="AC90" s="465"/>
      <c r="AD90" s="465"/>
      <c r="AE90" s="465"/>
      <c r="AF90" s="465"/>
      <c r="AH90" s="190"/>
    </row>
    <row r="91" spans="1:34">
      <c r="A91" s="190"/>
      <c r="Q91" s="190"/>
      <c r="R91" s="190"/>
      <c r="AH91" s="190"/>
    </row>
    <row r="92" spans="1:34">
      <c r="A92" s="190"/>
      <c r="B92" s="190"/>
      <c r="C92" s="190"/>
      <c r="D92" s="190"/>
      <c r="E92" s="190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0"/>
      <c r="AH92" s="190"/>
    </row>
  </sheetData>
  <mergeCells count="80">
    <mergeCell ref="C3:N3"/>
    <mergeCell ref="T3:AE3"/>
    <mergeCell ref="C7:O7"/>
    <mergeCell ref="T7:AF7"/>
    <mergeCell ref="T5:AF5"/>
    <mergeCell ref="C5:O5"/>
    <mergeCell ref="C21:N21"/>
    <mergeCell ref="T21:AE21"/>
    <mergeCell ref="C25:O25"/>
    <mergeCell ref="T25:AF25"/>
    <mergeCell ref="C23:O23"/>
    <mergeCell ref="T23:AF23"/>
    <mergeCell ref="C39:N39"/>
    <mergeCell ref="T39:AE39"/>
    <mergeCell ref="C43:O43"/>
    <mergeCell ref="T43:AF43"/>
    <mergeCell ref="C41:O41"/>
    <mergeCell ref="T41:AF41"/>
    <mergeCell ref="C62:O62"/>
    <mergeCell ref="T62:AF62"/>
    <mergeCell ref="C48:N48"/>
    <mergeCell ref="T48:AE48"/>
    <mergeCell ref="C52:O52"/>
    <mergeCell ref="T52:AF52"/>
    <mergeCell ref="C60:O60"/>
    <mergeCell ref="T60:AF60"/>
    <mergeCell ref="C58:N58"/>
    <mergeCell ref="T58:AE58"/>
    <mergeCell ref="C80:O80"/>
    <mergeCell ref="T80:AF80"/>
    <mergeCell ref="C78:O78"/>
    <mergeCell ref="T78:AF78"/>
    <mergeCell ref="C81:O81"/>
    <mergeCell ref="T67:AE67"/>
    <mergeCell ref="C71:O71"/>
    <mergeCell ref="T71:AF71"/>
    <mergeCell ref="C76:N76"/>
    <mergeCell ref="T76:AE76"/>
    <mergeCell ref="T8:AF8"/>
    <mergeCell ref="C14:O14"/>
    <mergeCell ref="T14:AF14"/>
    <mergeCell ref="C17:O17"/>
    <mergeCell ref="T17:AF17"/>
    <mergeCell ref="C8:O8"/>
    <mergeCell ref="C12:N12"/>
    <mergeCell ref="T12:AE12"/>
    <mergeCell ref="C16:O16"/>
    <mergeCell ref="T16:AF16"/>
    <mergeCell ref="C26:O26"/>
    <mergeCell ref="T26:AF26"/>
    <mergeCell ref="C32:O32"/>
    <mergeCell ref="T32:AF32"/>
    <mergeCell ref="C35:O35"/>
    <mergeCell ref="T35:AF35"/>
    <mergeCell ref="C30:N30"/>
    <mergeCell ref="T30:AE30"/>
    <mergeCell ref="C34:O34"/>
    <mergeCell ref="T34:AF34"/>
    <mergeCell ref="C44:O44"/>
    <mergeCell ref="T44:AF44"/>
    <mergeCell ref="C50:O50"/>
    <mergeCell ref="T50:AF50"/>
    <mergeCell ref="C53:O53"/>
    <mergeCell ref="T53:AF53"/>
    <mergeCell ref="C90:O90"/>
    <mergeCell ref="T90:AF90"/>
    <mergeCell ref="C63:O63"/>
    <mergeCell ref="T63:AF63"/>
    <mergeCell ref="C69:O69"/>
    <mergeCell ref="T69:AF69"/>
    <mergeCell ref="C72:O72"/>
    <mergeCell ref="T72:AF72"/>
    <mergeCell ref="C89:O89"/>
    <mergeCell ref="T89:AF89"/>
    <mergeCell ref="T81:AF81"/>
    <mergeCell ref="C87:O87"/>
    <mergeCell ref="T87:AF87"/>
    <mergeCell ref="C85:N85"/>
    <mergeCell ref="T85:AE85"/>
    <mergeCell ref="C67:N67"/>
  </mergeCells>
  <phoneticPr fontId="1"/>
  <printOptions horizontalCentered="1"/>
  <pageMargins left="0.78740157480314965" right="0.78740157480314965" top="0.59055118110236227" bottom="0.59055118110236227" header="0" footer="0"/>
  <pageSetup paperSize="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53</vt:i4>
      </vt:variant>
    </vt:vector>
  </HeadingPairs>
  <TitlesOfParts>
    <vt:vector size="65" baseType="lpstr">
      <vt:lpstr>メモ</vt:lpstr>
      <vt:lpstr>１前任校</vt:lpstr>
      <vt:lpstr>２異動者情報</vt:lpstr>
      <vt:lpstr>３新任校</vt:lpstr>
      <vt:lpstr>４勤務状況・特勤</vt:lpstr>
      <vt:lpstr>５送付書類</vt:lpstr>
      <vt:lpstr>異動通報</vt:lpstr>
      <vt:lpstr>異動通報鑑</vt:lpstr>
      <vt:lpstr>ラベル</vt:lpstr>
      <vt:lpstr>データ</vt:lpstr>
      <vt:lpstr>住所一覧</vt:lpstr>
      <vt:lpstr>職員データ</vt:lpstr>
      <vt:lpstr>ラベル!Print_Area</vt:lpstr>
      <vt:lpstr>異動通報!Print_Area</vt:lpstr>
      <vt:lpstr>異動通報鑑!Print_Area</vt:lpstr>
      <vt:lpstr>いちき串木野市</vt:lpstr>
      <vt:lpstr>阿久根市</vt:lpstr>
      <vt:lpstr>姶良郡</vt:lpstr>
      <vt:lpstr>姶良市</vt:lpstr>
      <vt:lpstr>伊佐市</vt:lpstr>
      <vt:lpstr>伊仙町</vt:lpstr>
      <vt:lpstr>宇検村</vt:lpstr>
      <vt:lpstr>奄美市</vt:lpstr>
      <vt:lpstr>屋久島町</vt:lpstr>
      <vt:lpstr>学校住所一覧</vt:lpstr>
      <vt:lpstr>肝付町</vt:lpstr>
      <vt:lpstr>喜界町</vt:lpstr>
      <vt:lpstr>錦江町</vt:lpstr>
      <vt:lpstr>県立</vt:lpstr>
      <vt:lpstr>薩摩郡</vt:lpstr>
      <vt:lpstr>薩摩川内市</vt:lpstr>
      <vt:lpstr>三島村</vt:lpstr>
      <vt:lpstr>市町村一覧</vt:lpstr>
      <vt:lpstr>市町村別学校一覧</vt:lpstr>
      <vt:lpstr>市立</vt:lpstr>
      <vt:lpstr>志布志市</vt:lpstr>
      <vt:lpstr>指宿市</vt:lpstr>
      <vt:lpstr>鹿屋市</vt:lpstr>
      <vt:lpstr>鹿児島市</vt:lpstr>
      <vt:lpstr>十島村</vt:lpstr>
      <vt:lpstr>出水郡</vt:lpstr>
      <vt:lpstr>出水市</vt:lpstr>
      <vt:lpstr>職員データ</vt:lpstr>
      <vt:lpstr>垂水市</vt:lpstr>
      <vt:lpstr>瀬戸内町</vt:lpstr>
      <vt:lpstr>西之表市</vt:lpstr>
      <vt:lpstr>曽於市</vt:lpstr>
      <vt:lpstr>大崎町</vt:lpstr>
      <vt:lpstr>大和村</vt:lpstr>
      <vt:lpstr>知名町</vt:lpstr>
      <vt:lpstr>中種子町</vt:lpstr>
      <vt:lpstr>天城町</vt:lpstr>
      <vt:lpstr>東串良町</vt:lpstr>
      <vt:lpstr>徳之島町</vt:lpstr>
      <vt:lpstr>特殊業務リスト</vt:lpstr>
      <vt:lpstr>南さつま市</vt:lpstr>
      <vt:lpstr>南九州市</vt:lpstr>
      <vt:lpstr>南種子町</vt:lpstr>
      <vt:lpstr>南大隅町</vt:lpstr>
      <vt:lpstr>日置市</vt:lpstr>
      <vt:lpstr>枕崎市</vt:lpstr>
      <vt:lpstr>霧島市</vt:lpstr>
      <vt:lpstr>与論町</vt:lpstr>
      <vt:lpstr>龍郷町</vt:lpstr>
      <vt:lpstr>和泊町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中学校</cp:lastModifiedBy>
  <cp:lastPrinted>2018-01-19T02:30:59Z</cp:lastPrinted>
  <dcterms:created xsi:type="dcterms:W3CDTF">2013-11-13T00:19:42Z</dcterms:created>
  <dcterms:modified xsi:type="dcterms:W3CDTF">2018-03-02T00:29:16Z</dcterms:modified>
</cp:coreProperties>
</file>