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5" yWindow="30" windowWidth="11175" windowHeight="9675"/>
  </bookViews>
  <sheets>
    <sheet name="メモ" sheetId="3" r:id="rId1"/>
    <sheet name="年齢計算" sheetId="1" r:id="rId2"/>
    <sheet name="勤務年数" sheetId="4" r:id="rId3"/>
    <sheet name="在職年数" sheetId="5" r:id="rId4"/>
  </sheets>
  <calcPr calcId="125725"/>
</workbook>
</file>

<file path=xl/calcChain.xml><?xml version="1.0" encoding="utf-8"?>
<calcChain xmlns="http://schemas.openxmlformats.org/spreadsheetml/2006/main">
  <c r="AT118" i="4"/>
  <c r="AU118" s="1"/>
  <c r="AT114"/>
  <c r="AU114" s="1"/>
  <c r="AR114"/>
  <c r="AO114"/>
  <c r="AK114"/>
  <c r="AI114"/>
  <c r="Z114"/>
  <c r="Q114"/>
  <c r="T114" s="1"/>
  <c r="AB114" s="1"/>
  <c r="N114"/>
  <c r="I114"/>
  <c r="AT112"/>
  <c r="AU112" s="1"/>
  <c r="AR112"/>
  <c r="AO112"/>
  <c r="AK112"/>
  <c r="AI112"/>
  <c r="Z112"/>
  <c r="Q112"/>
  <c r="W112" s="1"/>
  <c r="AE112" s="1"/>
  <c r="N112"/>
  <c r="I112"/>
  <c r="AR110"/>
  <c r="N110"/>
  <c r="I110"/>
  <c r="V106"/>
  <c r="AD106" s="1"/>
  <c r="Q106"/>
  <c r="J106"/>
  <c r="U106" s="1"/>
  <c r="AC106" s="1"/>
  <c r="AT95"/>
  <c r="AU95" s="1"/>
  <c r="AM95"/>
  <c r="Q95" s="1"/>
  <c r="AK95"/>
  <c r="Q98" s="1"/>
  <c r="AT91"/>
  <c r="AU91" s="1"/>
  <c r="AR91"/>
  <c r="AO91"/>
  <c r="AK91"/>
  <c r="AI91"/>
  <c r="Z91"/>
  <c r="Q91"/>
  <c r="W91" s="1"/>
  <c r="AE91" s="1"/>
  <c r="N91"/>
  <c r="I91"/>
  <c r="AT89"/>
  <c r="AU89" s="1"/>
  <c r="AR89"/>
  <c r="AO89"/>
  <c r="AK89"/>
  <c r="AI89"/>
  <c r="Z89"/>
  <c r="T89"/>
  <c r="AB89" s="1"/>
  <c r="Q89"/>
  <c r="V89" s="1"/>
  <c r="AD89" s="1"/>
  <c r="N89"/>
  <c r="I89"/>
  <c r="AU87"/>
  <c r="AT87"/>
  <c r="AR87"/>
  <c r="AO87"/>
  <c r="AK87"/>
  <c r="AI87"/>
  <c r="Z87"/>
  <c r="Q87"/>
  <c r="U87" s="1"/>
  <c r="AC87" s="1"/>
  <c r="N87"/>
  <c r="I87"/>
  <c r="W83"/>
  <c r="AE83" s="1"/>
  <c r="V83"/>
  <c r="AD83" s="1"/>
  <c r="AI83" s="1"/>
  <c r="Q83"/>
  <c r="J83"/>
  <c r="U83" s="1"/>
  <c r="AC83" s="1"/>
  <c r="AT72"/>
  <c r="AU72" s="1"/>
  <c r="AT68"/>
  <c r="AU68" s="1"/>
  <c r="AR68"/>
  <c r="AO68"/>
  <c r="AK68"/>
  <c r="AI68"/>
  <c r="Z68"/>
  <c r="Q68"/>
  <c r="T68" s="1"/>
  <c r="AB68" s="1"/>
  <c r="N68"/>
  <c r="I68"/>
  <c r="AR66"/>
  <c r="N66"/>
  <c r="I66"/>
  <c r="AR64"/>
  <c r="N64"/>
  <c r="I64"/>
  <c r="Q60"/>
  <c r="J60"/>
  <c r="T60" s="1"/>
  <c r="AB60" s="1"/>
  <c r="J37"/>
  <c r="W37" s="1"/>
  <c r="N41"/>
  <c r="Q37"/>
  <c r="AR45"/>
  <c r="N45"/>
  <c r="I45"/>
  <c r="Q45" s="1"/>
  <c r="U45" s="1"/>
  <c r="AC45" s="1"/>
  <c r="AR43"/>
  <c r="N43"/>
  <c r="I43"/>
  <c r="AR41"/>
  <c r="I41"/>
  <c r="W54" i="5"/>
  <c r="V54"/>
  <c r="N54"/>
  <c r="M54"/>
  <c r="W53"/>
  <c r="V53"/>
  <c r="N53"/>
  <c r="M53"/>
  <c r="W52"/>
  <c r="V52"/>
  <c r="N52"/>
  <c r="M52"/>
  <c r="W51"/>
  <c r="V51"/>
  <c r="N51"/>
  <c r="M51"/>
  <c r="W50"/>
  <c r="V50"/>
  <c r="N50"/>
  <c r="M50"/>
  <c r="W49"/>
  <c r="V49"/>
  <c r="N49"/>
  <c r="M49"/>
  <c r="W48"/>
  <c r="V48"/>
  <c r="N48"/>
  <c r="M48"/>
  <c r="W47"/>
  <c r="V47"/>
  <c r="N47"/>
  <c r="M47"/>
  <c r="W46"/>
  <c r="V46"/>
  <c r="N46"/>
  <c r="M46"/>
  <c r="W45"/>
  <c r="V45"/>
  <c r="N45"/>
  <c r="M45"/>
  <c r="W44"/>
  <c r="V44"/>
  <c r="N44"/>
  <c r="M44"/>
  <c r="W43"/>
  <c r="V43"/>
  <c r="N43"/>
  <c r="M43"/>
  <c r="W42"/>
  <c r="V42"/>
  <c r="N42"/>
  <c r="M42"/>
  <c r="W41"/>
  <c r="V41"/>
  <c r="N41"/>
  <c r="M41"/>
  <c r="W40"/>
  <c r="V40"/>
  <c r="N40"/>
  <c r="M40"/>
  <c r="W39"/>
  <c r="V39"/>
  <c r="N39"/>
  <c r="M39"/>
  <c r="W38"/>
  <c r="V38"/>
  <c r="N38"/>
  <c r="M38"/>
  <c r="W37"/>
  <c r="V37"/>
  <c r="N37"/>
  <c r="M37"/>
  <c r="W36"/>
  <c r="V36"/>
  <c r="N36"/>
  <c r="M36"/>
  <c r="W35"/>
  <c r="V35"/>
  <c r="N35"/>
  <c r="M35"/>
  <c r="W34"/>
  <c r="V34"/>
  <c r="N34"/>
  <c r="M34"/>
  <c r="W33"/>
  <c r="V33"/>
  <c r="N33"/>
  <c r="M33"/>
  <c r="W32"/>
  <c r="V32"/>
  <c r="N32"/>
  <c r="M32"/>
  <c r="W31"/>
  <c r="V31"/>
  <c r="N31"/>
  <c r="M31"/>
  <c r="W30"/>
  <c r="V30"/>
  <c r="N30"/>
  <c r="M30"/>
  <c r="W29"/>
  <c r="V29"/>
  <c r="N29"/>
  <c r="M29"/>
  <c r="W28"/>
  <c r="V28"/>
  <c r="N28"/>
  <c r="M28"/>
  <c r="W27"/>
  <c r="V27"/>
  <c r="N27"/>
  <c r="M27"/>
  <c r="W26"/>
  <c r="V26"/>
  <c r="N26"/>
  <c r="M26"/>
  <c r="W25"/>
  <c r="V25"/>
  <c r="N25"/>
  <c r="M25"/>
  <c r="W24"/>
  <c r="V24"/>
  <c r="N24"/>
  <c r="M24"/>
  <c r="W23"/>
  <c r="V23"/>
  <c r="N23"/>
  <c r="M23"/>
  <c r="W22"/>
  <c r="V22"/>
  <c r="N22"/>
  <c r="M22"/>
  <c r="W21"/>
  <c r="V21"/>
  <c r="N21"/>
  <c r="M21"/>
  <c r="W20"/>
  <c r="V20"/>
  <c r="N20"/>
  <c r="M20"/>
  <c r="W19"/>
  <c r="V19"/>
  <c r="N19"/>
  <c r="M19"/>
  <c r="W18"/>
  <c r="V18"/>
  <c r="N18"/>
  <c r="M18"/>
  <c r="W17"/>
  <c r="V17"/>
  <c r="N17"/>
  <c r="M17"/>
  <c r="W16"/>
  <c r="V16"/>
  <c r="N16"/>
  <c r="M16"/>
  <c r="W15"/>
  <c r="V15"/>
  <c r="N15"/>
  <c r="M15"/>
  <c r="W14"/>
  <c r="V14"/>
  <c r="N14"/>
  <c r="M14"/>
  <c r="W13"/>
  <c r="V13"/>
  <c r="N13"/>
  <c r="M13"/>
  <c r="W12"/>
  <c r="V12"/>
  <c r="N12"/>
  <c r="M12"/>
  <c r="W11"/>
  <c r="V11"/>
  <c r="N11"/>
  <c r="M11"/>
  <c r="W10"/>
  <c r="V10"/>
  <c r="N10"/>
  <c r="M10"/>
  <c r="W9"/>
  <c r="V9"/>
  <c r="N9"/>
  <c r="W8"/>
  <c r="V8"/>
  <c r="N8"/>
  <c r="M8"/>
  <c r="D4"/>
  <c r="M9" s="1"/>
  <c r="AR16" i="4"/>
  <c r="N16"/>
  <c r="I16"/>
  <c r="AR14"/>
  <c r="N14"/>
  <c r="I14"/>
  <c r="AR12"/>
  <c r="N12"/>
  <c r="I12"/>
  <c r="I8"/>
  <c r="Q8" s="1"/>
  <c r="W8" s="1"/>
  <c r="AE8" s="1"/>
  <c r="H8"/>
  <c r="N8" s="1"/>
  <c r="D4"/>
  <c r="Z83" l="1"/>
  <c r="U91"/>
  <c r="AC91" s="1"/>
  <c r="T83"/>
  <c r="AB83" s="1"/>
  <c r="AG83" s="1"/>
  <c r="T91"/>
  <c r="AB91" s="1"/>
  <c r="V91"/>
  <c r="AD91" s="1"/>
  <c r="U89"/>
  <c r="AC89" s="1"/>
  <c r="AG89" s="1"/>
  <c r="AM94"/>
  <c r="Q110"/>
  <c r="V110" s="1"/>
  <c r="AD110" s="1"/>
  <c r="V112"/>
  <c r="AD112" s="1"/>
  <c r="U112"/>
  <c r="AC112" s="1"/>
  <c r="T87"/>
  <c r="AB87" s="1"/>
  <c r="T112"/>
  <c r="AB112" s="1"/>
  <c r="AG112" s="1"/>
  <c r="T106"/>
  <c r="AB106" s="1"/>
  <c r="AG106" s="1"/>
  <c r="Z106"/>
  <c r="W106"/>
  <c r="AE106" s="1"/>
  <c r="AI106" s="1"/>
  <c r="W114"/>
  <c r="AE114" s="1"/>
  <c r="V114"/>
  <c r="AD114" s="1"/>
  <c r="U114"/>
  <c r="AC114" s="1"/>
  <c r="AG114" s="1"/>
  <c r="AK83"/>
  <c r="AO83" s="1"/>
  <c r="AG87"/>
  <c r="AG91"/>
  <c r="W87"/>
  <c r="AE87" s="1"/>
  <c r="V87"/>
  <c r="AD87" s="1"/>
  <c r="W89"/>
  <c r="AE89" s="1"/>
  <c r="Q16"/>
  <c r="V16" s="1"/>
  <c r="AD16" s="1"/>
  <c r="Q64"/>
  <c r="V64" s="1"/>
  <c r="AD64" s="1"/>
  <c r="Q66"/>
  <c r="V66" s="1"/>
  <c r="W60"/>
  <c r="AE60" s="1"/>
  <c r="W68"/>
  <c r="AE68" s="1"/>
  <c r="V60"/>
  <c r="U60"/>
  <c r="AC60" s="1"/>
  <c r="AG60" s="1"/>
  <c r="V68"/>
  <c r="AD68" s="1"/>
  <c r="U68"/>
  <c r="AC68" s="1"/>
  <c r="AG68" s="1"/>
  <c r="Q12"/>
  <c r="V12" s="1"/>
  <c r="AD12" s="1"/>
  <c r="T45"/>
  <c r="AB45" s="1"/>
  <c r="AG45" s="1"/>
  <c r="Q41"/>
  <c r="U41" s="1"/>
  <c r="AC41" s="1"/>
  <c r="Q43"/>
  <c r="T43" s="1"/>
  <c r="AB43" s="1"/>
  <c r="Q14"/>
  <c r="T14" s="1"/>
  <c r="AB14" s="1"/>
  <c r="V37"/>
  <c r="T37"/>
  <c r="AB37" s="1"/>
  <c r="U37"/>
  <c r="AC37" s="1"/>
  <c r="AE37"/>
  <c r="W45"/>
  <c r="AE45" s="1"/>
  <c r="V45"/>
  <c r="V8"/>
  <c r="AD8" s="1"/>
  <c r="AI8" s="1"/>
  <c r="T8"/>
  <c r="AB8" s="1"/>
  <c r="U8"/>
  <c r="AC8" s="1"/>
  <c r="W16"/>
  <c r="AE16" s="1"/>
  <c r="AK106" l="1"/>
  <c r="AO106" s="1"/>
  <c r="T110"/>
  <c r="AB110" s="1"/>
  <c r="W110"/>
  <c r="AE110" s="1"/>
  <c r="U110"/>
  <c r="AC110" s="1"/>
  <c r="AI110"/>
  <c r="AG8"/>
  <c r="AK8" s="1"/>
  <c r="AO8" s="1"/>
  <c r="AK94"/>
  <c r="T16"/>
  <c r="AB16" s="1"/>
  <c r="U16"/>
  <c r="AC16" s="1"/>
  <c r="AI16"/>
  <c r="AK16"/>
  <c r="AO16" s="1"/>
  <c r="AT16" s="1"/>
  <c r="AU16" s="1"/>
  <c r="Z16"/>
  <c r="AD45"/>
  <c r="AI45" s="1"/>
  <c r="AK45" s="1"/>
  <c r="AO45" s="1"/>
  <c r="AT45" s="1"/>
  <c r="AU45" s="1"/>
  <c r="Z45"/>
  <c r="T12"/>
  <c r="AB12" s="1"/>
  <c r="U12"/>
  <c r="AC12" s="1"/>
  <c r="W12"/>
  <c r="AE12" s="1"/>
  <c r="AI12" s="1"/>
  <c r="W66"/>
  <c r="AE66" s="1"/>
  <c r="T66"/>
  <c r="AB66" s="1"/>
  <c r="U64"/>
  <c r="AC64" s="1"/>
  <c r="T64"/>
  <c r="AB64" s="1"/>
  <c r="W64"/>
  <c r="AE64" s="1"/>
  <c r="AI64" s="1"/>
  <c r="W14"/>
  <c r="AE14" s="1"/>
  <c r="U66"/>
  <c r="AC66" s="1"/>
  <c r="AK66"/>
  <c r="AO66" s="1"/>
  <c r="AT66" s="1"/>
  <c r="AU66" s="1"/>
  <c r="Z64"/>
  <c r="AD60"/>
  <c r="AI60" s="1"/>
  <c r="AK60" s="1"/>
  <c r="AO60" s="1"/>
  <c r="Z60"/>
  <c r="AD66"/>
  <c r="AI66" s="1"/>
  <c r="Z66"/>
  <c r="W43"/>
  <c r="AE43" s="1"/>
  <c r="V43"/>
  <c r="AD43" s="1"/>
  <c r="T41"/>
  <c r="AB41" s="1"/>
  <c r="AG41" s="1"/>
  <c r="W41"/>
  <c r="AE41" s="1"/>
  <c r="V41"/>
  <c r="AD41" s="1"/>
  <c r="U14"/>
  <c r="AC14" s="1"/>
  <c r="AG14" s="1"/>
  <c r="U43"/>
  <c r="AC43" s="1"/>
  <c r="AG43" s="1"/>
  <c r="V14"/>
  <c r="AD14" s="1"/>
  <c r="AG37"/>
  <c r="Z37"/>
  <c r="AD37"/>
  <c r="AI37" s="1"/>
  <c r="Z12"/>
  <c r="Z8"/>
  <c r="AG110" l="1"/>
  <c r="AK110"/>
  <c r="AM117" s="1"/>
  <c r="AM118" s="1"/>
  <c r="Q118" s="1"/>
  <c r="Z110"/>
  <c r="AG64"/>
  <c r="AG16"/>
  <c r="Z14"/>
  <c r="AI14"/>
  <c r="AG12"/>
  <c r="AI43"/>
  <c r="AK43" s="1"/>
  <c r="AO43" s="1"/>
  <c r="AT43" s="1"/>
  <c r="AU43" s="1"/>
  <c r="AG66"/>
  <c r="Z41"/>
  <c r="AK64"/>
  <c r="AO64" s="1"/>
  <c r="AT64" s="1"/>
  <c r="AU64" s="1"/>
  <c r="AM71" s="1"/>
  <c r="AM72" s="1"/>
  <c r="Q72" s="1"/>
  <c r="AK12"/>
  <c r="AO12" s="1"/>
  <c r="AT12" s="1"/>
  <c r="AU12" s="1"/>
  <c r="AI41"/>
  <c r="AK41" s="1"/>
  <c r="Z43"/>
  <c r="AK14"/>
  <c r="AO14" s="1"/>
  <c r="AT14" s="1"/>
  <c r="AU14" s="1"/>
  <c r="AK37"/>
  <c r="AO37" s="1"/>
  <c r="AO41"/>
  <c r="AT41" s="1"/>
  <c r="AU41" s="1"/>
  <c r="P29" i="1"/>
  <c r="W29" s="1"/>
  <c r="H30"/>
  <c r="H31"/>
  <c r="H32"/>
  <c r="H33"/>
  <c r="H34"/>
  <c r="H35"/>
  <c r="H36"/>
  <c r="H37"/>
  <c r="H38"/>
  <c r="H39"/>
  <c r="H40"/>
  <c r="H41"/>
  <c r="H42"/>
  <c r="H43"/>
  <c r="H44"/>
  <c r="H45"/>
  <c r="H46"/>
  <c r="H47"/>
  <c r="H48"/>
  <c r="H49"/>
  <c r="H50"/>
  <c r="H51"/>
  <c r="H52"/>
  <c r="H53"/>
  <c r="H54"/>
  <c r="H55"/>
  <c r="H56"/>
  <c r="H57"/>
  <c r="H58"/>
  <c r="H59"/>
  <c r="H60"/>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15"/>
  <c r="I18" s="1"/>
  <c r="S17"/>
  <c r="I17" l="1"/>
  <c r="AK117" i="4"/>
  <c r="AK118" s="1"/>
  <c r="Q121" s="1"/>
  <c r="AO110"/>
  <c r="AT110" s="1"/>
  <c r="AU110" s="1"/>
  <c r="AT49"/>
  <c r="AU49" s="1"/>
  <c r="AK48" s="1"/>
  <c r="AT20"/>
  <c r="AK71"/>
  <c r="I19" i="1"/>
  <c r="N22"/>
  <c r="O22"/>
  <c r="P22"/>
  <c r="W22" s="1"/>
  <c r="Q22"/>
  <c r="R22"/>
  <c r="Y22" s="1"/>
  <c r="S22"/>
  <c r="N23"/>
  <c r="U23" s="1"/>
  <c r="O23"/>
  <c r="P23"/>
  <c r="W23" s="1"/>
  <c r="Q23"/>
  <c r="R23"/>
  <c r="Y23" s="1"/>
  <c r="S23"/>
  <c r="N24"/>
  <c r="U24" s="1"/>
  <c r="O24"/>
  <c r="P24"/>
  <c r="W24" s="1"/>
  <c r="Q24"/>
  <c r="R24"/>
  <c r="Y24" s="1"/>
  <c r="S24"/>
  <c r="N25"/>
  <c r="U25" s="1"/>
  <c r="O25"/>
  <c r="P25"/>
  <c r="W25" s="1"/>
  <c r="Q25"/>
  <c r="R25"/>
  <c r="Y25" s="1"/>
  <c r="S25"/>
  <c r="N26"/>
  <c r="U26" s="1"/>
  <c r="O26"/>
  <c r="P26"/>
  <c r="W26" s="1"/>
  <c r="Q26"/>
  <c r="R26"/>
  <c r="Y26" s="1"/>
  <c r="S26"/>
  <c r="N27"/>
  <c r="U27" s="1"/>
  <c r="O27"/>
  <c r="P27"/>
  <c r="W27" s="1"/>
  <c r="Q27"/>
  <c r="R27"/>
  <c r="Y27" s="1"/>
  <c r="S27"/>
  <c r="N28"/>
  <c r="U28" s="1"/>
  <c r="O28"/>
  <c r="P28"/>
  <c r="W28" s="1"/>
  <c r="Q28"/>
  <c r="R28"/>
  <c r="Y28" s="1"/>
  <c r="S28"/>
  <c r="N29"/>
  <c r="U29" s="1"/>
  <c r="O29"/>
  <c r="Q29"/>
  <c r="R29"/>
  <c r="Y29" s="1"/>
  <c r="S29"/>
  <c r="N30"/>
  <c r="U30" s="1"/>
  <c r="O30"/>
  <c r="P30"/>
  <c r="W30" s="1"/>
  <c r="Q30"/>
  <c r="R30"/>
  <c r="Y30" s="1"/>
  <c r="S30"/>
  <c r="N31"/>
  <c r="U31" s="1"/>
  <c r="O31"/>
  <c r="P31"/>
  <c r="W31" s="1"/>
  <c r="Q31"/>
  <c r="R31"/>
  <c r="Y31" s="1"/>
  <c r="S31"/>
  <c r="N32"/>
  <c r="U32" s="1"/>
  <c r="O32"/>
  <c r="P32"/>
  <c r="W32" s="1"/>
  <c r="Q32"/>
  <c r="R32"/>
  <c r="Y32" s="1"/>
  <c r="S32"/>
  <c r="N33"/>
  <c r="U33" s="1"/>
  <c r="O33"/>
  <c r="P33"/>
  <c r="W33" s="1"/>
  <c r="Q33"/>
  <c r="R33"/>
  <c r="Y33" s="1"/>
  <c r="S33"/>
  <c r="N34"/>
  <c r="U34" s="1"/>
  <c r="O34"/>
  <c r="P34"/>
  <c r="W34" s="1"/>
  <c r="Q34"/>
  <c r="R34"/>
  <c r="Y34" s="1"/>
  <c r="S34"/>
  <c r="N35"/>
  <c r="U35" s="1"/>
  <c r="O35"/>
  <c r="P35"/>
  <c r="W35" s="1"/>
  <c r="Q35"/>
  <c r="R35"/>
  <c r="Y35" s="1"/>
  <c r="S35"/>
  <c r="N36"/>
  <c r="U36" s="1"/>
  <c r="O36"/>
  <c r="P36"/>
  <c r="W36" s="1"/>
  <c r="Q36"/>
  <c r="R36"/>
  <c r="Y36" s="1"/>
  <c r="S36"/>
  <c r="N37"/>
  <c r="U37" s="1"/>
  <c r="O37"/>
  <c r="P37"/>
  <c r="W37" s="1"/>
  <c r="Q37"/>
  <c r="R37"/>
  <c r="Y37" s="1"/>
  <c r="S37"/>
  <c r="N38"/>
  <c r="U38" s="1"/>
  <c r="O38"/>
  <c r="P38"/>
  <c r="W38" s="1"/>
  <c r="Q38"/>
  <c r="R38"/>
  <c r="Y38" s="1"/>
  <c r="S38"/>
  <c r="N39"/>
  <c r="U39" s="1"/>
  <c r="O39"/>
  <c r="P39"/>
  <c r="W39" s="1"/>
  <c r="Q39"/>
  <c r="R39"/>
  <c r="Y39" s="1"/>
  <c r="S39"/>
  <c r="N40"/>
  <c r="U40" s="1"/>
  <c r="O40"/>
  <c r="P40"/>
  <c r="W40" s="1"/>
  <c r="Q40"/>
  <c r="R40"/>
  <c r="Y40" s="1"/>
  <c r="S40"/>
  <c r="N41"/>
  <c r="U41" s="1"/>
  <c r="O41"/>
  <c r="P41"/>
  <c r="W41" s="1"/>
  <c r="Q41"/>
  <c r="R41"/>
  <c r="Y41" s="1"/>
  <c r="S41"/>
  <c r="N42"/>
  <c r="U42" s="1"/>
  <c r="O42"/>
  <c r="P42"/>
  <c r="W42" s="1"/>
  <c r="Q42"/>
  <c r="R42"/>
  <c r="Y42" s="1"/>
  <c r="S42"/>
  <c r="N43"/>
  <c r="U43" s="1"/>
  <c r="O43"/>
  <c r="P43"/>
  <c r="W43" s="1"/>
  <c r="Q43"/>
  <c r="R43"/>
  <c r="Y43" s="1"/>
  <c r="S43"/>
  <c r="N44"/>
  <c r="U44" s="1"/>
  <c r="O44"/>
  <c r="P44"/>
  <c r="W44" s="1"/>
  <c r="Q44"/>
  <c r="R44"/>
  <c r="Y44" s="1"/>
  <c r="S44"/>
  <c r="N45"/>
  <c r="U45" s="1"/>
  <c r="O45"/>
  <c r="P45"/>
  <c r="W45" s="1"/>
  <c r="Q45"/>
  <c r="R45"/>
  <c r="Y45" s="1"/>
  <c r="S45"/>
  <c r="N46"/>
  <c r="U46" s="1"/>
  <c r="O46"/>
  <c r="P46"/>
  <c r="W46" s="1"/>
  <c r="Q46"/>
  <c r="R46"/>
  <c r="Y46" s="1"/>
  <c r="S46"/>
  <c r="N47"/>
  <c r="U47" s="1"/>
  <c r="O47"/>
  <c r="P47"/>
  <c r="W47" s="1"/>
  <c r="Q47"/>
  <c r="R47"/>
  <c r="Y47" s="1"/>
  <c r="S47"/>
  <c r="N48"/>
  <c r="U48" s="1"/>
  <c r="O48"/>
  <c r="P48"/>
  <c r="W48" s="1"/>
  <c r="Q48"/>
  <c r="R48"/>
  <c r="Y48" s="1"/>
  <c r="S48"/>
  <c r="N49"/>
  <c r="U49" s="1"/>
  <c r="O49"/>
  <c r="P49"/>
  <c r="W49" s="1"/>
  <c r="Q49"/>
  <c r="R49"/>
  <c r="Y49" s="1"/>
  <c r="S49"/>
  <c r="N50"/>
  <c r="U50" s="1"/>
  <c r="O50"/>
  <c r="P50"/>
  <c r="W50" s="1"/>
  <c r="Q50"/>
  <c r="R50"/>
  <c r="Y50" s="1"/>
  <c r="S50"/>
  <c r="N51"/>
  <c r="U51" s="1"/>
  <c r="O51"/>
  <c r="P51"/>
  <c r="W51" s="1"/>
  <c r="Q51"/>
  <c r="R51"/>
  <c r="Y51" s="1"/>
  <c r="S51"/>
  <c r="N52"/>
  <c r="U52" s="1"/>
  <c r="O52"/>
  <c r="P52"/>
  <c r="W52" s="1"/>
  <c r="Q52"/>
  <c r="R52"/>
  <c r="Y52" s="1"/>
  <c r="S52"/>
  <c r="N53"/>
  <c r="U53" s="1"/>
  <c r="O53"/>
  <c r="P53"/>
  <c r="W53" s="1"/>
  <c r="Q53"/>
  <c r="R53"/>
  <c r="Y53" s="1"/>
  <c r="S53"/>
  <c r="N54"/>
  <c r="O54"/>
  <c r="Q54"/>
  <c r="R54"/>
  <c r="Y54" s="1"/>
  <c r="S54"/>
  <c r="N55"/>
  <c r="O55"/>
  <c r="P55"/>
  <c r="W55" s="1"/>
  <c r="Q55"/>
  <c r="S55"/>
  <c r="N56"/>
  <c r="O56"/>
  <c r="Q56"/>
  <c r="R56"/>
  <c r="Y56" s="1"/>
  <c r="S56"/>
  <c r="N57"/>
  <c r="P57"/>
  <c r="W57" s="1"/>
  <c r="Q57"/>
  <c r="N58"/>
  <c r="U58" s="1"/>
  <c r="R58"/>
  <c r="Y58" s="1"/>
  <c r="S58"/>
  <c r="N59"/>
  <c r="O59"/>
  <c r="P59"/>
  <c r="W59" s="1"/>
  <c r="Q59"/>
  <c r="R59"/>
  <c r="Y59" s="1"/>
  <c r="S59"/>
  <c r="N60"/>
  <c r="U60" s="1"/>
  <c r="O60"/>
  <c r="P60"/>
  <c r="W60" s="1"/>
  <c r="Q60"/>
  <c r="R60"/>
  <c r="Y60" s="1"/>
  <c r="S60"/>
  <c r="P18"/>
  <c r="W18" s="1"/>
  <c r="Q18"/>
  <c r="R19"/>
  <c r="Y19" s="1"/>
  <c r="S19"/>
  <c r="P21"/>
  <c r="W21" s="1"/>
  <c r="Q21"/>
  <c r="N21"/>
  <c r="U21" s="1"/>
  <c r="O21"/>
  <c r="S21" s="1"/>
  <c r="O18"/>
  <c r="O19"/>
  <c r="Q19" s="1"/>
  <c r="O20"/>
  <c r="Q20" s="1"/>
  <c r="N17"/>
  <c r="U17" s="1"/>
  <c r="AK72" i="4" l="1"/>
  <c r="Q75" s="1"/>
  <c r="AK49"/>
  <c r="Q52" s="1"/>
  <c r="AU20"/>
  <c r="AK19" s="1"/>
  <c r="AK20" s="1"/>
  <c r="Q23" s="1"/>
  <c r="AM48"/>
  <c r="AM49" s="1"/>
  <c r="Q49" s="1"/>
  <c r="R21" i="1"/>
  <c r="Y21" s="1"/>
  <c r="S20"/>
  <c r="U22"/>
  <c r="N18"/>
  <c r="U18" s="1"/>
  <c r="P17"/>
  <c r="W17" s="1"/>
  <c r="U59"/>
  <c r="N20"/>
  <c r="R20" s="1"/>
  <c r="Y20" s="1"/>
  <c r="O17"/>
  <c r="Q17" s="1"/>
  <c r="P56"/>
  <c r="W56" s="1"/>
  <c r="U56"/>
  <c r="P54"/>
  <c r="W54" s="1"/>
  <c r="U54"/>
  <c r="R57"/>
  <c r="Y57" s="1"/>
  <c r="U57"/>
  <c r="R55"/>
  <c r="Y55" s="1"/>
  <c r="U55"/>
  <c r="R17"/>
  <c r="Y17" s="1"/>
  <c r="O58"/>
  <c r="P58"/>
  <c r="S18"/>
  <c r="O57"/>
  <c r="S57" s="1"/>
  <c r="N19"/>
  <c r="H14"/>
  <c r="H13" s="1"/>
  <c r="AM19" i="4" l="1"/>
  <c r="AM20" s="1"/>
  <c r="Q20" s="1"/>
  <c r="N63" i="1"/>
  <c r="O63"/>
  <c r="H20"/>
  <c r="H22"/>
  <c r="H24"/>
  <c r="H26"/>
  <c r="H28"/>
  <c r="H21"/>
  <c r="H23"/>
  <c r="H25"/>
  <c r="H27"/>
  <c r="H29"/>
  <c r="R18"/>
  <c r="Y18" s="1"/>
  <c r="Y67" s="1"/>
  <c r="I9" s="1"/>
  <c r="H17"/>
  <c r="H19"/>
  <c r="H18"/>
  <c r="P19"/>
  <c r="W19" s="1"/>
  <c r="U19"/>
  <c r="N61"/>
  <c r="U20"/>
  <c r="P20"/>
  <c r="W20" s="1"/>
  <c r="R63"/>
  <c r="Y66"/>
  <c r="I8" s="1"/>
  <c r="Y64"/>
  <c r="I7" s="1"/>
  <c r="Y63"/>
  <c r="I6" s="1"/>
  <c r="Y69"/>
  <c r="I11" s="1"/>
  <c r="R61"/>
  <c r="Y68"/>
  <c r="I10" s="1"/>
  <c r="P63"/>
  <c r="W58"/>
  <c r="S63"/>
  <c r="Q58"/>
  <c r="Q63" s="1"/>
  <c r="U66" l="1"/>
  <c r="K8" s="1"/>
  <c r="U67"/>
  <c r="K9" s="1"/>
  <c r="U64"/>
  <c r="K7" s="1"/>
  <c r="P64"/>
  <c r="P75"/>
  <c r="N64"/>
  <c r="N75"/>
  <c r="R64"/>
  <c r="R75"/>
  <c r="P61"/>
  <c r="P62" s="1"/>
  <c r="U63"/>
  <c r="K6" s="1"/>
  <c r="U68"/>
  <c r="K10" s="1"/>
  <c r="W66"/>
  <c r="G8" s="1"/>
  <c r="U69"/>
  <c r="K11" s="1"/>
  <c r="W69"/>
  <c r="G11" s="1"/>
  <c r="W64"/>
  <c r="G7" s="1"/>
  <c r="W68"/>
  <c r="G10" s="1"/>
  <c r="G4"/>
  <c r="I4"/>
  <c r="R62"/>
  <c r="K4"/>
  <c r="N62"/>
  <c r="W67"/>
  <c r="G9" s="1"/>
  <c r="W63"/>
  <c r="G6" s="1"/>
  <c r="O65" l="1"/>
  <c r="R76"/>
  <c r="R77" s="1"/>
  <c r="R78" s="1"/>
  <c r="R79" s="1"/>
  <c r="R80" s="1"/>
  <c r="P76"/>
  <c r="P77" s="1"/>
  <c r="P78" s="1"/>
  <c r="P79" s="1"/>
  <c r="P80" s="1"/>
  <c r="N76"/>
  <c r="N77" s="1"/>
  <c r="N65"/>
  <c r="N66" s="1"/>
  <c r="P65"/>
  <c r="P66" s="1"/>
  <c r="P67" s="1"/>
  <c r="R65"/>
  <c r="R66" s="1"/>
  <c r="R67" s="1"/>
  <c r="S65"/>
  <c r="Q65"/>
  <c r="R81" l="1"/>
  <c r="P81"/>
  <c r="N67"/>
  <c r="N78"/>
  <c r="R68"/>
  <c r="S67" s="1"/>
  <c r="P68"/>
  <c r="Q67" s="1"/>
  <c r="Q69" s="1"/>
  <c r="P70" s="1"/>
  <c r="P71" s="1"/>
  <c r="N68" l="1"/>
  <c r="O67" s="1"/>
  <c r="O69" s="1"/>
  <c r="N70" s="1"/>
  <c r="N71" s="1"/>
  <c r="N79"/>
  <c r="N80" s="1"/>
  <c r="N81" s="1"/>
  <c r="Q70"/>
  <c r="Q71" s="1"/>
  <c r="P69" s="1"/>
  <c r="S69"/>
  <c r="O70" l="1"/>
  <c r="O71" s="1"/>
  <c r="N69" s="1"/>
  <c r="S70"/>
  <c r="S71" s="1"/>
  <c r="R70"/>
  <c r="R71" s="1"/>
  <c r="F4"/>
  <c r="R69" l="1"/>
  <c r="J4"/>
  <c r="H4"/>
</calcChain>
</file>

<file path=xl/sharedStrings.xml><?xml version="1.0" encoding="utf-8"?>
<sst xmlns="http://schemas.openxmlformats.org/spreadsheetml/2006/main" count="273" uniqueCount="133">
  <si>
    <t>年齢計算</t>
    <rPh sb="0" eb="2">
      <t>ネンレイ</t>
    </rPh>
    <rPh sb="2" eb="4">
      <t>ケイサン</t>
    </rPh>
    <phoneticPr fontId="2"/>
  </si>
  <si>
    <t>生年月日</t>
    <rPh sb="0" eb="2">
      <t>セイネン</t>
    </rPh>
    <rPh sb="2" eb="4">
      <t>ガッピ</t>
    </rPh>
    <phoneticPr fontId="2"/>
  </si>
  <si>
    <t>満年齢</t>
    <rPh sb="0" eb="3">
      <t>マンネンレイ</t>
    </rPh>
    <phoneticPr fontId="2"/>
  </si>
  <si>
    <t>指定日年齢</t>
    <rPh sb="0" eb="3">
      <t>シテイビ</t>
    </rPh>
    <rPh sb="3" eb="5">
      <t>ネンレイ</t>
    </rPh>
    <phoneticPr fontId="2"/>
  </si>
  <si>
    <t>除外</t>
    <rPh sb="0" eb="2">
      <t>ジョガイ</t>
    </rPh>
    <phoneticPr fontId="2"/>
  </si>
  <si>
    <t>siteibi</t>
    <phoneticPr fontId="2"/>
  </si>
  <si>
    <t>ｆ，ｆｍ別計算</t>
    <rPh sb="4" eb="5">
      <t>ベツ</t>
    </rPh>
    <rPh sb="5" eb="7">
      <t>ケイサン</t>
    </rPh>
    <phoneticPr fontId="2"/>
  </si>
  <si>
    <t>f</t>
    <phoneticPr fontId="2"/>
  </si>
  <si>
    <t>fm</t>
    <phoneticPr fontId="2"/>
  </si>
  <si>
    <t>total</t>
    <phoneticPr fontId="2"/>
  </si>
  <si>
    <t>人数</t>
    <rPh sb="0" eb="2">
      <t>ニンズウ</t>
    </rPh>
    <phoneticPr fontId="2"/>
  </si>
  <si>
    <t>60代</t>
    <rPh sb="2" eb="3">
      <t>ダイ</t>
    </rPh>
    <phoneticPr fontId="2"/>
  </si>
  <si>
    <t>50代</t>
    <rPh sb="2" eb="3">
      <t>ダイ</t>
    </rPh>
    <phoneticPr fontId="2"/>
  </si>
  <si>
    <t>40代</t>
    <rPh sb="2" eb="3">
      <t>ダイ</t>
    </rPh>
    <phoneticPr fontId="2"/>
  </si>
  <si>
    <t>30代</t>
    <rPh sb="2" eb="3">
      <t>ダイ</t>
    </rPh>
    <phoneticPr fontId="2"/>
  </si>
  <si>
    <t>20代</t>
    <rPh sb="2" eb="3">
      <t>ダイ</t>
    </rPh>
    <phoneticPr fontId="2"/>
  </si>
  <si>
    <t>10代</t>
    <rPh sb="2" eb="3">
      <t>ダイ</t>
    </rPh>
    <phoneticPr fontId="2"/>
  </si>
  <si>
    <t>職名</t>
    <rPh sb="0" eb="2">
      <t>ショクメイ</t>
    </rPh>
    <phoneticPr fontId="2"/>
  </si>
  <si>
    <t>男女</t>
    <rPh sb="0" eb="2">
      <t>ダンジョ</t>
    </rPh>
    <phoneticPr fontId="2"/>
  </si>
  <si>
    <t>指定日平均年齢
(除外者以外)</t>
    <rPh sb="0" eb="3">
      <t>シテイビ</t>
    </rPh>
    <rPh sb="3" eb="5">
      <t>ヘイキン</t>
    </rPh>
    <rPh sb="5" eb="7">
      <t>ネンレイ</t>
    </rPh>
    <rPh sb="9" eb="11">
      <t>ジョガイ</t>
    </rPh>
    <rPh sb="11" eb="12">
      <t>シャ</t>
    </rPh>
    <rPh sb="12" eb="14">
      <t>イガイ</t>
    </rPh>
    <phoneticPr fontId="2"/>
  </si>
  <si>
    <r>
      <t>男：1，女：２</t>
    </r>
    <r>
      <rPr>
        <b/>
        <sz val="10"/>
        <color rgb="FFFF0000"/>
        <rFont val="ＭＳ 明朝"/>
        <family val="1"/>
        <charset val="128"/>
      </rPr>
      <t>↓</t>
    </r>
    <rPh sb="0" eb="1">
      <t>オトコ</t>
    </rPh>
    <rPh sb="4" eb="5">
      <t>オンナ</t>
    </rPh>
    <phoneticPr fontId="2"/>
  </si>
  <si>
    <r>
      <t xml:space="preserve"> </t>
    </r>
    <r>
      <rPr>
        <b/>
        <sz val="10"/>
        <color rgb="FFFF0000"/>
        <rFont val="ＭＳ 明朝"/>
        <family val="1"/>
        <charset val="128"/>
      </rPr>
      <t>↓</t>
    </r>
    <r>
      <rPr>
        <sz val="10"/>
        <color rgb="FFFF0000"/>
        <rFont val="ＭＳ 明朝"/>
        <family val="2"/>
        <charset val="128"/>
      </rPr>
      <t>計算から除外するときは「３」</t>
    </r>
    <rPh sb="2" eb="4">
      <t>ケイサン</t>
    </rPh>
    <rPh sb="6" eb="8">
      <t>ジョガイ</t>
    </rPh>
    <phoneticPr fontId="2"/>
  </si>
  <si>
    <t>↓この欄を触らない！↓↓↓</t>
    <rPh sb="3" eb="4">
      <t>ラン</t>
    </rPh>
    <rPh sb="5" eb="6">
      <t>サワ</t>
    </rPh>
    <phoneticPr fontId="2"/>
  </si>
  <si>
    <t>校長</t>
    <rPh sb="0" eb="2">
      <t>コウチョウ</t>
    </rPh>
    <phoneticPr fontId="2"/>
  </si>
  <si>
    <t>教頭</t>
    <rPh sb="0" eb="2">
      <t>キョウトウ</t>
    </rPh>
    <phoneticPr fontId="2"/>
  </si>
  <si>
    <t>教諭</t>
    <rPh sb="0" eb="2">
      <t>キョウユ</t>
    </rPh>
    <phoneticPr fontId="2"/>
  </si>
  <si>
    <t>養護教諭</t>
    <rPh sb="0" eb="2">
      <t>ヨウゴ</t>
    </rPh>
    <rPh sb="2" eb="4">
      <t>キョウユ</t>
    </rPh>
    <phoneticPr fontId="2"/>
  </si>
  <si>
    <t>養護助教諭</t>
    <rPh sb="0" eb="2">
      <t>ヨウゴ</t>
    </rPh>
    <rPh sb="2" eb="5">
      <t>ジョキョウユ</t>
    </rPh>
    <phoneticPr fontId="2"/>
  </si>
  <si>
    <t>講師</t>
    <rPh sb="0" eb="2">
      <t>コウシ</t>
    </rPh>
    <phoneticPr fontId="2"/>
  </si>
  <si>
    <t>期教諭</t>
    <rPh sb="0" eb="1">
      <t>キ</t>
    </rPh>
    <rPh sb="1" eb="3">
      <t>キョウユ</t>
    </rPh>
    <phoneticPr fontId="2"/>
  </si>
  <si>
    <t>教諭(育休)</t>
    <rPh sb="0" eb="2">
      <t>キョウユ</t>
    </rPh>
    <rPh sb="3" eb="5">
      <t>イクキュウ</t>
    </rPh>
    <phoneticPr fontId="2"/>
  </si>
  <si>
    <t>事務職員</t>
    <rPh sb="0" eb="2">
      <t>ジム</t>
    </rPh>
    <rPh sb="2" eb="4">
      <t>ショクイン</t>
    </rPh>
    <phoneticPr fontId="2"/>
  </si>
  <si>
    <t>事務主査</t>
    <rPh sb="0" eb="2">
      <t>ジム</t>
    </rPh>
    <rPh sb="2" eb="4">
      <t>シュサ</t>
    </rPh>
    <phoneticPr fontId="2"/>
  </si>
  <si>
    <t>専門員</t>
    <rPh sb="0" eb="3">
      <t>センモンイン</t>
    </rPh>
    <phoneticPr fontId="2"/>
  </si>
  <si>
    <t>事務主幹</t>
    <rPh sb="0" eb="2">
      <t>ジム</t>
    </rPh>
    <rPh sb="2" eb="4">
      <t>シュカン</t>
    </rPh>
    <phoneticPr fontId="2"/>
  </si>
  <si>
    <t>事務参事</t>
    <rPh sb="0" eb="2">
      <t>ジム</t>
    </rPh>
    <rPh sb="2" eb="4">
      <t>サンジ</t>
    </rPh>
    <phoneticPr fontId="2"/>
  </si>
  <si>
    <t>※生年月日は，西暦でも和暦でも入力可</t>
    <rPh sb="1" eb="3">
      <t>セイネン</t>
    </rPh>
    <rPh sb="3" eb="5">
      <t>ガッピ</t>
    </rPh>
    <rPh sb="7" eb="9">
      <t>セイレキ</t>
    </rPh>
    <rPh sb="11" eb="13">
      <t>ワレキ</t>
    </rPh>
    <rPh sb="15" eb="17">
      <t>ニュウリョク</t>
    </rPh>
    <rPh sb="17" eb="18">
      <t>カ</t>
    </rPh>
    <phoneticPr fontId="2"/>
  </si>
  <si>
    <t>※氏名を入力しないと計算は一切されない。</t>
    <rPh sb="1" eb="3">
      <t>シメイ</t>
    </rPh>
    <rPh sb="4" eb="6">
      <t>ニュウリョク</t>
    </rPh>
    <rPh sb="10" eb="12">
      <t>ケイサン</t>
    </rPh>
    <rPh sb="13" eb="15">
      <t>イッサイ</t>
    </rPh>
    <phoneticPr fontId="2"/>
  </si>
  <si>
    <t>※Ｎ列からＡＤ列までをdeleteしないように気をつけよう。</t>
    <rPh sb="2" eb="3">
      <t>レツ</t>
    </rPh>
    <rPh sb="7" eb="8">
      <t>レツ</t>
    </rPh>
    <rPh sb="23" eb="24">
      <t>キ</t>
    </rPh>
    <phoneticPr fontId="2"/>
  </si>
  <si>
    <t>※氏名，男女別，生年月日，指定日は必須入力</t>
    <rPh sb="1" eb="3">
      <t>シメイ</t>
    </rPh>
    <rPh sb="4" eb="6">
      <t>ダンジョ</t>
    </rPh>
    <rPh sb="6" eb="7">
      <t>ベツ</t>
    </rPh>
    <rPh sb="8" eb="10">
      <t>セイネン</t>
    </rPh>
    <rPh sb="10" eb="12">
      <t>ガッピ</t>
    </rPh>
    <rPh sb="13" eb="16">
      <t>シテイビ</t>
    </rPh>
    <rPh sb="17" eb="19">
      <t>ヒッス</t>
    </rPh>
    <rPh sb="19" eb="21">
      <t>ニュウリョク</t>
    </rPh>
    <phoneticPr fontId="2"/>
  </si>
  <si>
    <t>計</t>
    <rPh sb="0" eb="1">
      <t>ケイ</t>
    </rPh>
    <phoneticPr fontId="2"/>
  </si>
  <si>
    <t>女</t>
    <rPh sb="0" eb="1">
      <t>オンナ</t>
    </rPh>
    <phoneticPr fontId="2"/>
  </si>
  <si>
    <t>男</t>
    <rPh sb="0" eb="1">
      <t>オトコ</t>
    </rPh>
    <phoneticPr fontId="2"/>
  </si>
  <si>
    <t>平均年齢</t>
    <rPh sb="0" eb="2">
      <t>ヘイキン</t>
    </rPh>
    <rPh sb="2" eb="4">
      <t>ネンレイ</t>
    </rPh>
    <phoneticPr fontId="2"/>
  </si>
  <si>
    <t>氏　名</t>
    <rPh sb="0" eb="1">
      <t>シ</t>
    </rPh>
    <rPh sb="2" eb="3">
      <t>メイ</t>
    </rPh>
    <phoneticPr fontId="2"/>
  </si>
  <si>
    <t>←｢指定日」入力</t>
    <rPh sb="2" eb="5">
      <t>シテイビ</t>
    </rPh>
    <rPh sb="6" eb="8">
      <t>ニュウリョク</t>
    </rPh>
    <phoneticPr fontId="2"/>
  </si>
  <si>
    <t>司書</t>
    <rPh sb="0" eb="2">
      <t>シショ</t>
    </rPh>
    <phoneticPr fontId="2"/>
  </si>
  <si>
    <t>司書補</t>
    <rPh sb="0" eb="2">
      <t>シショ</t>
    </rPh>
    <rPh sb="2" eb="3">
      <t>ホ</t>
    </rPh>
    <phoneticPr fontId="2"/>
  </si>
  <si>
    <t>主事</t>
    <rPh sb="0" eb="2">
      <t>シュジ</t>
    </rPh>
    <phoneticPr fontId="2"/>
  </si>
  <si>
    <t>主事補</t>
    <rPh sb="0" eb="3">
      <t>シュジホ</t>
    </rPh>
    <phoneticPr fontId="2"/>
  </si>
  <si>
    <t>用務員</t>
    <rPh sb="0" eb="3">
      <t>ヨウムイン</t>
    </rPh>
    <phoneticPr fontId="2"/>
  </si>
  <si>
    <t>非常勤</t>
    <rPh sb="0" eb="3">
      <t>ヒジョウキン</t>
    </rPh>
    <phoneticPr fontId="2"/>
  </si>
  <si>
    <t>事務長</t>
    <rPh sb="0" eb="3">
      <t>ジムチョウ</t>
    </rPh>
    <phoneticPr fontId="2"/>
  </si>
  <si>
    <t>初任指</t>
    <rPh sb="0" eb="2">
      <t>ショニン</t>
    </rPh>
    <rPh sb="2" eb="3">
      <t>ユビ</t>
    </rPh>
    <phoneticPr fontId="2"/>
  </si>
  <si>
    <t>管理職を除いて計算したり，期限付き職員を除いて計算したりする機会があるので，｢除外」計算ができるようにした。</t>
    <rPh sb="0" eb="3">
      <t>カンリショク</t>
    </rPh>
    <rPh sb="4" eb="5">
      <t>ノゾ</t>
    </rPh>
    <rPh sb="7" eb="9">
      <t>ケイサン</t>
    </rPh>
    <rPh sb="13" eb="15">
      <t>キゲン</t>
    </rPh>
    <rPh sb="15" eb="16">
      <t>ツ</t>
    </rPh>
    <rPh sb="17" eb="19">
      <t>ショクイン</t>
    </rPh>
    <rPh sb="20" eb="21">
      <t>ノゾ</t>
    </rPh>
    <rPh sb="23" eb="25">
      <t>ケイサン</t>
    </rPh>
    <rPh sb="30" eb="32">
      <t>キカイ</t>
    </rPh>
    <rPh sb="39" eb="41">
      <t>ジョガイ</t>
    </rPh>
    <rPh sb="42" eb="44">
      <t>ケイサン</t>
    </rPh>
    <phoneticPr fontId="2"/>
  </si>
  <si>
    <t>助教諭</t>
    <rPh sb="0" eb="3">
      <t>ジョキョウユ</t>
    </rPh>
    <phoneticPr fontId="2"/>
  </si>
  <si>
    <t>平均年齢を算出しなければならない機会が多々あるので作成</t>
    <rPh sb="0" eb="2">
      <t>ヘイキン</t>
    </rPh>
    <rPh sb="2" eb="4">
      <t>ネンレイ</t>
    </rPh>
    <rPh sb="5" eb="7">
      <t>サンシュツ</t>
    </rPh>
    <rPh sb="16" eb="18">
      <t>キカイ</t>
    </rPh>
    <rPh sb="19" eb="21">
      <t>タタ</t>
    </rPh>
    <rPh sb="25" eb="27">
      <t>サクセイ</t>
    </rPh>
    <phoneticPr fontId="2"/>
  </si>
  <si>
    <t>↓ここに指定日を！西暦(和暦でも可）</t>
    <rPh sb="4" eb="7">
      <t>シテイビ</t>
    </rPh>
    <rPh sb="9" eb="11">
      <t>セイレキ</t>
    </rPh>
    <rPh sb="12" eb="14">
      <t>ワレキ</t>
    </rPh>
    <rPh sb="16" eb="17">
      <t>カ</t>
    </rPh>
    <phoneticPr fontId="2"/>
  </si>
  <si>
    <t>年齢を全部月に換算して平均年齢を出すと，端数の関係で実際の平均と異なる結果になるときがあるので，年と月を分けて平均年齢を算出</t>
    <rPh sb="0" eb="2">
      <t>ネンレイ</t>
    </rPh>
    <rPh sb="3" eb="5">
      <t>ゼンブ</t>
    </rPh>
    <rPh sb="5" eb="6">
      <t>ツキ</t>
    </rPh>
    <rPh sb="7" eb="9">
      <t>カンサン</t>
    </rPh>
    <rPh sb="11" eb="13">
      <t>ヘイキン</t>
    </rPh>
    <rPh sb="13" eb="15">
      <t>ネンレイ</t>
    </rPh>
    <rPh sb="16" eb="17">
      <t>ダ</t>
    </rPh>
    <rPh sb="20" eb="22">
      <t>ハスウ</t>
    </rPh>
    <rPh sb="23" eb="25">
      <t>カンケイ</t>
    </rPh>
    <rPh sb="26" eb="28">
      <t>ジッサイ</t>
    </rPh>
    <rPh sb="29" eb="31">
      <t>ヘイキン</t>
    </rPh>
    <rPh sb="32" eb="33">
      <t>コト</t>
    </rPh>
    <rPh sb="35" eb="37">
      <t>ケッカ</t>
    </rPh>
    <rPh sb="48" eb="49">
      <t>ネン</t>
    </rPh>
    <rPh sb="50" eb="51">
      <t>ゲツ</t>
    </rPh>
    <rPh sb="52" eb="53">
      <t>ワ</t>
    </rPh>
    <rPh sb="55" eb="57">
      <t>ヘイキン</t>
    </rPh>
    <rPh sb="57" eb="59">
      <t>ネンレイ</t>
    </rPh>
    <rPh sb="60" eb="62">
      <t>サンシュツ</t>
    </rPh>
    <phoneticPr fontId="2"/>
  </si>
  <si>
    <t>修正終了</t>
    <rPh sb="0" eb="2">
      <t>シュウセイ</t>
    </rPh>
    <rPh sb="2" eb="4">
      <t>シュウリョウ</t>
    </rPh>
    <phoneticPr fontId="2"/>
  </si>
  <si>
    <t>｢指定日」の24時を終了した時点での年齢です。</t>
    <rPh sb="1" eb="4">
      <t>シテイビ</t>
    </rPh>
    <rPh sb="8" eb="9">
      <t>ジ</t>
    </rPh>
    <rPh sb="10" eb="12">
      <t>シュウリョウ</t>
    </rPh>
    <rPh sb="14" eb="16">
      <t>ジテン</t>
    </rPh>
    <rPh sb="18" eb="20">
      <t>ネンレイ</t>
    </rPh>
    <phoneticPr fontId="2"/>
  </si>
  <si>
    <t>制作開始</t>
    <rPh sb="0" eb="2">
      <t>セイサク</t>
    </rPh>
    <rPh sb="2" eb="4">
      <t>カイシ</t>
    </rPh>
    <phoneticPr fontId="2"/>
  </si>
  <si>
    <t>生徒とおしゃべりしながら修正すると抜けだらけでいけませんいけません。</t>
    <rPh sb="0" eb="2">
      <t>セイト</t>
    </rPh>
    <rPh sb="12" eb="14">
      <t>シュウセイ</t>
    </rPh>
    <rPh sb="17" eb="18">
      <t>ヌ</t>
    </rPh>
    <phoneticPr fontId="2"/>
  </si>
  <si>
    <t>ほとんどの場合は月に換算して計算してｏｋだけど，切り捨ての関係で不都合が生じる場合があった。</t>
    <rPh sb="5" eb="7">
      <t>バアイ</t>
    </rPh>
    <rPh sb="8" eb="9">
      <t>ツキ</t>
    </rPh>
    <rPh sb="10" eb="12">
      <t>カンサン</t>
    </rPh>
    <rPh sb="14" eb="16">
      <t>ケイサン</t>
    </rPh>
    <rPh sb="24" eb="25">
      <t>キ</t>
    </rPh>
    <rPh sb="26" eb="27">
      <t>ス</t>
    </rPh>
    <rPh sb="29" eb="31">
      <t>カンケイ</t>
    </rPh>
    <rPh sb="32" eb="35">
      <t>フツゴウ</t>
    </rPh>
    <rPh sb="36" eb="37">
      <t>ショウ</t>
    </rPh>
    <rPh sb="39" eb="41">
      <t>バアイ</t>
    </rPh>
    <phoneticPr fontId="2"/>
  </si>
  <si>
    <t>年代別の人数が必要な書類もあるので</t>
    <rPh sb="0" eb="3">
      <t>ネンダイベツ</t>
    </rPh>
    <rPh sb="4" eb="6">
      <t>ニンズウ</t>
    </rPh>
    <rPh sb="7" eb="9">
      <t>ヒツヨウ</t>
    </rPh>
    <rPh sb="10" eb="12">
      <t>ショルイ</t>
    </rPh>
    <phoneticPr fontId="2"/>
  </si>
  <si>
    <t>→ここから右は計算専用欄</t>
    <rPh sb="5" eb="6">
      <t>ミギ</t>
    </rPh>
    <rPh sb="7" eb="9">
      <t>ケイサン</t>
    </rPh>
    <rPh sb="9" eb="11">
      <t>センヨウ</t>
    </rPh>
    <rPh sb="11" eb="12">
      <t>ラン</t>
    </rPh>
    <phoneticPr fontId="2"/>
  </si>
  <si>
    <r>
      <t xml:space="preserve">内　訳
</t>
    </r>
    <r>
      <rPr>
        <sz val="9"/>
        <color theme="1"/>
        <rFont val="ＭＳ 明朝"/>
        <family val="1"/>
        <charset val="128"/>
      </rPr>
      <t>（「除外」欄に「３」を入力された人は除外されている）</t>
    </r>
    <rPh sb="0" eb="1">
      <t>ナイ</t>
    </rPh>
    <rPh sb="2" eb="3">
      <t>ワケ</t>
    </rPh>
    <rPh sb="7" eb="9">
      <t>ジョガイ</t>
    </rPh>
    <rPh sb="10" eb="11">
      <t>ラン</t>
    </rPh>
    <rPh sb="16" eb="18">
      <t>ニュウリョク</t>
    </rPh>
    <rPh sb="21" eb="22">
      <t>ヒト</t>
    </rPh>
    <rPh sb="23" eb="25">
      <t>ジョガイ</t>
    </rPh>
    <phoneticPr fontId="2"/>
  </si>
  <si>
    <t>学校栄養職員</t>
    <rPh sb="0" eb="2">
      <t>ガッコウ</t>
    </rPh>
    <rPh sb="2" eb="4">
      <t>エイヨウ</t>
    </rPh>
    <rPh sb="4" eb="6">
      <t>ショクイン</t>
    </rPh>
    <phoneticPr fontId="2"/>
  </si>
  <si>
    <t>↓職名が無いときは追加してｏｋ</t>
    <rPh sb="1" eb="3">
      <t>ショクメイ</t>
    </rPh>
    <rPh sb="4" eb="5">
      <t>ナ</t>
    </rPh>
    <rPh sb="9" eb="11">
      <t>ツイカ</t>
    </rPh>
    <phoneticPr fontId="2"/>
  </si>
  <si>
    <t>①年数合計</t>
    <rPh sb="1" eb="3">
      <t>ネンスウ</t>
    </rPh>
    <rPh sb="3" eb="5">
      <t>ゴウケイ</t>
    </rPh>
    <phoneticPr fontId="12"/>
  </si>
  <si>
    <t>⑦月数合計</t>
    <rPh sb="1" eb="3">
      <t>ツキスウ</t>
    </rPh>
    <rPh sb="3" eb="5">
      <t>ゴウケイ</t>
    </rPh>
    <phoneticPr fontId="12"/>
  </si>
  <si>
    <t>②年数を月数に(×12)</t>
    <rPh sb="1" eb="3">
      <t>ネンスウ</t>
    </rPh>
    <rPh sb="4" eb="6">
      <t>ツキスウ</t>
    </rPh>
    <phoneticPr fontId="12"/>
  </si>
  <si>
    <t>③人数で割って一人当たり平均月数を出す</t>
    <rPh sb="1" eb="3">
      <t>ニンズウ</t>
    </rPh>
    <rPh sb="4" eb="5">
      <t>ワ</t>
    </rPh>
    <rPh sb="7" eb="9">
      <t>ヒトリ</t>
    </rPh>
    <rPh sb="9" eb="10">
      <t>ア</t>
    </rPh>
    <rPh sb="12" eb="14">
      <t>ヘイキン</t>
    </rPh>
    <rPh sb="14" eb="16">
      <t>ツキスウ</t>
    </rPh>
    <rPh sb="17" eb="18">
      <t>ダ</t>
    </rPh>
    <phoneticPr fontId="12"/>
  </si>
  <si>
    <t>⑧月数合計を一人当たりの月数にする。</t>
    <rPh sb="1" eb="3">
      <t>ツキスウ</t>
    </rPh>
    <rPh sb="3" eb="5">
      <t>ゴウケイ</t>
    </rPh>
    <rPh sb="6" eb="8">
      <t>ヒトリ</t>
    </rPh>
    <rPh sb="8" eb="9">
      <t>ア</t>
    </rPh>
    <rPh sb="12" eb="14">
      <t>ツキスウ</t>
    </rPh>
    <phoneticPr fontId="12"/>
  </si>
  <si>
    <t>④月数を年数に換算(÷12)</t>
    <rPh sb="1" eb="3">
      <t>ツキスウ</t>
    </rPh>
    <rPh sb="4" eb="6">
      <t>ネンスウ</t>
    </rPh>
    <rPh sb="7" eb="9">
      <t>カンサン</t>
    </rPh>
    <phoneticPr fontId="12"/>
  </si>
  <si>
    <t>⑤一人当たり年数取り出す。年齢が出る</t>
    <rPh sb="1" eb="3">
      <t>ヒトリ</t>
    </rPh>
    <rPh sb="3" eb="4">
      <t>ア</t>
    </rPh>
    <rPh sb="6" eb="8">
      <t>ネンスウ</t>
    </rPh>
    <rPh sb="8" eb="9">
      <t>ト</t>
    </rPh>
    <rPh sb="10" eb="11">
      <t>ダ</t>
    </rPh>
    <rPh sb="13" eb="15">
      <t>ネンレイ</t>
    </rPh>
    <rPh sb="16" eb="17">
      <t>デ</t>
    </rPh>
    <phoneticPr fontId="12"/>
  </si>
  <si>
    <t>⑨年数を取り出した後の端数⑥を月数に戻す(１２進法に変換）(一人当たりの月数になる）</t>
    <rPh sb="1" eb="3">
      <t>ネンスウ</t>
    </rPh>
    <rPh sb="4" eb="5">
      <t>ト</t>
    </rPh>
    <rPh sb="6" eb="7">
      <t>ダ</t>
    </rPh>
    <rPh sb="9" eb="10">
      <t>アト</t>
    </rPh>
    <rPh sb="11" eb="13">
      <t>ハスウ</t>
    </rPh>
    <rPh sb="15" eb="16">
      <t>ツキ</t>
    </rPh>
    <rPh sb="16" eb="17">
      <t>スウ</t>
    </rPh>
    <rPh sb="18" eb="19">
      <t>モド</t>
    </rPh>
    <rPh sb="23" eb="25">
      <t>シンホウ</t>
    </rPh>
    <rPh sb="26" eb="28">
      <t>ヘンカン</t>
    </rPh>
    <rPh sb="30" eb="32">
      <t>ヒトリ</t>
    </rPh>
    <rPh sb="32" eb="33">
      <t>ア</t>
    </rPh>
    <rPh sb="36" eb="38">
      <t>ツキスウ</t>
    </rPh>
    <phoneticPr fontId="12"/>
  </si>
  <si>
    <t>⑥年数を取り出した後の一人当たり残った月数を出す。</t>
    <rPh sb="1" eb="3">
      <t>ネンスウ</t>
    </rPh>
    <rPh sb="4" eb="5">
      <t>ト</t>
    </rPh>
    <rPh sb="6" eb="7">
      <t>ダ</t>
    </rPh>
    <rPh sb="9" eb="10">
      <t>アト</t>
    </rPh>
    <rPh sb="11" eb="13">
      <t>ヒトリ</t>
    </rPh>
    <rPh sb="13" eb="14">
      <t>ア</t>
    </rPh>
    <rPh sb="16" eb="17">
      <t>ノコ</t>
    </rPh>
    <rPh sb="19" eb="21">
      <t>ツキスウ</t>
    </rPh>
    <rPh sb="22" eb="23">
      <t>ダ</t>
    </rPh>
    <phoneticPr fontId="12"/>
  </si>
  <si>
    <t>⑩　⑧＋⑨で年数から出た端数と月数を人数で割った一人当たりの月数を足す。</t>
    <rPh sb="6" eb="8">
      <t>ネンスウ</t>
    </rPh>
    <rPh sb="10" eb="11">
      <t>デ</t>
    </rPh>
    <rPh sb="12" eb="14">
      <t>ハスウ</t>
    </rPh>
    <rPh sb="15" eb="17">
      <t>ツキスウ</t>
    </rPh>
    <rPh sb="18" eb="20">
      <t>ニンズウ</t>
    </rPh>
    <rPh sb="21" eb="22">
      <t>ワ</t>
    </rPh>
    <rPh sb="24" eb="26">
      <t>ヒトリ</t>
    </rPh>
    <rPh sb="26" eb="27">
      <t>ア</t>
    </rPh>
    <rPh sb="30" eb="32">
      <t>ツキスウ</t>
    </rPh>
    <rPh sb="33" eb="34">
      <t>タ</t>
    </rPh>
    <phoneticPr fontId="12"/>
  </si>
  <si>
    <t>⑩の月数が11か月を超えていたら1歳加算。</t>
    <rPh sb="2" eb="4">
      <t>ツキスウ</t>
    </rPh>
    <rPh sb="8" eb="9">
      <t>ゲツ</t>
    </rPh>
    <rPh sb="10" eb="11">
      <t>コ</t>
    </rPh>
    <rPh sb="17" eb="18">
      <t>サイ</t>
    </rPh>
    <rPh sb="18" eb="20">
      <t>カサン</t>
    </rPh>
    <phoneticPr fontId="12"/>
  </si>
  <si>
    <t>⑪月数から出た端数が一人当たりの月数になる。</t>
    <rPh sb="1" eb="3">
      <t>ツキスウ</t>
    </rPh>
    <rPh sb="5" eb="6">
      <t>デ</t>
    </rPh>
    <rPh sb="7" eb="9">
      <t>ハスウ</t>
    </rPh>
    <rPh sb="10" eb="12">
      <t>ヒトリ</t>
    </rPh>
    <rPh sb="12" eb="13">
      <t>ア</t>
    </rPh>
    <rPh sb="16" eb="18">
      <t>ツキスウ</t>
    </rPh>
    <phoneticPr fontId="12"/>
  </si>
  <si>
    <t>n69,P69,R69に二重加算あり。(二重加算していないところを転記すれば正解だったのに，違うところを転記するようにしてたから間違い)修正。標本数が少なすぎてミスに気づかなかった凡ミス。実際に使うのは4月，11月だから間に合ったかな。</t>
    <rPh sb="12" eb="14">
      <t>ニジュウ</t>
    </rPh>
    <rPh sb="14" eb="16">
      <t>カサン</t>
    </rPh>
    <rPh sb="20" eb="22">
      <t>ニジュウ</t>
    </rPh>
    <rPh sb="22" eb="24">
      <t>カサン</t>
    </rPh>
    <rPh sb="33" eb="35">
      <t>テンキ</t>
    </rPh>
    <rPh sb="38" eb="40">
      <t>セイカイ</t>
    </rPh>
    <rPh sb="46" eb="47">
      <t>チガ</t>
    </rPh>
    <rPh sb="52" eb="54">
      <t>テンキ</t>
    </rPh>
    <rPh sb="64" eb="66">
      <t>マチガ</t>
    </rPh>
    <rPh sb="68" eb="70">
      <t>シュウセイ</t>
    </rPh>
    <rPh sb="71" eb="73">
      <t>ヒョウホン</t>
    </rPh>
    <rPh sb="73" eb="74">
      <t>スウ</t>
    </rPh>
    <rPh sb="75" eb="76">
      <t>スク</t>
    </rPh>
    <rPh sb="83" eb="85">
      <t>キズ</t>
    </rPh>
    <rPh sb="90" eb="91">
      <t>ボン</t>
    </rPh>
    <rPh sb="94" eb="96">
      <t>ジッサイ</t>
    </rPh>
    <rPh sb="97" eb="98">
      <t>ツカ</t>
    </rPh>
    <rPh sb="102" eb="103">
      <t>ガツ</t>
    </rPh>
    <rPh sb="106" eb="107">
      <t>ガツ</t>
    </rPh>
    <rPh sb="110" eb="111">
      <t>マ</t>
    </rPh>
    <rPh sb="112" eb="113">
      <t>ア</t>
    </rPh>
    <phoneticPr fontId="2"/>
  </si>
  <si>
    <t>在職年数・勤務年数・育児休業期間計算</t>
    <rPh sb="0" eb="2">
      <t>ザイショク</t>
    </rPh>
    <rPh sb="2" eb="4">
      <t>ネンスウ</t>
    </rPh>
    <rPh sb="5" eb="7">
      <t>キンム</t>
    </rPh>
    <rPh sb="7" eb="9">
      <t>ネンスウ</t>
    </rPh>
    <rPh sb="10" eb="12">
      <t>イクジ</t>
    </rPh>
    <rPh sb="12" eb="14">
      <t>キュウギョウ</t>
    </rPh>
    <rPh sb="14" eb="16">
      <t>キカン</t>
    </rPh>
    <rPh sb="16" eb="18">
      <t>ケイサン</t>
    </rPh>
    <phoneticPr fontId="2"/>
  </si>
  <si>
    <t>○月○日現在計算しよう！
（西暦ｏｒ和暦）</t>
    <rPh sb="1" eb="2">
      <t>ガツ</t>
    </rPh>
    <rPh sb="3" eb="4">
      <t>ニチ</t>
    </rPh>
    <rPh sb="4" eb="6">
      <t>ゲンザイ</t>
    </rPh>
    <rPh sb="6" eb="8">
      <t>ケイサン</t>
    </rPh>
    <rPh sb="14" eb="16">
      <t>セイレキ</t>
    </rPh>
    <rPh sb="18" eb="20">
      <t>ワレキ</t>
    </rPh>
    <phoneticPr fontId="2"/>
  </si>
  <si>
    <t>↓在職日数</t>
    <rPh sb="1" eb="3">
      <t>ザイショク</t>
    </rPh>
    <rPh sb="3" eb="5">
      <t>ニッスウ</t>
    </rPh>
    <phoneticPr fontId="2"/>
  </si>
  <si>
    <t>q列を年月に換算</t>
    <rPh sb="1" eb="2">
      <t>レツ</t>
    </rPh>
    <rPh sb="3" eb="5">
      <t>ネンゲツ</t>
    </rPh>
    <rPh sb="6" eb="8">
      <t>カンサン</t>
    </rPh>
    <phoneticPr fontId="2"/>
  </si>
  <si>
    <t>月数</t>
    <rPh sb="0" eb="2">
      <t>ツキスウ</t>
    </rPh>
    <phoneticPr fontId="2"/>
  </si>
  <si>
    <t>年数</t>
    <rPh sb="0" eb="2">
      <t>ネンスウ</t>
    </rPh>
    <phoneticPr fontId="2"/>
  </si>
  <si>
    <t>d列月からａｋ列月後</t>
    <rPh sb="1" eb="2">
      <t>レツ</t>
    </rPh>
    <rPh sb="2" eb="3">
      <t>ツキ</t>
    </rPh>
    <rPh sb="7" eb="8">
      <t>レツ</t>
    </rPh>
    <rPh sb="8" eb="9">
      <t>ゲツ</t>
    </rPh>
    <rPh sb="9" eb="10">
      <t>ゴ</t>
    </rPh>
    <phoneticPr fontId="2"/>
  </si>
  <si>
    <t>残日数</t>
    <rPh sb="0" eb="1">
      <t>ザン</t>
    </rPh>
    <rPh sb="1" eb="3">
      <t>ニッスウ</t>
    </rPh>
    <phoneticPr fontId="2"/>
  </si>
  <si>
    <t>現任校転入年月日→</t>
    <rPh sb="0" eb="2">
      <t>ゲンニン</t>
    </rPh>
    <rPh sb="2" eb="3">
      <t>コウ</t>
    </rPh>
    <rPh sb="3" eb="5">
      <t>テンニュウ</t>
    </rPh>
    <rPh sb="5" eb="8">
      <t>ネンガッピ</t>
    </rPh>
    <phoneticPr fontId="2"/>
  </si>
  <si>
    <t>↓育休日数</t>
    <rPh sb="1" eb="3">
      <t>イクキュウ</t>
    </rPh>
    <rPh sb="3" eb="5">
      <t>ニッスウ</t>
    </rPh>
    <phoneticPr fontId="2"/>
  </si>
  <si>
    <t>↓育休期間１</t>
    <rPh sb="1" eb="3">
      <t>イクキュウ</t>
    </rPh>
    <rPh sb="3" eb="5">
      <t>キカン</t>
    </rPh>
    <phoneticPr fontId="2"/>
  </si>
  <si>
    <t>育児休業期間１→</t>
    <rPh sb="0" eb="2">
      <t>イクジ</t>
    </rPh>
    <rPh sb="2" eb="4">
      <t>キュウギョウ</t>
    </rPh>
    <rPh sb="4" eb="6">
      <t>キカン</t>
    </rPh>
    <phoneticPr fontId="2"/>
  </si>
  <si>
    <t>～</t>
    <phoneticPr fontId="2"/>
  </si>
  <si>
    <t>↓育休期間２</t>
    <rPh sb="1" eb="3">
      <t>イクキュウ</t>
    </rPh>
    <rPh sb="3" eb="5">
      <t>キカン</t>
    </rPh>
    <phoneticPr fontId="2"/>
  </si>
  <si>
    <t>育児休業期間２→</t>
    <rPh sb="0" eb="2">
      <t>イクジ</t>
    </rPh>
    <rPh sb="2" eb="4">
      <t>キュウギョウ</t>
    </rPh>
    <rPh sb="4" eb="6">
      <t>キカン</t>
    </rPh>
    <phoneticPr fontId="2"/>
  </si>
  <si>
    <t>↓育休期間３</t>
    <rPh sb="1" eb="3">
      <t>イクキュウ</t>
    </rPh>
    <rPh sb="3" eb="5">
      <t>キカン</t>
    </rPh>
    <phoneticPr fontId="2"/>
  </si>
  <si>
    <t>育児休業期間３→</t>
    <rPh sb="0" eb="2">
      <t>イクジ</t>
    </rPh>
    <rPh sb="2" eb="4">
      <t>キュウギョウ</t>
    </rPh>
    <rPh sb="4" eb="6">
      <t>キカン</t>
    </rPh>
    <phoneticPr fontId="2"/>
  </si>
  <si>
    <t>sasihikizaisyoku</t>
    <phoneticPr fontId="2"/>
  </si>
  <si>
    <t>月数計</t>
    <rPh sb="0" eb="2">
      <t>ツキスウ</t>
    </rPh>
    <rPh sb="2" eb="3">
      <t>ケイ</t>
    </rPh>
    <phoneticPr fontId="2"/>
  </si>
  <si>
    <t>現任校育休期間計</t>
    <rPh sb="0" eb="1">
      <t>ゲン</t>
    </rPh>
    <rPh sb="1" eb="2">
      <t>ニン</t>
    </rPh>
    <rPh sb="2" eb="3">
      <t>コウ</t>
    </rPh>
    <rPh sb="3" eb="5">
      <t>イクキュウ</t>
    </rPh>
    <rPh sb="5" eb="7">
      <t>キカン</t>
    </rPh>
    <rPh sb="7" eb="8">
      <t>ケイ</t>
    </rPh>
    <phoneticPr fontId="2"/>
  </si>
  <si>
    <t>↓本校勤務年数</t>
    <rPh sb="1" eb="2">
      <t>ホン</t>
    </rPh>
    <rPh sb="2" eb="3">
      <t>コウ</t>
    </rPh>
    <rPh sb="3" eb="5">
      <t>キンム</t>
    </rPh>
    <rPh sb="5" eb="7">
      <t>ネンスウ</t>
    </rPh>
    <phoneticPr fontId="2"/>
  </si>
  <si>
    <t>現任校勤務年数（本校在職年数－育休期間）</t>
    <rPh sb="0" eb="1">
      <t>ゲン</t>
    </rPh>
    <rPh sb="1" eb="3">
      <t>ニンコウ</t>
    </rPh>
    <rPh sb="3" eb="5">
      <t>キンム</t>
    </rPh>
    <rPh sb="5" eb="7">
      <t>ネンスウ</t>
    </rPh>
    <rPh sb="8" eb="10">
      <t>ホンコウ</t>
    </rPh>
    <rPh sb="10" eb="12">
      <t>ザイショク</t>
    </rPh>
    <rPh sb="12" eb="14">
      <t>ネンスウ</t>
    </rPh>
    <rPh sb="15" eb="17">
      <t>イクキュウ</t>
    </rPh>
    <rPh sb="17" eb="19">
      <t>キカン</t>
    </rPh>
    <phoneticPr fontId="2"/>
  </si>
  <si>
    <t>※同一校で１回のみの場合は、残日数は、すべて切り捨て計算</t>
    <rPh sb="1" eb="4">
      <t>ドウイツコウ</t>
    </rPh>
    <rPh sb="6" eb="7">
      <t>カイ</t>
    </rPh>
    <rPh sb="10" eb="12">
      <t>バアイ</t>
    </rPh>
    <rPh sb="14" eb="15">
      <t>ザン</t>
    </rPh>
    <rPh sb="15" eb="17">
      <t>ニッスウ</t>
    </rPh>
    <rPh sb="22" eb="23">
      <t>キ</t>
    </rPh>
    <rPh sb="24" eb="25">
      <t>ス</t>
    </rPh>
    <rPh sb="26" eb="28">
      <t>ケイサン</t>
    </rPh>
    <phoneticPr fontId="2"/>
  </si>
  <si>
    <t>在職年数計算</t>
    <rPh sb="0" eb="2">
      <t>ザイショク</t>
    </rPh>
    <rPh sb="2" eb="4">
      <t>ネンスウ</t>
    </rPh>
    <rPh sb="4" eb="6">
      <t>ケイサン</t>
    </rPh>
    <phoneticPr fontId="2"/>
  </si>
  <si>
    <t>職員氏名</t>
    <rPh sb="0" eb="2">
      <t>ショクイン</t>
    </rPh>
    <rPh sb="2" eb="4">
      <t>シメイ</t>
    </rPh>
    <phoneticPr fontId="2"/>
  </si>
  <si>
    <t>採用年月日</t>
    <rPh sb="0" eb="2">
      <t>サイヨウ</t>
    </rPh>
    <rPh sb="2" eb="5">
      <t>ネンガッピ</t>
    </rPh>
    <phoneticPr fontId="2"/>
  </si>
  <si>
    <t>転入年月日</t>
    <rPh sb="0" eb="2">
      <t>テンニュウ</t>
    </rPh>
    <rPh sb="2" eb="5">
      <t>ネンガッピ</t>
    </rPh>
    <phoneticPr fontId="2"/>
  </si>
  <si>
    <t>在職年数</t>
    <rPh sb="0" eb="2">
      <t>ザイショク</t>
    </rPh>
    <rPh sb="2" eb="4">
      <t>ネンスウ</t>
    </rPh>
    <phoneticPr fontId="2"/>
  </si>
  <si>
    <t>本校在職年数</t>
    <rPh sb="0" eb="2">
      <t>ホンコウ</t>
    </rPh>
    <rPh sb="2" eb="4">
      <t>ザイショク</t>
    </rPh>
    <rPh sb="4" eb="6">
      <t>ネンスウ</t>
    </rPh>
    <phoneticPr fontId="2"/>
  </si>
  <si>
    <t>在職年数,勤務年数シート追加。</t>
    <rPh sb="0" eb="2">
      <t>ザイショク</t>
    </rPh>
    <rPh sb="2" eb="4">
      <t>ネンスウ</t>
    </rPh>
    <rPh sb="5" eb="7">
      <t>キンム</t>
    </rPh>
    <rPh sb="7" eb="9">
      <t>ネンスウ</t>
    </rPh>
    <rPh sb="12" eb="14">
      <t>ツイカ</t>
    </rPh>
    <phoneticPr fontId="2"/>
  </si>
  <si>
    <t>※育休期間同一校２回以上の場合：残日数１４日以下は切り捨て、１５日以上は切り上げ計算</t>
    <rPh sb="1" eb="3">
      <t>イクキュウ</t>
    </rPh>
    <rPh sb="3" eb="5">
      <t>キカン</t>
    </rPh>
    <rPh sb="5" eb="8">
      <t>ドウイツコウ</t>
    </rPh>
    <rPh sb="9" eb="10">
      <t>カイ</t>
    </rPh>
    <rPh sb="10" eb="12">
      <t>イジョウ</t>
    </rPh>
    <rPh sb="13" eb="15">
      <t>バアイ</t>
    </rPh>
    <rPh sb="16" eb="17">
      <t>ザン</t>
    </rPh>
    <rPh sb="17" eb="19">
      <t>ニッスウ</t>
    </rPh>
    <rPh sb="21" eb="22">
      <t>ニチ</t>
    </rPh>
    <rPh sb="22" eb="24">
      <t>イカ</t>
    </rPh>
    <rPh sb="25" eb="26">
      <t>キ</t>
    </rPh>
    <rPh sb="27" eb="28">
      <t>ス</t>
    </rPh>
    <rPh sb="32" eb="33">
      <t>ニチ</t>
    </rPh>
    <rPh sb="33" eb="35">
      <t>イジョウ</t>
    </rPh>
    <rPh sb="36" eb="37">
      <t>キ</t>
    </rPh>
    <rPh sb="38" eb="39">
      <t>ア</t>
    </rPh>
    <rPh sb="40" eb="42">
      <t>ケイサン</t>
    </rPh>
    <phoneticPr fontId="2"/>
  </si>
  <si>
    <t>↓当該学校在職年数</t>
    <rPh sb="1" eb="3">
      <t>トウガイ</t>
    </rPh>
    <rPh sb="3" eb="5">
      <t>ガッコウ</t>
    </rPh>
    <rPh sb="5" eb="7">
      <t>ザイショク</t>
    </rPh>
    <rPh sb="7" eb="9">
      <t>ネンスウ</t>
    </rPh>
    <phoneticPr fontId="2"/>
  </si>
  <si>
    <t>↓　ex ２．１１　等</t>
    <rPh sb="10" eb="11">
      <t>トウ</t>
    </rPh>
    <phoneticPr fontId="2"/>
  </si>
  <si>
    <t>←　必ず日付を入力</t>
    <rPh sb="2" eb="3">
      <t>カナラ</t>
    </rPh>
    <rPh sb="4" eb="6">
      <t>ヒヅケ</t>
    </rPh>
    <rPh sb="7" eb="9">
      <t>ニュウリョク</t>
    </rPh>
    <phoneticPr fontId="2"/>
  </si>
  <si>
    <t>対象校勤務年数（対象校在職年数－育休期間）</t>
    <rPh sb="0" eb="2">
      <t>タイショウ</t>
    </rPh>
    <rPh sb="2" eb="3">
      <t>コウ</t>
    </rPh>
    <rPh sb="3" eb="5">
      <t>キンム</t>
    </rPh>
    <rPh sb="5" eb="7">
      <t>ネンスウ</t>
    </rPh>
    <rPh sb="8" eb="10">
      <t>タイショウ</t>
    </rPh>
    <rPh sb="10" eb="11">
      <t>コウ</t>
    </rPh>
    <rPh sb="11" eb="13">
      <t>ザイショク</t>
    </rPh>
    <rPh sb="13" eb="15">
      <t>ネンスウ</t>
    </rPh>
    <rPh sb="16" eb="18">
      <t>イクキュウ</t>
    </rPh>
    <rPh sb="18" eb="20">
      <t>キカン</t>
    </rPh>
    <phoneticPr fontId="2"/>
  </si>
  <si>
    <t>本校育休期間計↓</t>
    <rPh sb="0" eb="2">
      <t>ホンコウ</t>
    </rPh>
    <rPh sb="2" eb="4">
      <t>イクキュウ</t>
    </rPh>
    <rPh sb="4" eb="6">
      <t>キカン</t>
    </rPh>
    <rPh sb="6" eb="7">
      <t>ケイ</t>
    </rPh>
    <phoneticPr fontId="2"/>
  </si>
  <si>
    <t>対象校育休期間計↓</t>
    <rPh sb="0" eb="2">
      <t>タイショウ</t>
    </rPh>
    <rPh sb="2" eb="3">
      <t>コウ</t>
    </rPh>
    <rPh sb="3" eb="5">
      <t>イクキュウ</t>
    </rPh>
    <rPh sb="5" eb="7">
      <t>キカン</t>
    </rPh>
    <rPh sb="7" eb="8">
      <t>ケイ</t>
    </rPh>
    <phoneticPr fontId="2"/>
  </si>
  <si>
    <t>↓切り上げになった月数</t>
    <rPh sb="1" eb="2">
      <t>キ</t>
    </rPh>
    <rPh sb="3" eb="4">
      <t>ア</t>
    </rPh>
    <rPh sb="9" eb="11">
      <t>ツキスウ</t>
    </rPh>
    <phoneticPr fontId="2"/>
  </si>
  <si>
    <t>↓現任校在職年数</t>
    <rPh sb="1" eb="3">
      <t>ゲンニン</t>
    </rPh>
    <rPh sb="3" eb="4">
      <t>コウ</t>
    </rPh>
    <rPh sb="4" eb="6">
      <t>ザイショク</t>
    </rPh>
    <rPh sb="6" eb="8">
      <t>ネンスウ</t>
    </rPh>
    <phoneticPr fontId="2"/>
  </si>
  <si>
    <r>
      <t>※現任校の転入年月日がわかっている場合</t>
    </r>
    <r>
      <rPr>
        <sz val="12"/>
        <color rgb="FFFF0000"/>
        <rFont val="ＭＳ 明朝"/>
        <family val="1"/>
        <charset val="128"/>
      </rPr>
      <t>（現任校のみ使用可）</t>
    </r>
    <rPh sb="1" eb="3">
      <t>ゲンニン</t>
    </rPh>
    <rPh sb="3" eb="4">
      <t>コウ</t>
    </rPh>
    <rPh sb="5" eb="7">
      <t>テンニュウ</t>
    </rPh>
    <rPh sb="7" eb="10">
      <t>ネンガッピ</t>
    </rPh>
    <rPh sb="17" eb="19">
      <t>バアイ</t>
    </rPh>
    <rPh sb="20" eb="22">
      <t>ゲンニン</t>
    </rPh>
    <rPh sb="22" eb="23">
      <t>コウ</t>
    </rPh>
    <rPh sb="25" eb="27">
      <t>シヨウ</t>
    </rPh>
    <rPh sb="27" eb="28">
      <t>カ</t>
    </rPh>
    <phoneticPr fontId="2"/>
  </si>
  <si>
    <t>↓余剰日数</t>
    <rPh sb="1" eb="3">
      <t>ヨジョウ</t>
    </rPh>
    <rPh sb="3" eb="5">
      <t>ニッスウ</t>
    </rPh>
    <phoneticPr fontId="2"/>
  </si>
  <si>
    <t>※在職年数が明らかな場合（１校毎に計算）</t>
    <rPh sb="1" eb="3">
      <t>ザイショク</t>
    </rPh>
    <rPh sb="3" eb="5">
      <t>ネンスウ</t>
    </rPh>
    <rPh sb="6" eb="7">
      <t>アキ</t>
    </rPh>
    <rPh sb="10" eb="12">
      <t>バアイ</t>
    </rPh>
    <rPh sb="14" eb="15">
      <t>コウ</t>
    </rPh>
    <rPh sb="15" eb="16">
      <t>マイ</t>
    </rPh>
    <rPh sb="17" eb="19">
      <t>ケイサン</t>
    </rPh>
    <phoneticPr fontId="2"/>
  </si>
  <si>
    <t>｢勤務年数」育休欄数式ちょっと修正</t>
    <rPh sb="1" eb="3">
      <t>キンム</t>
    </rPh>
    <rPh sb="3" eb="5">
      <t>ネンスウ</t>
    </rPh>
    <rPh sb="6" eb="8">
      <t>イクキュウ</t>
    </rPh>
    <rPh sb="8" eb="9">
      <t>ラン</t>
    </rPh>
    <rPh sb="9" eb="11">
      <t>スウシキ</t>
    </rPh>
    <rPh sb="15" eb="17">
      <t>シュウセイ</t>
    </rPh>
    <phoneticPr fontId="2"/>
  </si>
  <si>
    <t>※育休中に異動が無いことを前提として計算。もし，育休中の異動がある場合は，育休期間入力を調整すること。</t>
    <rPh sb="1" eb="4">
      <t>イクキュウチュウ</t>
    </rPh>
    <rPh sb="5" eb="7">
      <t>イドウ</t>
    </rPh>
    <rPh sb="8" eb="9">
      <t>ナ</t>
    </rPh>
    <rPh sb="13" eb="15">
      <t>ゼンテイ</t>
    </rPh>
    <rPh sb="18" eb="20">
      <t>ケイサン</t>
    </rPh>
    <rPh sb="24" eb="27">
      <t>イクキュウチュウ</t>
    </rPh>
    <rPh sb="28" eb="30">
      <t>イドウ</t>
    </rPh>
    <rPh sb="33" eb="35">
      <t>バアイ</t>
    </rPh>
    <rPh sb="37" eb="39">
      <t>イクキュウ</t>
    </rPh>
    <rPh sb="39" eb="41">
      <t>キカン</t>
    </rPh>
    <rPh sb="41" eb="43">
      <t>ニュウリョク</t>
    </rPh>
    <rPh sb="44" eb="46">
      <t>チョウセイ</t>
    </rPh>
    <phoneticPr fontId="2"/>
  </si>
  <si>
    <t>計算しようとしている過去or現在の
在籍校の在職年数</t>
    <rPh sb="0" eb="2">
      <t>ケイサン</t>
    </rPh>
    <rPh sb="10" eb="12">
      <t>カコ</t>
    </rPh>
    <rPh sb="14" eb="16">
      <t>ゲンザイ</t>
    </rPh>
    <rPh sb="18" eb="21">
      <t>ザイセキコウ</t>
    </rPh>
    <rPh sb="22" eb="24">
      <t>ザイショク</t>
    </rPh>
    <rPh sb="24" eb="26">
      <t>ネンスウ</t>
    </rPh>
    <phoneticPr fontId="2"/>
  </si>
  <si>
    <t>見た目をきれいにしただけ</t>
    <rPh sb="0" eb="1">
      <t>ミ</t>
    </rPh>
    <rPh sb="2" eb="3">
      <t>メ</t>
    </rPh>
    <phoneticPr fontId="2"/>
  </si>
  <si>
    <t>栄養教諭</t>
    <rPh sb="0" eb="2">
      <t>エイヨウ</t>
    </rPh>
    <rPh sb="2" eb="4">
      <t>キョウユ</t>
    </rPh>
    <phoneticPr fontId="2"/>
  </si>
  <si>
    <t>有村架純</t>
    <rPh sb="0" eb="2">
      <t>アリムラ</t>
    </rPh>
    <rPh sb="2" eb="3">
      <t>カ</t>
    </rPh>
    <rPh sb="3" eb="4">
      <t>ジュン</t>
    </rPh>
    <phoneticPr fontId="12"/>
  </si>
  <si>
    <t>職名を追加</t>
    <rPh sb="0" eb="2">
      <t>ショクメイ</t>
    </rPh>
    <rPh sb="3" eb="5">
      <t>ツイカ</t>
    </rPh>
    <phoneticPr fontId="2"/>
  </si>
  <si>
    <t>天野亜紀</t>
    <rPh sb="0" eb="2">
      <t>アマノ</t>
    </rPh>
    <rPh sb="2" eb="4">
      <t>アキ</t>
    </rPh>
    <phoneticPr fontId="12"/>
  </si>
  <si>
    <t>小泉今日子</t>
    <rPh sb="0" eb="2">
      <t>コイズミ</t>
    </rPh>
    <rPh sb="2" eb="5">
      <t>キョウコ</t>
    </rPh>
    <phoneticPr fontId="12"/>
  </si>
</sst>
</file>

<file path=xl/styles.xml><?xml version="1.0" encoding="utf-8"?>
<styleSheet xmlns="http://schemas.openxmlformats.org/spreadsheetml/2006/main">
  <numFmts count="4">
    <numFmt numFmtId="176" formatCode="0_ "/>
    <numFmt numFmtId="177" formatCode="[$-411]ge\.m\.d;@"/>
    <numFmt numFmtId="178" formatCode="yyyy/m/d;@"/>
    <numFmt numFmtId="179" formatCode="0.00_);[Red]\(0.00\)"/>
  </numFmts>
  <fonts count="26">
    <font>
      <sz val="10"/>
      <color theme="1"/>
      <name val="ＭＳ 明朝"/>
      <family val="2"/>
      <charset val="128"/>
    </font>
    <font>
      <sz val="10"/>
      <color rgb="FFFF0000"/>
      <name val="ＭＳ 明朝"/>
      <family val="2"/>
      <charset val="128"/>
    </font>
    <font>
      <sz val="6"/>
      <name val="ＭＳ 明朝"/>
      <family val="2"/>
      <charset val="128"/>
    </font>
    <font>
      <sz val="9"/>
      <color theme="1"/>
      <name val="ＭＳ 明朝"/>
      <family val="2"/>
      <charset val="128"/>
    </font>
    <font>
      <sz val="11"/>
      <color indexed="10"/>
      <name val="ＭＳ 明朝"/>
      <family val="1"/>
      <charset val="128"/>
    </font>
    <font>
      <b/>
      <sz val="10"/>
      <color rgb="FFFF0000"/>
      <name val="ＭＳ 明朝"/>
      <family val="1"/>
      <charset val="128"/>
    </font>
    <font>
      <sz val="9"/>
      <color theme="1"/>
      <name val="ＭＳ 明朝"/>
      <family val="1"/>
      <charset val="128"/>
    </font>
    <font>
      <sz val="10"/>
      <color rgb="FFFF0000"/>
      <name val="ＭＳ 明朝"/>
      <family val="1"/>
      <charset val="128"/>
    </font>
    <font>
      <b/>
      <sz val="10"/>
      <name val="ＭＳ 明朝"/>
      <family val="1"/>
      <charset val="128"/>
    </font>
    <font>
      <sz val="8"/>
      <color theme="1"/>
      <name val="ＭＳ 明朝"/>
      <family val="2"/>
      <charset val="128"/>
    </font>
    <font>
      <sz val="11"/>
      <color theme="1"/>
      <name val="ＭＳ 明朝"/>
      <family val="2"/>
      <charset val="128"/>
    </font>
    <font>
      <sz val="10"/>
      <color theme="0"/>
      <name val="ＭＳ 明朝"/>
      <family val="2"/>
      <charset val="128"/>
    </font>
    <font>
      <sz val="6"/>
      <name val="ＭＳ Ｐゴシック"/>
      <family val="3"/>
      <charset val="128"/>
    </font>
    <font>
      <sz val="10"/>
      <color rgb="FF00B050"/>
      <name val="ＭＳ 明朝"/>
      <family val="2"/>
      <charset val="128"/>
    </font>
    <font>
      <sz val="11"/>
      <name val="ＭＳ 明朝"/>
      <family val="1"/>
      <charset val="128"/>
    </font>
    <font>
      <sz val="11"/>
      <color theme="1"/>
      <name val="ＭＳ 明朝"/>
      <family val="1"/>
      <charset val="128"/>
    </font>
    <font>
      <sz val="11"/>
      <color rgb="FFFF0000"/>
      <name val="ＭＳ 明朝"/>
      <family val="1"/>
      <charset val="128"/>
    </font>
    <font>
      <sz val="16"/>
      <color theme="1"/>
      <name val="ＭＳ 明朝"/>
      <family val="2"/>
      <charset val="128"/>
    </font>
    <font>
      <sz val="12"/>
      <color theme="1"/>
      <name val="ＭＳ 明朝"/>
      <family val="2"/>
      <charset val="128"/>
    </font>
    <font>
      <sz val="10"/>
      <color rgb="FFFFFF00"/>
      <name val="ＭＳ 明朝"/>
      <family val="2"/>
      <charset val="128"/>
    </font>
    <font>
      <sz val="10"/>
      <color theme="0"/>
      <name val="ＭＳ 明朝"/>
      <family val="1"/>
      <charset val="128"/>
    </font>
    <font>
      <sz val="16"/>
      <color rgb="FFFF0000"/>
      <name val="ＭＳ 明朝"/>
      <family val="2"/>
      <charset val="128"/>
    </font>
    <font>
      <sz val="12"/>
      <color rgb="FFFF0000"/>
      <name val="ＭＳ 明朝"/>
      <family val="1"/>
      <charset val="128"/>
    </font>
    <font>
      <sz val="9"/>
      <color rgb="FFFF0000"/>
      <name val="ＭＳ 明朝"/>
      <family val="2"/>
      <charset val="128"/>
    </font>
    <font>
      <sz val="10"/>
      <color rgb="FF0070C0"/>
      <name val="ＭＳ 明朝"/>
      <family val="2"/>
      <charset val="128"/>
    </font>
    <font>
      <b/>
      <sz val="14"/>
      <color rgb="FFFF0000"/>
      <name val="ＭＳ 明朝"/>
      <family val="1"/>
      <charset val="128"/>
    </font>
  </fonts>
  <fills count="6">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s>
  <borders count="3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FF0000"/>
      </left>
      <right style="thick">
        <color rgb="FFFF0000"/>
      </right>
      <top style="thick">
        <color rgb="FFFF0000"/>
      </top>
      <bottom style="thick">
        <color rgb="FFFF0000"/>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rgb="FFFF0000"/>
      </left>
      <right style="medium">
        <color rgb="FFFF0000"/>
      </right>
      <top style="medium">
        <color rgb="FFFF0000"/>
      </top>
      <bottom style="medium">
        <color rgb="FFFF0000"/>
      </bottom>
      <diagonal/>
    </border>
    <border>
      <left style="dotted">
        <color auto="1"/>
      </left>
      <right style="dotted">
        <color auto="1"/>
      </right>
      <top style="dotted">
        <color auto="1"/>
      </top>
      <bottom/>
      <diagonal/>
    </border>
    <border>
      <left style="dotted">
        <color auto="1"/>
      </left>
      <right style="dotted">
        <color auto="1"/>
      </right>
      <top/>
      <bottom/>
      <diagonal/>
    </border>
    <border>
      <left style="dotted">
        <color auto="1"/>
      </left>
      <right style="dotted">
        <color auto="1"/>
      </right>
      <top/>
      <bottom style="dotted">
        <color auto="1"/>
      </bottom>
      <diagonal/>
    </border>
  </borders>
  <cellStyleXfs count="1">
    <xf numFmtId="0" fontId="0" fillId="0" borderId="0">
      <alignment vertical="center"/>
    </xf>
  </cellStyleXfs>
  <cellXfs count="129">
    <xf numFmtId="0" fontId="0" fillId="0" borderId="0" xfId="0">
      <alignment vertical="center"/>
    </xf>
    <xf numFmtId="0" fontId="0" fillId="0" borderId="0" xfId="0" applyFill="1">
      <alignment vertical="center"/>
    </xf>
    <xf numFmtId="0" fontId="3" fillId="0" borderId="0" xfId="0" quotePrefix="1" applyFont="1" applyFill="1" applyAlignment="1">
      <alignment horizontal="left" vertical="center"/>
    </xf>
    <xf numFmtId="0" fontId="0" fillId="0" borderId="0" xfId="0" applyAlignment="1">
      <alignment horizontal="center" vertical="center"/>
    </xf>
    <xf numFmtId="0" fontId="0" fillId="0" borderId="0" xfId="0" applyFill="1" applyAlignment="1">
      <alignment horizontal="center" vertical="center"/>
    </xf>
    <xf numFmtId="0" fontId="3" fillId="0" borderId="0" xfId="0" quotePrefix="1" applyFont="1" applyFill="1" applyAlignment="1">
      <alignment horizontal="center" vertical="center"/>
    </xf>
    <xf numFmtId="0" fontId="0" fillId="4" borderId="2" xfId="0" applyFill="1" applyBorder="1" applyAlignment="1">
      <alignment horizontal="center" vertical="center"/>
    </xf>
    <xf numFmtId="0" fontId="1" fillId="0" borderId="0" xfId="0" applyFont="1" applyAlignment="1">
      <alignment horizontal="right" vertical="center"/>
    </xf>
    <xf numFmtId="0" fontId="5" fillId="0" borderId="0" xfId="0" applyFont="1" applyAlignment="1">
      <alignment horizontal="left" vertical="center"/>
    </xf>
    <xf numFmtId="0" fontId="1" fillId="0" borderId="0" xfId="0" applyFont="1">
      <alignment vertical="center"/>
    </xf>
    <xf numFmtId="0" fontId="7" fillId="0" borderId="0" xfId="0" applyFont="1" applyAlignment="1">
      <alignment horizontal="left" vertical="center"/>
    </xf>
    <xf numFmtId="176" fontId="0" fillId="0" borderId="8" xfId="0" applyNumberFormat="1" applyFill="1" applyBorder="1">
      <alignment vertical="center"/>
    </xf>
    <xf numFmtId="176" fontId="0" fillId="0" borderId="0" xfId="0" applyNumberFormat="1" applyFill="1" applyBorder="1">
      <alignment vertical="center"/>
    </xf>
    <xf numFmtId="0" fontId="0" fillId="0" borderId="0" xfId="0" applyFill="1" applyBorder="1">
      <alignment vertical="center"/>
    </xf>
    <xf numFmtId="0" fontId="0" fillId="0" borderId="9" xfId="0" applyFill="1" applyBorder="1">
      <alignment vertical="center"/>
    </xf>
    <xf numFmtId="0" fontId="0" fillId="0" borderId="8" xfId="0" applyFill="1" applyBorder="1">
      <alignment vertical="center"/>
    </xf>
    <xf numFmtId="0" fontId="0" fillId="0" borderId="10" xfId="0" applyFill="1" applyBorder="1">
      <alignment vertical="center"/>
    </xf>
    <xf numFmtId="0" fontId="0" fillId="0" borderId="11" xfId="0" applyFill="1" applyBorder="1">
      <alignment vertical="center"/>
    </xf>
    <xf numFmtId="0" fontId="0" fillId="0" borderId="12" xfId="0" applyFill="1" applyBorder="1">
      <alignment vertical="center"/>
    </xf>
    <xf numFmtId="0" fontId="0" fillId="0" borderId="5" xfId="0" applyFill="1" applyBorder="1">
      <alignment vertical="center"/>
    </xf>
    <xf numFmtId="0" fontId="0" fillId="0" borderId="6" xfId="0" applyFill="1" applyBorder="1">
      <alignment vertical="center"/>
    </xf>
    <xf numFmtId="0" fontId="0" fillId="0" borderId="7" xfId="0" applyFill="1" applyBorder="1">
      <alignment vertical="center"/>
    </xf>
    <xf numFmtId="176" fontId="4" fillId="0" borderId="8" xfId="0" applyNumberFormat="1" applyFont="1" applyFill="1" applyBorder="1" applyAlignment="1">
      <alignment horizontal="center" vertical="center" wrapText="1" shrinkToFit="1"/>
    </xf>
    <xf numFmtId="176" fontId="4" fillId="0" borderId="0" xfId="0" applyNumberFormat="1" applyFont="1" applyFill="1" applyBorder="1" applyAlignment="1">
      <alignment horizontal="center" vertical="center" shrinkToFit="1"/>
    </xf>
    <xf numFmtId="0" fontId="0" fillId="0" borderId="0" xfId="0" applyAlignment="1">
      <alignment horizontal="right" vertical="center"/>
    </xf>
    <xf numFmtId="0" fontId="0" fillId="0" borderId="0" xfId="0" applyFill="1" applyAlignment="1">
      <alignment horizontal="right" vertical="center"/>
    </xf>
    <xf numFmtId="176" fontId="4" fillId="0" borderId="5" xfId="0" applyNumberFormat="1" applyFont="1" applyFill="1" applyBorder="1" applyAlignment="1">
      <alignment horizontal="center" vertical="center" wrapText="1" shrinkToFit="1"/>
    </xf>
    <xf numFmtId="176" fontId="4" fillId="0" borderId="6" xfId="0" applyNumberFormat="1" applyFont="1" applyFill="1" applyBorder="1" applyAlignment="1">
      <alignment horizontal="center" vertical="center" wrapText="1" shrinkToFit="1"/>
    </xf>
    <xf numFmtId="0" fontId="3" fillId="0" borderId="0" xfId="0" applyFont="1" applyFill="1" applyAlignment="1">
      <alignment horizontal="left" vertical="center"/>
    </xf>
    <xf numFmtId="0" fontId="1" fillId="0" borderId="0" xfId="0" applyFont="1" applyAlignment="1">
      <alignment horizontal="left" vertical="center"/>
    </xf>
    <xf numFmtId="14" fontId="8" fillId="2" borderId="13" xfId="0" applyNumberFormat="1" applyFont="1" applyFill="1" applyBorder="1" applyAlignment="1" applyProtection="1">
      <alignment horizontal="center" vertical="center"/>
      <protection locked="0"/>
    </xf>
    <xf numFmtId="0" fontId="10" fillId="4" borderId="2" xfId="0" quotePrefix="1" applyFont="1" applyFill="1" applyBorder="1" applyAlignment="1">
      <alignment horizontal="center" vertical="center"/>
    </xf>
    <xf numFmtId="0" fontId="10" fillId="5" borderId="2" xfId="0" applyFont="1" applyFill="1" applyBorder="1" applyAlignment="1">
      <alignment horizontal="center" vertical="center"/>
    </xf>
    <xf numFmtId="0" fontId="10"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0" fillId="0" borderId="2" xfId="0" applyFont="1" applyBorder="1" applyAlignment="1">
      <alignment horizontal="center" vertical="center"/>
    </xf>
    <xf numFmtId="0" fontId="10" fillId="0" borderId="2" xfId="0" applyFont="1" applyFill="1" applyBorder="1" applyAlignment="1">
      <alignment horizontal="center" vertical="center"/>
    </xf>
    <xf numFmtId="14" fontId="1" fillId="0" borderId="0" xfId="0" applyNumberFormat="1" applyFont="1" applyFill="1">
      <alignment vertical="center"/>
    </xf>
    <xf numFmtId="178" fontId="0" fillId="0" borderId="0" xfId="0" applyNumberFormat="1">
      <alignment vertical="center"/>
    </xf>
    <xf numFmtId="0" fontId="0" fillId="4" borderId="2" xfId="0" applyFill="1" applyBorder="1" applyAlignment="1">
      <alignment horizontal="center" vertical="center"/>
    </xf>
    <xf numFmtId="14" fontId="13" fillId="0" borderId="0" xfId="0" applyNumberFormat="1" applyFont="1" applyFill="1" applyAlignment="1">
      <alignment horizontal="center" vertical="center"/>
    </xf>
    <xf numFmtId="14" fontId="11" fillId="0" borderId="0" xfId="0" applyNumberFormat="1" applyFont="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176" fontId="15" fillId="0" borderId="2" xfId="0" applyNumberFormat="1" applyFont="1" applyBorder="1" applyAlignment="1" applyProtection="1">
      <alignment horizontal="center" vertical="center"/>
      <protection locked="0"/>
    </xf>
    <xf numFmtId="176" fontId="16" fillId="0" borderId="2" xfId="0" applyNumberFormat="1" applyFont="1" applyBorder="1" applyAlignment="1" applyProtection="1">
      <alignment horizontal="center" vertical="center"/>
      <protection locked="0"/>
    </xf>
    <xf numFmtId="177" fontId="15" fillId="0" borderId="2" xfId="0" applyNumberFormat="1" applyFont="1" applyBorder="1" applyAlignment="1" applyProtection="1">
      <alignment horizontal="center" vertical="center"/>
      <protection locked="0"/>
    </xf>
    <xf numFmtId="0" fontId="14" fillId="0" borderId="14" xfId="0" applyFont="1" applyFill="1" applyBorder="1" applyAlignment="1" applyProtection="1">
      <alignment horizontal="distributed" vertical="center" shrinkToFit="1"/>
      <protection locked="0"/>
    </xf>
    <xf numFmtId="177" fontId="14" fillId="0" borderId="14" xfId="0" applyNumberFormat="1" applyFont="1" applyFill="1" applyBorder="1" applyAlignment="1" applyProtection="1">
      <alignment horizontal="left" vertical="center" shrinkToFit="1"/>
      <protection locked="0"/>
    </xf>
    <xf numFmtId="0" fontId="0" fillId="4" borderId="19" xfId="0" applyFill="1" applyBorder="1" applyAlignment="1">
      <alignment horizontal="center" vertical="center"/>
    </xf>
    <xf numFmtId="0" fontId="10" fillId="5" borderId="21" xfId="0" applyFont="1" applyFill="1" applyBorder="1" applyAlignment="1">
      <alignment horizontal="center" vertical="center"/>
    </xf>
    <xf numFmtId="176" fontId="10" fillId="5" borderId="21" xfId="0" applyNumberFormat="1" applyFont="1" applyFill="1" applyBorder="1" applyAlignment="1">
      <alignment horizontal="center" vertical="center"/>
    </xf>
    <xf numFmtId="176" fontId="10" fillId="5" borderId="22" xfId="0" applyNumberFormat="1" applyFont="1" applyFill="1" applyBorder="1" applyAlignment="1">
      <alignment horizontal="center" vertical="center"/>
    </xf>
    <xf numFmtId="0" fontId="0" fillId="4" borderId="27" xfId="0" applyFill="1" applyBorder="1" applyAlignment="1">
      <alignment horizontal="center" vertical="center"/>
    </xf>
    <xf numFmtId="0" fontId="10" fillId="5" borderId="28" xfId="0" applyFont="1" applyFill="1" applyBorder="1" applyAlignment="1">
      <alignment horizontal="center" vertical="center"/>
    </xf>
    <xf numFmtId="0" fontId="0" fillId="4" borderId="18" xfId="0" applyFill="1" applyBorder="1" applyAlignment="1">
      <alignment horizontal="center" vertical="center"/>
    </xf>
    <xf numFmtId="0" fontId="10" fillId="5" borderId="20" xfId="0" applyFont="1" applyFill="1" applyBorder="1" applyAlignment="1">
      <alignment horizontal="center" vertical="center"/>
    </xf>
    <xf numFmtId="0" fontId="0" fillId="0" borderId="0" xfId="0" applyBorder="1">
      <alignment vertical="center"/>
    </xf>
    <xf numFmtId="0" fontId="0" fillId="0" borderId="8" xfId="0" applyBorder="1">
      <alignment vertical="center"/>
    </xf>
    <xf numFmtId="0" fontId="0" fillId="0" borderId="9" xfId="0" applyBorder="1">
      <alignment vertical="center"/>
    </xf>
    <xf numFmtId="0" fontId="0" fillId="2" borderId="10" xfId="0" applyFill="1" applyBorder="1">
      <alignment vertical="center"/>
    </xf>
    <xf numFmtId="0" fontId="0" fillId="2" borderId="11" xfId="0" applyFill="1" applyBorder="1">
      <alignment vertical="center"/>
    </xf>
    <xf numFmtId="0" fontId="0" fillId="2" borderId="12" xfId="0" applyFill="1" applyBorder="1">
      <alignment vertical="center"/>
    </xf>
    <xf numFmtId="0" fontId="15" fillId="0" borderId="2" xfId="0" applyFont="1" applyBorder="1" applyAlignment="1" applyProtection="1">
      <alignment horizontal="center" vertical="center" shrinkToFit="1"/>
      <protection locked="0"/>
    </xf>
    <xf numFmtId="0" fontId="15" fillId="0" borderId="2" xfId="0" applyFont="1" applyBorder="1" applyAlignment="1" applyProtection="1">
      <alignment vertical="center" shrinkToFit="1"/>
      <protection locked="0"/>
    </xf>
    <xf numFmtId="0" fontId="17" fillId="0" borderId="0" xfId="0" applyFont="1">
      <alignment vertical="center"/>
    </xf>
    <xf numFmtId="0" fontId="0" fillId="0" borderId="0" xfId="0" applyAlignment="1">
      <alignment horizontal="right" vertical="center" wrapText="1"/>
    </xf>
    <xf numFmtId="177" fontId="18" fillId="2" borderId="2" xfId="0" applyNumberFormat="1" applyFont="1" applyFill="1" applyBorder="1" applyAlignment="1" applyProtection="1">
      <alignment horizontal="center" vertical="center"/>
      <protection locked="0"/>
    </xf>
    <xf numFmtId="177" fontId="19" fillId="0" borderId="0" xfId="0" applyNumberFormat="1" applyFont="1" applyAlignment="1">
      <alignment horizontal="center" vertical="center"/>
    </xf>
    <xf numFmtId="0" fontId="0" fillId="0" borderId="0" xfId="0" applyAlignment="1">
      <alignment horizontal="left"/>
    </xf>
    <xf numFmtId="177" fontId="20" fillId="0" borderId="0" xfId="0" applyNumberFormat="1" applyFont="1" applyAlignment="1">
      <alignment horizontal="center" vertical="center"/>
    </xf>
    <xf numFmtId="177" fontId="1" fillId="0" borderId="0" xfId="0" applyNumberFormat="1" applyFont="1">
      <alignment vertical="center"/>
    </xf>
    <xf numFmtId="0" fontId="11" fillId="0" borderId="0" xfId="0" applyFont="1" applyAlignment="1">
      <alignment horizontal="right" vertical="center"/>
    </xf>
    <xf numFmtId="0" fontId="1" fillId="0" borderId="0" xfId="0" applyFont="1" applyFill="1">
      <alignment vertical="center"/>
    </xf>
    <xf numFmtId="0" fontId="7" fillId="0" borderId="0" xfId="0" applyFont="1">
      <alignment vertical="center"/>
    </xf>
    <xf numFmtId="177" fontId="7" fillId="0" borderId="0" xfId="0" applyNumberFormat="1" applyFont="1">
      <alignment vertical="center"/>
    </xf>
    <xf numFmtId="0" fontId="1" fillId="0" borderId="0" xfId="0" applyFont="1" applyFill="1" applyAlignment="1">
      <alignment horizontal="right" vertical="center"/>
    </xf>
    <xf numFmtId="0" fontId="0" fillId="0" borderId="0" xfId="0" applyFill="1" applyAlignment="1">
      <alignment horizontal="left"/>
    </xf>
    <xf numFmtId="177" fontId="0" fillId="0" borderId="0" xfId="0" applyNumberFormat="1" applyFill="1">
      <alignment vertical="center"/>
    </xf>
    <xf numFmtId="0" fontId="20" fillId="0" borderId="0" xfId="0" applyFont="1">
      <alignment vertical="center"/>
    </xf>
    <xf numFmtId="0" fontId="1" fillId="0" borderId="0" xfId="0" applyFont="1" applyFill="1" applyBorder="1">
      <alignment vertical="center"/>
    </xf>
    <xf numFmtId="14" fontId="7" fillId="0" borderId="0" xfId="0" applyNumberFormat="1" applyFont="1">
      <alignment vertical="center"/>
    </xf>
    <xf numFmtId="0" fontId="0" fillId="0" borderId="0" xfId="0" applyAlignment="1">
      <alignment horizontal="right"/>
    </xf>
    <xf numFmtId="0" fontId="7" fillId="0" borderId="0" xfId="0" applyFont="1" applyFill="1">
      <alignment vertical="center"/>
    </xf>
    <xf numFmtId="0" fontId="0" fillId="0" borderId="0" xfId="0" applyAlignment="1">
      <alignment horizontal="left" vertical="center"/>
    </xf>
    <xf numFmtId="0" fontId="0" fillId="0" borderId="0" xfId="0" applyAlignment="1">
      <alignment horizontal="right" vertical="top" wrapText="1"/>
    </xf>
    <xf numFmtId="0" fontId="0" fillId="2" borderId="2" xfId="0" applyFill="1" applyBorder="1" applyAlignment="1" applyProtection="1">
      <alignment horizontal="right" vertical="center" shrinkToFit="1"/>
      <protection locked="0"/>
    </xf>
    <xf numFmtId="177" fontId="18" fillId="2" borderId="2" xfId="0" applyNumberFormat="1" applyFont="1" applyFill="1" applyBorder="1" applyAlignment="1" applyProtection="1">
      <alignment horizontal="center" vertical="center" shrinkToFit="1"/>
      <protection locked="0"/>
    </xf>
    <xf numFmtId="179" fontId="7" fillId="0" borderId="0" xfId="0" applyNumberFormat="1" applyFont="1" applyAlignment="1">
      <alignment horizontal="center" vertical="center"/>
    </xf>
    <xf numFmtId="0" fontId="21" fillId="0" borderId="0" xfId="0" applyFont="1" applyAlignment="1">
      <alignment horizontal="left" vertical="center"/>
    </xf>
    <xf numFmtId="179" fontId="10" fillId="4" borderId="29" xfId="0" applyNumberFormat="1" applyFont="1" applyFill="1" applyBorder="1" applyAlignment="1">
      <alignment horizontal="center" vertical="center" shrinkToFit="1"/>
    </xf>
    <xf numFmtId="0" fontId="10" fillId="4" borderId="29" xfId="0" quotePrefix="1" applyFont="1" applyFill="1" applyBorder="1" applyAlignment="1">
      <alignment horizontal="center" vertical="center" shrinkToFit="1"/>
    </xf>
    <xf numFmtId="177" fontId="18" fillId="2" borderId="13" xfId="0" applyNumberFormat="1" applyFont="1" applyFill="1" applyBorder="1" applyAlignment="1" applyProtection="1">
      <alignment horizontal="center" vertical="center" shrinkToFit="1"/>
      <protection locked="0"/>
    </xf>
    <xf numFmtId="0" fontId="0" fillId="0" borderId="0" xfId="0" applyAlignment="1">
      <alignment horizontal="left" vertical="top"/>
    </xf>
    <xf numFmtId="0" fontId="0" fillId="0" borderId="0" xfId="0" applyAlignment="1">
      <alignment vertical="center" shrinkToFit="1"/>
    </xf>
    <xf numFmtId="14" fontId="1" fillId="0" borderId="0" xfId="0" applyNumberFormat="1" applyFont="1" applyAlignment="1">
      <alignment vertical="center" shrinkToFit="1"/>
    </xf>
    <xf numFmtId="14" fontId="0" fillId="0" borderId="0" xfId="0" applyNumberFormat="1" applyAlignment="1">
      <alignment vertical="center" shrinkToFit="1"/>
    </xf>
    <xf numFmtId="177" fontId="1" fillId="0" borderId="0" xfId="0" applyNumberFormat="1" applyFont="1" applyAlignment="1">
      <alignment vertical="center" shrinkToFit="1"/>
    </xf>
    <xf numFmtId="0" fontId="0" fillId="0" borderId="0" xfId="0" applyFill="1" applyAlignment="1">
      <alignment horizontal="right"/>
    </xf>
    <xf numFmtId="0" fontId="23" fillId="0" borderId="0" xfId="0" applyFont="1">
      <alignment vertical="center"/>
    </xf>
    <xf numFmtId="0" fontId="24" fillId="0" borderId="0" xfId="0" applyFont="1" applyAlignment="1">
      <alignment vertical="center"/>
    </xf>
    <xf numFmtId="177" fontId="10" fillId="2" borderId="2" xfId="0" applyNumberFormat="1" applyFont="1" applyFill="1" applyBorder="1" applyAlignment="1" applyProtection="1">
      <alignment horizontal="center" vertical="center" shrinkToFit="1"/>
      <protection locked="0"/>
    </xf>
    <xf numFmtId="0" fontId="10" fillId="0" borderId="29" xfId="0" quotePrefix="1" applyFont="1" applyFill="1" applyBorder="1" applyAlignment="1">
      <alignment horizontal="center" vertical="center" shrinkToFit="1"/>
    </xf>
    <xf numFmtId="0" fontId="10" fillId="4" borderId="29" xfId="0" applyFont="1" applyFill="1" applyBorder="1" applyAlignment="1">
      <alignment horizontal="center" vertical="center" shrinkToFit="1"/>
    </xf>
    <xf numFmtId="179" fontId="10" fillId="2" borderId="2" xfId="0" applyNumberFormat="1" applyFont="1" applyFill="1" applyBorder="1" applyAlignment="1" applyProtection="1">
      <alignment horizontal="center" vertical="center" shrinkToFit="1"/>
      <protection locked="0"/>
    </xf>
    <xf numFmtId="0" fontId="25" fillId="0" borderId="0" xfId="0" applyFont="1" applyAlignment="1">
      <alignment horizontal="left" vertical="center"/>
    </xf>
    <xf numFmtId="0" fontId="0" fillId="0" borderId="0" xfId="0" applyProtection="1">
      <alignment vertical="center"/>
      <protection locked="0"/>
    </xf>
    <xf numFmtId="0" fontId="0" fillId="3" borderId="3" xfId="0" applyFill="1" applyBorder="1" applyAlignment="1">
      <alignment horizontal="center" vertical="center" wrapText="1"/>
    </xf>
    <xf numFmtId="0" fontId="0" fillId="3" borderId="4" xfId="0" applyFill="1" applyBorder="1" applyAlignment="1">
      <alignment horizontal="center" vertical="center"/>
    </xf>
    <xf numFmtId="0" fontId="0" fillId="3" borderId="1" xfId="0" applyFill="1" applyBorder="1" applyAlignment="1">
      <alignment horizontal="center" vertical="center"/>
    </xf>
    <xf numFmtId="0" fontId="0" fillId="4" borderId="26" xfId="0" applyFill="1" applyBorder="1" applyAlignment="1">
      <alignment horizontal="center" vertical="center"/>
    </xf>
    <xf numFmtId="0" fontId="0" fillId="4" borderId="17" xfId="0" applyFill="1" applyBorder="1" applyAlignment="1">
      <alignment horizontal="center" vertical="center"/>
    </xf>
    <xf numFmtId="0" fontId="0" fillId="4" borderId="16" xfId="0" applyFill="1" applyBorder="1" applyAlignment="1">
      <alignment horizontal="center" vertical="center"/>
    </xf>
    <xf numFmtId="0" fontId="0" fillId="4" borderId="15" xfId="0" applyFill="1" applyBorder="1" applyAlignment="1">
      <alignment horizontal="center" vertical="center"/>
    </xf>
    <xf numFmtId="0" fontId="0" fillId="3" borderId="15" xfId="0" applyFill="1" applyBorder="1" applyAlignment="1">
      <alignment horizontal="center" vertical="center" wrapText="1"/>
    </xf>
    <xf numFmtId="0" fontId="0" fillId="3" borderId="23"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24" xfId="0" applyFill="1" applyBorder="1" applyAlignment="1">
      <alignment horizontal="center" vertical="center" wrapText="1"/>
    </xf>
    <xf numFmtId="0" fontId="0" fillId="3" borderId="20" xfId="0" applyFill="1" applyBorder="1" applyAlignment="1">
      <alignment horizontal="center" vertical="center" wrapText="1"/>
    </xf>
    <xf numFmtId="0" fontId="0" fillId="3" borderId="25" xfId="0" applyFill="1" applyBorder="1" applyAlignment="1">
      <alignment horizontal="center" vertical="center" wrapText="1"/>
    </xf>
    <xf numFmtId="0" fontId="9" fillId="0" borderId="30" xfId="0" applyFont="1" applyBorder="1" applyProtection="1">
      <alignment vertical="center"/>
      <protection locked="0"/>
    </xf>
    <xf numFmtId="0" fontId="9" fillId="0" borderId="31" xfId="0" applyFont="1" applyBorder="1" applyProtection="1">
      <alignment vertical="center"/>
      <protection locked="0"/>
    </xf>
    <xf numFmtId="0" fontId="0" fillId="0" borderId="31" xfId="0" applyBorder="1" applyProtection="1">
      <alignment vertical="center"/>
      <protection locked="0"/>
    </xf>
    <xf numFmtId="0" fontId="0" fillId="0" borderId="32" xfId="0" applyBorder="1" applyProtection="1">
      <alignment vertical="center"/>
      <protection locked="0"/>
    </xf>
  </cellXfs>
  <cellStyles count="1">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sheetPr>
  <dimension ref="B2:C19"/>
  <sheetViews>
    <sheetView tabSelected="1" workbookViewId="0">
      <selection activeCell="C20" sqref="C20"/>
    </sheetView>
  </sheetViews>
  <sheetFormatPr defaultRowHeight="12"/>
  <cols>
    <col min="2" max="2" width="11.85546875" style="39" bestFit="1" customWidth="1"/>
  </cols>
  <sheetData>
    <row r="2" spans="2:3">
      <c r="C2" t="s">
        <v>60</v>
      </c>
    </row>
    <row r="4" spans="2:3">
      <c r="C4" t="s">
        <v>54</v>
      </c>
    </row>
    <row r="5" spans="2:3">
      <c r="C5" t="s">
        <v>64</v>
      </c>
    </row>
    <row r="6" spans="2:3">
      <c r="C6" t="s">
        <v>56</v>
      </c>
    </row>
    <row r="7" spans="2:3">
      <c r="C7" t="s">
        <v>58</v>
      </c>
    </row>
    <row r="8" spans="2:3">
      <c r="C8" t="s">
        <v>63</v>
      </c>
    </row>
    <row r="9" spans="2:3">
      <c r="C9" t="s">
        <v>62</v>
      </c>
    </row>
    <row r="12" spans="2:3">
      <c r="B12" s="39">
        <v>39804</v>
      </c>
      <c r="C12" t="s">
        <v>61</v>
      </c>
    </row>
    <row r="13" spans="2:3">
      <c r="B13" s="39">
        <v>39806</v>
      </c>
      <c r="C13" t="s">
        <v>59</v>
      </c>
    </row>
    <row r="14" spans="2:3">
      <c r="B14" s="39">
        <v>39902</v>
      </c>
      <c r="C14" t="s">
        <v>81</v>
      </c>
    </row>
    <row r="15" spans="2:3">
      <c r="B15" s="39">
        <v>40038</v>
      </c>
      <c r="C15" t="s">
        <v>111</v>
      </c>
    </row>
    <row r="16" spans="2:3">
      <c r="B16" s="39">
        <v>40039</v>
      </c>
    </row>
    <row r="17" spans="2:3">
      <c r="B17" s="39">
        <v>40050</v>
      </c>
      <c r="C17" t="s">
        <v>124</v>
      </c>
    </row>
    <row r="18" spans="2:3">
      <c r="B18" s="39">
        <v>40058</v>
      </c>
      <c r="C18" t="s">
        <v>127</v>
      </c>
    </row>
    <row r="19" spans="2:3">
      <c r="B19" s="39">
        <v>41519</v>
      </c>
      <c r="C19" t="s">
        <v>130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FFFF00"/>
  </sheetPr>
  <dimension ref="A1:AI81"/>
  <sheetViews>
    <sheetView showGridLines="0" workbookViewId="0">
      <selection activeCell="C17" sqref="C17"/>
    </sheetView>
  </sheetViews>
  <sheetFormatPr defaultRowHeight="12"/>
  <cols>
    <col min="1" max="1" width="1.28515625" customWidth="1"/>
    <col min="2" max="2" width="5.140625" style="3" customWidth="1"/>
    <col min="3" max="3" width="12.5703125" style="3" customWidth="1"/>
    <col min="4" max="4" width="17.140625" customWidth="1"/>
    <col min="5" max="5" width="7.7109375" style="3" customWidth="1"/>
    <col min="6" max="6" width="10.28515625" style="3" customWidth="1"/>
    <col min="7" max="7" width="12.28515625" style="3" customWidth="1"/>
    <col min="8" max="8" width="10.7109375" style="3" customWidth="1"/>
    <col min="9" max="9" width="12.5703125" style="3" customWidth="1"/>
    <col min="10" max="10" width="9.28515625" style="1" customWidth="1"/>
    <col min="11" max="11" width="8.42578125" customWidth="1"/>
    <col min="12" max="12" width="3" customWidth="1"/>
    <col min="13" max="13" width="8.140625" customWidth="1"/>
    <col min="14" max="14" width="5.5703125" hidden="1" customWidth="1"/>
    <col min="15" max="15" width="5.7109375" hidden="1" customWidth="1"/>
    <col min="16" max="16" width="6.5703125" hidden="1" customWidth="1"/>
    <col min="17" max="17" width="5.140625" hidden="1" customWidth="1"/>
    <col min="18" max="19" width="5.5703125" hidden="1" customWidth="1"/>
    <col min="20" max="30" width="8.140625" hidden="1" customWidth="1"/>
    <col min="31" max="32" width="8.140625" customWidth="1"/>
    <col min="34" max="35" width="0" hidden="1" customWidth="1"/>
  </cols>
  <sheetData>
    <row r="1" spans="1:31" ht="12.75" thickBot="1">
      <c r="A1" t="s">
        <v>0</v>
      </c>
    </row>
    <row r="2" spans="1:31" ht="12" customHeight="1">
      <c r="D2" s="119" t="s">
        <v>19</v>
      </c>
      <c r="E2" s="120"/>
      <c r="F2" s="118" t="s">
        <v>42</v>
      </c>
      <c r="G2" s="117"/>
      <c r="H2" s="117" t="s">
        <v>41</v>
      </c>
      <c r="I2" s="116"/>
      <c r="J2" s="115" t="s">
        <v>40</v>
      </c>
      <c r="K2" s="116"/>
      <c r="M2" t="s">
        <v>65</v>
      </c>
    </row>
    <row r="3" spans="1:31" ht="14.25" customHeight="1">
      <c r="D3" s="121"/>
      <c r="E3" s="122"/>
      <c r="F3" s="60" t="s">
        <v>43</v>
      </c>
      <c r="G3" s="40" t="s">
        <v>10</v>
      </c>
      <c r="H3" s="40" t="s">
        <v>43</v>
      </c>
      <c r="I3" s="54" t="s">
        <v>10</v>
      </c>
      <c r="J3" s="58" t="s">
        <v>43</v>
      </c>
      <c r="K3" s="54" t="s">
        <v>10</v>
      </c>
    </row>
    <row r="4" spans="1:31" ht="35.25" customHeight="1" thickBot="1">
      <c r="D4" s="123"/>
      <c r="E4" s="124"/>
      <c r="F4" s="61" t="str">
        <f>P69</f>
        <v>27.0</v>
      </c>
      <c r="G4" s="56">
        <f>P61</f>
        <v>1</v>
      </c>
      <c r="H4" s="55" t="str">
        <f>R69</f>
        <v>48.11</v>
      </c>
      <c r="I4" s="57">
        <f>R61</f>
        <v>1</v>
      </c>
      <c r="J4" s="59" t="str">
        <f>N69</f>
        <v>37.11</v>
      </c>
      <c r="K4" s="57">
        <f>N61</f>
        <v>2</v>
      </c>
      <c r="M4" s="29" t="s">
        <v>36</v>
      </c>
      <c r="N4" s="9"/>
    </row>
    <row r="5" spans="1:31" ht="13.5">
      <c r="F5" s="33"/>
      <c r="G5" s="33"/>
      <c r="H5" s="33"/>
      <c r="I5" s="33"/>
      <c r="J5" s="34"/>
      <c r="K5" s="35"/>
      <c r="M5" s="29" t="s">
        <v>37</v>
      </c>
      <c r="N5" s="9"/>
    </row>
    <row r="6" spans="1:31" ht="15.75" customHeight="1">
      <c r="D6" s="112" t="s">
        <v>66</v>
      </c>
      <c r="E6" s="6" t="s">
        <v>11</v>
      </c>
      <c r="F6" s="36"/>
      <c r="G6" s="32" t="str">
        <f>IF(W63=0,"",W63)</f>
        <v/>
      </c>
      <c r="H6" s="36"/>
      <c r="I6" s="32" t="str">
        <f>IF(Y63=0,"",Y63)</f>
        <v/>
      </c>
      <c r="J6" s="37"/>
      <c r="K6" s="32" t="str">
        <f>IF(U63=0,"",U63)</f>
        <v/>
      </c>
      <c r="M6" s="9" t="s">
        <v>39</v>
      </c>
    </row>
    <row r="7" spans="1:31" ht="15.75" customHeight="1">
      <c r="D7" s="113"/>
      <c r="E7" s="6" t="s">
        <v>12</v>
      </c>
      <c r="F7" s="36"/>
      <c r="G7" s="32" t="str">
        <f>IF(W64=0,"",W64)</f>
        <v/>
      </c>
      <c r="H7" s="36"/>
      <c r="I7" s="32" t="str">
        <f>IF(Y64=0,"",Y64)</f>
        <v/>
      </c>
      <c r="J7" s="37"/>
      <c r="K7" s="32" t="str">
        <f>IF(U64=0,"",U64)</f>
        <v/>
      </c>
    </row>
    <row r="8" spans="1:31" ht="15.75" customHeight="1">
      <c r="D8" s="113"/>
      <c r="E8" s="6" t="s">
        <v>13</v>
      </c>
      <c r="F8" s="36"/>
      <c r="G8" s="32" t="str">
        <f>IF(W66=0,"",W66)</f>
        <v/>
      </c>
      <c r="H8" s="36"/>
      <c r="I8" s="32">
        <f>IF(Y66=0,"",Y66)</f>
        <v>1</v>
      </c>
      <c r="J8" s="37"/>
      <c r="K8" s="32">
        <f>IF(U66=0,"",U66)</f>
        <v>1</v>
      </c>
    </row>
    <row r="9" spans="1:31" ht="15.75" customHeight="1">
      <c r="D9" s="113"/>
      <c r="E9" s="6" t="s">
        <v>14</v>
      </c>
      <c r="F9" s="36"/>
      <c r="G9" s="32" t="str">
        <f>IF(W67=0,"",W67)</f>
        <v/>
      </c>
      <c r="H9" s="36"/>
      <c r="I9" s="32" t="str">
        <f>IF(Y67=0,"",Y67)</f>
        <v/>
      </c>
      <c r="J9" s="37"/>
      <c r="K9" s="32" t="str">
        <f>IF(U67=0,"",U67)</f>
        <v/>
      </c>
    </row>
    <row r="10" spans="1:31" ht="15.75" customHeight="1">
      <c r="D10" s="113"/>
      <c r="E10" s="6" t="s">
        <v>15</v>
      </c>
      <c r="F10" s="36"/>
      <c r="G10" s="32">
        <f>IF(W68=0,"",W68)</f>
        <v>1</v>
      </c>
      <c r="H10" s="36"/>
      <c r="I10" s="32" t="str">
        <f>IF(Y68=0,"",Y68)</f>
        <v/>
      </c>
      <c r="J10" s="37"/>
      <c r="K10" s="32">
        <f>IF(U68=0,"",U68)</f>
        <v>1</v>
      </c>
    </row>
    <row r="11" spans="1:31" ht="15.75" customHeight="1">
      <c r="D11" s="114"/>
      <c r="E11" s="6" t="s">
        <v>16</v>
      </c>
      <c r="F11" s="36"/>
      <c r="G11" s="32" t="str">
        <f>IF(W69=0,"",W69)</f>
        <v/>
      </c>
      <c r="H11" s="36"/>
      <c r="I11" s="32" t="str">
        <f>IF(Y69=0,"",Y69)</f>
        <v/>
      </c>
      <c r="J11" s="37"/>
      <c r="K11" s="32" t="str">
        <f>IF(U69=0,"",U69)</f>
        <v/>
      </c>
    </row>
    <row r="12" spans="1:31" ht="21.75" customHeight="1">
      <c r="S12" s="9" t="s">
        <v>38</v>
      </c>
    </row>
    <row r="13" spans="1:31" ht="12.75" thickBot="1">
      <c r="H13" s="42">
        <f ca="1">H14+1</f>
        <v>41520</v>
      </c>
      <c r="I13" s="8" t="s">
        <v>57</v>
      </c>
      <c r="AA13" s="9" t="s">
        <v>68</v>
      </c>
    </row>
    <row r="14" spans="1:31" ht="25.5" customHeight="1" thickTop="1" thickBot="1">
      <c r="H14" s="41">
        <f ca="1">TODAY()</f>
        <v>41519</v>
      </c>
      <c r="I14" s="30">
        <v>41729</v>
      </c>
      <c r="J14" s="38" t="s">
        <v>45</v>
      </c>
      <c r="R14" s="9" t="s">
        <v>22</v>
      </c>
      <c r="AA14" s="9" t="s">
        <v>22</v>
      </c>
    </row>
    <row r="15" spans="1:31" ht="12.75" thickTop="1">
      <c r="E15" s="7" t="s">
        <v>20</v>
      </c>
      <c r="F15" s="10" t="s">
        <v>21</v>
      </c>
      <c r="I15" s="42">
        <f>I14+1</f>
        <v>41730</v>
      </c>
      <c r="N15" t="s">
        <v>5</v>
      </c>
      <c r="P15" t="s">
        <v>6</v>
      </c>
      <c r="AE15" s="9" t="s">
        <v>38</v>
      </c>
    </row>
    <row r="16" spans="1:31" ht="15" customHeight="1">
      <c r="B16" s="6"/>
      <c r="C16" s="6" t="s">
        <v>17</v>
      </c>
      <c r="D16" s="6" t="s">
        <v>44</v>
      </c>
      <c r="E16" s="6" t="s">
        <v>18</v>
      </c>
      <c r="F16" s="6" t="s">
        <v>4</v>
      </c>
      <c r="G16" s="6" t="s">
        <v>1</v>
      </c>
      <c r="H16" s="6" t="s">
        <v>2</v>
      </c>
      <c r="I16" s="6" t="s">
        <v>3</v>
      </c>
      <c r="N16" s="19"/>
      <c r="O16" s="20"/>
      <c r="P16" s="20" t="s">
        <v>7</v>
      </c>
      <c r="Q16" s="20"/>
      <c r="R16" s="20" t="s">
        <v>8</v>
      </c>
      <c r="S16" s="21"/>
      <c r="T16" s="19"/>
      <c r="U16" s="20" t="s">
        <v>9</v>
      </c>
      <c r="V16" s="20"/>
      <c r="W16" s="20" t="s">
        <v>7</v>
      </c>
      <c r="X16" s="20"/>
      <c r="Y16" s="21" t="s">
        <v>8</v>
      </c>
      <c r="Z16" s="1"/>
      <c r="AA16" s="125"/>
      <c r="AB16">
        <v>1</v>
      </c>
    </row>
    <row r="17" spans="2:29" ht="23.25" customHeight="1">
      <c r="B17" s="6">
        <v>1</v>
      </c>
      <c r="C17" s="68" t="s">
        <v>23</v>
      </c>
      <c r="D17" s="52" t="s">
        <v>129</v>
      </c>
      <c r="E17" s="49">
        <v>1</v>
      </c>
      <c r="F17" s="50">
        <v>3</v>
      </c>
      <c r="G17" s="53">
        <v>21641</v>
      </c>
      <c r="H17" s="31" t="str">
        <f ca="1">IF(G17="","",DATEDIF(G17,$H$13,"y"))&amp;"."&amp;IF(IF(G17="","",DATEDIF(G17,$H$13,"ym"))&lt;10,"0"&amp;IF(G17="","",DATEDIF(G17,$H$13,"ym")),IF(G17="","",DATEDIF(G17,$H$13,"ym")))</f>
        <v>54.05</v>
      </c>
      <c r="I17" s="31" t="str">
        <f>IF(G17="","",DATEDIF(G17,$I$15,"y"))&amp;"."&amp;IF(IF(G17="","",DATEDIF(G17,$I$15,"ym"))&lt;10,"0"&amp;IF(G17="","",DATEDIF(G17,$I$15,"ym")),IF(G17="","",DATEDIF(G17,$I$15,"ym")))</f>
        <v>55.00</v>
      </c>
      <c r="J17" s="28"/>
      <c r="N17" s="22" t="str">
        <f>IF(OR(D17="",F17=3),"",INT(I17))</f>
        <v/>
      </c>
      <c r="O17" s="23" t="str">
        <f>IF(OR(D17="",F17=3),"",VALUE(IF(LEN(I17)=5,RIGHT(I17,2),RIGHT(I17,1))))</f>
        <v/>
      </c>
      <c r="P17" s="13" t="str">
        <f>IF(E17=1,N17,"")</f>
        <v/>
      </c>
      <c r="Q17" s="13" t="str">
        <f>IF(E17=1,O17,"")</f>
        <v/>
      </c>
      <c r="R17" s="13" t="str">
        <f>IF(E17=2,N17,"")</f>
        <v/>
      </c>
      <c r="S17" s="14" t="str">
        <f>IF(E17=2,O17,"")</f>
        <v/>
      </c>
      <c r="T17" s="15"/>
      <c r="U17" s="13" t="str">
        <f>IF(N17="","",INT(N17/10))</f>
        <v/>
      </c>
      <c r="V17" s="13"/>
      <c r="W17" s="13" t="str">
        <f t="shared" ref="W17:Y17" si="0">IF(P17="","",INT(P17/10))</f>
        <v/>
      </c>
      <c r="X17" s="13"/>
      <c r="Y17" s="14" t="str">
        <f t="shared" si="0"/>
        <v/>
      </c>
      <c r="Z17" s="1"/>
      <c r="AA17" s="126" t="s">
        <v>23</v>
      </c>
      <c r="AB17">
        <v>2</v>
      </c>
      <c r="AC17">
        <v>3</v>
      </c>
    </row>
    <row r="18" spans="2:29" ht="23.25" customHeight="1">
      <c r="B18" s="6">
        <v>2</v>
      </c>
      <c r="C18" s="68" t="s">
        <v>27</v>
      </c>
      <c r="D18" s="52" t="s">
        <v>131</v>
      </c>
      <c r="E18" s="49">
        <v>2</v>
      </c>
      <c r="F18" s="50"/>
      <c r="G18" s="53">
        <v>23834</v>
      </c>
      <c r="H18" s="31" t="str">
        <f t="shared" ref="H18:H60" ca="1" si="1">IF(G18="","",DATEDIF(G18,$H$13,"y"))&amp;"."&amp;IF(IF(G18="","",DATEDIF(G18,$H$13,"ym"))&lt;10,"0"&amp;IF(G18="","",DATEDIF(G18,$H$13,"ym")),IF(G18="","",DATEDIF(G18,$H$13,"ym")))</f>
        <v>48.05</v>
      </c>
      <c r="I18" s="31" t="str">
        <f t="shared" ref="I18:I60" si="2">IF(G18="","",DATEDIF(G18,$I$15,"y"))&amp;"."&amp;IF(IF(G18="","",DATEDIF(G18,$I$15,"ym"))&lt;10,"0"&amp;IF(G18="","",DATEDIF(G18,$I$15,"ym")),IF(G18="","",DATEDIF(G18,$I$15,"ym")))</f>
        <v>48.11</v>
      </c>
      <c r="J18" s="2"/>
      <c r="N18" s="22">
        <f t="shared" ref="N18:N21" si="3">IF(OR(D18="",F18=3),"",INT(I18))</f>
        <v>48</v>
      </c>
      <c r="O18" s="23">
        <f t="shared" ref="O18:O21" si="4">IF(OR(D18="",F18=3),"",VALUE(IF(LEN(I18)=5,RIGHT(I18,2),RIGHT(I18,1))))</f>
        <v>11</v>
      </c>
      <c r="P18" s="13" t="str">
        <f t="shared" ref="P18:P21" si="5">IF(E18=1,N18,"")</f>
        <v/>
      </c>
      <c r="Q18" s="13" t="str">
        <f t="shared" ref="Q18:Q21" si="6">IF(E18=1,O18,"")</f>
        <v/>
      </c>
      <c r="R18" s="13">
        <f t="shared" ref="R18:R21" si="7">IF(E18=2,N18,"")</f>
        <v>48</v>
      </c>
      <c r="S18" s="14">
        <f t="shared" ref="S18:S21" si="8">IF(E18=2,O18,"")</f>
        <v>11</v>
      </c>
      <c r="T18" s="15"/>
      <c r="U18" s="13">
        <f t="shared" ref="U18:U60" si="9">IF(N18="","",INT(N18/10))</f>
        <v>4</v>
      </c>
      <c r="V18" s="13"/>
      <c r="W18" s="13" t="str">
        <f t="shared" ref="W18:W60" si="10">IF(P18="","",INT(P18/10))</f>
        <v/>
      </c>
      <c r="X18" s="13"/>
      <c r="Y18" s="14">
        <f t="shared" ref="Y18:Y60" si="11">IF(R18="","",INT(R18/10))</f>
        <v>4</v>
      </c>
      <c r="Z18" s="1"/>
      <c r="AA18" s="126" t="s">
        <v>24</v>
      </c>
    </row>
    <row r="19" spans="2:29" ht="23.25" customHeight="1">
      <c r="B19" s="6">
        <v>3</v>
      </c>
      <c r="C19" s="68" t="s">
        <v>128</v>
      </c>
      <c r="D19" s="52" t="s">
        <v>132</v>
      </c>
      <c r="E19" s="49">
        <v>1</v>
      </c>
      <c r="F19" s="50"/>
      <c r="G19" s="53">
        <v>31867</v>
      </c>
      <c r="H19" s="31" t="str">
        <f t="shared" ca="1" si="1"/>
        <v>26.05</v>
      </c>
      <c r="I19" s="31" t="str">
        <f t="shared" si="2"/>
        <v>27.00</v>
      </c>
      <c r="J19" s="2"/>
      <c r="N19" s="22">
        <f t="shared" si="3"/>
        <v>27</v>
      </c>
      <c r="O19" s="23">
        <f t="shared" si="4"/>
        <v>0</v>
      </c>
      <c r="P19" s="13">
        <f t="shared" si="5"/>
        <v>27</v>
      </c>
      <c r="Q19" s="13">
        <f t="shared" si="6"/>
        <v>0</v>
      </c>
      <c r="R19" s="13" t="str">
        <f t="shared" si="7"/>
        <v/>
      </c>
      <c r="S19" s="14" t="str">
        <f t="shared" si="8"/>
        <v/>
      </c>
      <c r="T19" s="15"/>
      <c r="U19" s="13">
        <f t="shared" si="9"/>
        <v>2</v>
      </c>
      <c r="V19" s="13"/>
      <c r="W19" s="13">
        <f t="shared" si="10"/>
        <v>2</v>
      </c>
      <c r="X19" s="13"/>
      <c r="Y19" s="14" t="str">
        <f t="shared" si="11"/>
        <v/>
      </c>
      <c r="Z19" s="1"/>
      <c r="AA19" s="126" t="s">
        <v>25</v>
      </c>
    </row>
    <row r="20" spans="2:29" ht="23.25" customHeight="1">
      <c r="B20" s="6">
        <v>4</v>
      </c>
      <c r="C20" s="68"/>
      <c r="D20" s="52"/>
      <c r="E20" s="49"/>
      <c r="F20" s="50"/>
      <c r="G20" s="53"/>
      <c r="H20" s="31" t="str">
        <f t="shared" si="1"/>
        <v>.</v>
      </c>
      <c r="I20" s="31" t="str">
        <f t="shared" si="2"/>
        <v>.</v>
      </c>
      <c r="J20" s="2"/>
      <c r="N20" s="22" t="str">
        <f t="shared" si="3"/>
        <v/>
      </c>
      <c r="O20" s="23" t="str">
        <f t="shared" si="4"/>
        <v/>
      </c>
      <c r="P20" s="13" t="str">
        <f t="shared" si="5"/>
        <v/>
      </c>
      <c r="Q20" s="13" t="str">
        <f t="shared" si="6"/>
        <v/>
      </c>
      <c r="R20" s="13" t="str">
        <f t="shared" si="7"/>
        <v/>
      </c>
      <c r="S20" s="14" t="str">
        <f t="shared" si="8"/>
        <v/>
      </c>
      <c r="T20" s="15"/>
      <c r="U20" s="13" t="str">
        <f t="shared" si="9"/>
        <v/>
      </c>
      <c r="V20" s="13"/>
      <c r="W20" s="13" t="str">
        <f t="shared" si="10"/>
        <v/>
      </c>
      <c r="X20" s="13"/>
      <c r="Y20" s="14" t="str">
        <f t="shared" si="11"/>
        <v/>
      </c>
      <c r="Z20" s="1"/>
      <c r="AA20" s="126" t="s">
        <v>26</v>
      </c>
    </row>
    <row r="21" spans="2:29" ht="23.25" customHeight="1">
      <c r="B21" s="6">
        <v>5</v>
      </c>
      <c r="C21" s="68"/>
      <c r="D21" s="52"/>
      <c r="E21" s="49"/>
      <c r="F21" s="50"/>
      <c r="G21" s="53"/>
      <c r="H21" s="31" t="str">
        <f t="shared" si="1"/>
        <v>.</v>
      </c>
      <c r="I21" s="31" t="str">
        <f t="shared" si="2"/>
        <v>.</v>
      </c>
      <c r="J21" s="2"/>
      <c r="N21" s="22" t="str">
        <f t="shared" si="3"/>
        <v/>
      </c>
      <c r="O21" s="23" t="str">
        <f t="shared" si="4"/>
        <v/>
      </c>
      <c r="P21" s="13" t="str">
        <f t="shared" si="5"/>
        <v/>
      </c>
      <c r="Q21" s="13" t="str">
        <f t="shared" si="6"/>
        <v/>
      </c>
      <c r="R21" s="13" t="str">
        <f t="shared" si="7"/>
        <v/>
      </c>
      <c r="S21" s="14" t="str">
        <f t="shared" si="8"/>
        <v/>
      </c>
      <c r="T21" s="15"/>
      <c r="U21" s="13" t="str">
        <f t="shared" si="9"/>
        <v/>
      </c>
      <c r="V21" s="13"/>
      <c r="W21" s="13" t="str">
        <f t="shared" si="10"/>
        <v/>
      </c>
      <c r="X21" s="13"/>
      <c r="Y21" s="14" t="str">
        <f t="shared" si="11"/>
        <v/>
      </c>
      <c r="Z21" s="1"/>
      <c r="AA21" s="126" t="s">
        <v>27</v>
      </c>
    </row>
    <row r="22" spans="2:29" ht="23.25" customHeight="1">
      <c r="B22" s="6">
        <v>6</v>
      </c>
      <c r="C22" s="68"/>
      <c r="D22" s="52"/>
      <c r="E22" s="49"/>
      <c r="F22" s="50"/>
      <c r="G22" s="53"/>
      <c r="H22" s="31" t="str">
        <f t="shared" si="1"/>
        <v>.</v>
      </c>
      <c r="I22" s="31" t="str">
        <f t="shared" si="2"/>
        <v>.</v>
      </c>
      <c r="J22" s="2"/>
      <c r="N22" s="22" t="str">
        <f t="shared" ref="N22:N60" si="12">IF(OR(D22="",F22=3),"",INT(I22))</f>
        <v/>
      </c>
      <c r="O22" s="23" t="str">
        <f t="shared" ref="O22:O60" si="13">IF(OR(D22="",F22=3),"",VALUE(IF(LEN(I22)=5,RIGHT(I22,2),RIGHT(I22,1))))</f>
        <v/>
      </c>
      <c r="P22" s="13" t="str">
        <f t="shared" ref="P22:P60" si="14">IF(E22=1,N22,"")</f>
        <v/>
      </c>
      <c r="Q22" s="13" t="str">
        <f t="shared" ref="Q22:Q60" si="15">IF(E22=1,O22,"")</f>
        <v/>
      </c>
      <c r="R22" s="13" t="str">
        <f t="shared" ref="R22:R60" si="16">IF(E22=2,N22,"")</f>
        <v/>
      </c>
      <c r="S22" s="14" t="str">
        <f t="shared" ref="S22:S60" si="17">IF(E22=2,O22,"")</f>
        <v/>
      </c>
      <c r="T22" s="15"/>
      <c r="U22" s="13" t="str">
        <f t="shared" si="9"/>
        <v/>
      </c>
      <c r="V22" s="13"/>
      <c r="W22" s="13" t="str">
        <f t="shared" si="10"/>
        <v/>
      </c>
      <c r="X22" s="13"/>
      <c r="Y22" s="14" t="str">
        <f t="shared" si="11"/>
        <v/>
      </c>
      <c r="Z22" s="1"/>
      <c r="AA22" s="126" t="s">
        <v>28</v>
      </c>
    </row>
    <row r="23" spans="2:29" ht="23.25" customHeight="1">
      <c r="B23" s="6">
        <v>7</v>
      </c>
      <c r="C23" s="68"/>
      <c r="D23" s="52"/>
      <c r="E23" s="49"/>
      <c r="F23" s="50"/>
      <c r="G23" s="53"/>
      <c r="H23" s="31" t="str">
        <f t="shared" si="1"/>
        <v>.</v>
      </c>
      <c r="I23" s="31" t="str">
        <f t="shared" si="2"/>
        <v>.</v>
      </c>
      <c r="J23" s="2"/>
      <c r="N23" s="22" t="str">
        <f t="shared" si="12"/>
        <v/>
      </c>
      <c r="O23" s="23" t="str">
        <f t="shared" si="13"/>
        <v/>
      </c>
      <c r="P23" s="13" t="str">
        <f t="shared" si="14"/>
        <v/>
      </c>
      <c r="Q23" s="13" t="str">
        <f t="shared" si="15"/>
        <v/>
      </c>
      <c r="R23" s="13" t="str">
        <f t="shared" si="16"/>
        <v/>
      </c>
      <c r="S23" s="14" t="str">
        <f t="shared" si="17"/>
        <v/>
      </c>
      <c r="T23" s="15"/>
      <c r="U23" s="13" t="str">
        <f t="shared" si="9"/>
        <v/>
      </c>
      <c r="V23" s="13"/>
      <c r="W23" s="13" t="str">
        <f t="shared" si="10"/>
        <v/>
      </c>
      <c r="X23" s="13"/>
      <c r="Y23" s="14" t="str">
        <f t="shared" si="11"/>
        <v/>
      </c>
      <c r="Z23" s="1"/>
      <c r="AA23" s="126" t="s">
        <v>29</v>
      </c>
    </row>
    <row r="24" spans="2:29" ht="23.25" customHeight="1">
      <c r="B24" s="6">
        <v>8</v>
      </c>
      <c r="C24" s="68"/>
      <c r="D24" s="52"/>
      <c r="E24" s="49"/>
      <c r="F24" s="50"/>
      <c r="G24" s="53"/>
      <c r="H24" s="31" t="str">
        <f t="shared" si="1"/>
        <v>.</v>
      </c>
      <c r="I24" s="31" t="str">
        <f t="shared" si="2"/>
        <v>.</v>
      </c>
      <c r="J24" s="2"/>
      <c r="N24" s="22" t="str">
        <f t="shared" si="12"/>
        <v/>
      </c>
      <c r="O24" s="23" t="str">
        <f t="shared" si="13"/>
        <v/>
      </c>
      <c r="P24" s="13" t="str">
        <f t="shared" si="14"/>
        <v/>
      </c>
      <c r="Q24" s="13" t="str">
        <f t="shared" si="15"/>
        <v/>
      </c>
      <c r="R24" s="13" t="str">
        <f t="shared" si="16"/>
        <v/>
      </c>
      <c r="S24" s="14" t="str">
        <f t="shared" si="17"/>
        <v/>
      </c>
      <c r="T24" s="15"/>
      <c r="U24" s="13" t="str">
        <f t="shared" si="9"/>
        <v/>
      </c>
      <c r="V24" s="13"/>
      <c r="W24" s="13" t="str">
        <f t="shared" si="10"/>
        <v/>
      </c>
      <c r="X24" s="13"/>
      <c r="Y24" s="14" t="str">
        <f t="shared" si="11"/>
        <v/>
      </c>
      <c r="Z24" s="1"/>
      <c r="AA24" s="126" t="s">
        <v>30</v>
      </c>
    </row>
    <row r="25" spans="2:29" ht="23.25" customHeight="1">
      <c r="B25" s="6">
        <v>9</v>
      </c>
      <c r="C25" s="68"/>
      <c r="D25" s="52"/>
      <c r="E25" s="49"/>
      <c r="F25" s="50"/>
      <c r="G25" s="53"/>
      <c r="H25" s="31" t="str">
        <f t="shared" si="1"/>
        <v>.</v>
      </c>
      <c r="I25" s="31" t="str">
        <f t="shared" si="2"/>
        <v>.</v>
      </c>
      <c r="J25" s="2"/>
      <c r="N25" s="22" t="str">
        <f t="shared" si="12"/>
        <v/>
      </c>
      <c r="O25" s="23" t="str">
        <f t="shared" si="13"/>
        <v/>
      </c>
      <c r="P25" s="13" t="str">
        <f t="shared" si="14"/>
        <v/>
      </c>
      <c r="Q25" s="13" t="str">
        <f t="shared" si="15"/>
        <v/>
      </c>
      <c r="R25" s="13" t="str">
        <f t="shared" si="16"/>
        <v/>
      </c>
      <c r="S25" s="14" t="str">
        <f t="shared" si="17"/>
        <v/>
      </c>
      <c r="T25" s="15"/>
      <c r="U25" s="13" t="str">
        <f t="shared" si="9"/>
        <v/>
      </c>
      <c r="V25" s="13"/>
      <c r="W25" s="13" t="str">
        <f t="shared" si="10"/>
        <v/>
      </c>
      <c r="X25" s="13"/>
      <c r="Y25" s="14" t="str">
        <f t="shared" si="11"/>
        <v/>
      </c>
      <c r="Z25" s="1"/>
      <c r="AA25" s="126" t="s">
        <v>31</v>
      </c>
    </row>
    <row r="26" spans="2:29" ht="23.25" customHeight="1">
      <c r="B26" s="6">
        <v>10</v>
      </c>
      <c r="C26" s="68"/>
      <c r="D26" s="52"/>
      <c r="E26" s="49"/>
      <c r="F26" s="50"/>
      <c r="G26" s="53"/>
      <c r="H26" s="31" t="str">
        <f t="shared" si="1"/>
        <v>.</v>
      </c>
      <c r="I26" s="31" t="str">
        <f t="shared" si="2"/>
        <v>.</v>
      </c>
      <c r="J26" s="2"/>
      <c r="N26" s="22" t="str">
        <f t="shared" si="12"/>
        <v/>
      </c>
      <c r="O26" s="23" t="str">
        <f t="shared" si="13"/>
        <v/>
      </c>
      <c r="P26" s="13" t="str">
        <f t="shared" si="14"/>
        <v/>
      </c>
      <c r="Q26" s="13" t="str">
        <f t="shared" si="15"/>
        <v/>
      </c>
      <c r="R26" s="13" t="str">
        <f t="shared" si="16"/>
        <v/>
      </c>
      <c r="S26" s="14" t="str">
        <f t="shared" si="17"/>
        <v/>
      </c>
      <c r="T26" s="15"/>
      <c r="U26" s="13" t="str">
        <f t="shared" si="9"/>
        <v/>
      </c>
      <c r="V26" s="13"/>
      <c r="W26" s="13" t="str">
        <f t="shared" si="10"/>
        <v/>
      </c>
      <c r="X26" s="13"/>
      <c r="Y26" s="14" t="str">
        <f t="shared" si="11"/>
        <v/>
      </c>
      <c r="Z26" s="1"/>
      <c r="AA26" s="126" t="s">
        <v>32</v>
      </c>
    </row>
    <row r="27" spans="2:29" ht="23.25" customHeight="1">
      <c r="B27" s="6">
        <v>11</v>
      </c>
      <c r="C27" s="68"/>
      <c r="D27" s="52"/>
      <c r="E27" s="49"/>
      <c r="F27" s="50"/>
      <c r="G27" s="53"/>
      <c r="H27" s="31" t="str">
        <f t="shared" si="1"/>
        <v>.</v>
      </c>
      <c r="I27" s="31" t="str">
        <f t="shared" si="2"/>
        <v>.</v>
      </c>
      <c r="J27" s="2"/>
      <c r="N27" s="22" t="str">
        <f t="shared" si="12"/>
        <v/>
      </c>
      <c r="O27" s="23" t="str">
        <f t="shared" si="13"/>
        <v/>
      </c>
      <c r="P27" s="13" t="str">
        <f t="shared" si="14"/>
        <v/>
      </c>
      <c r="Q27" s="13" t="str">
        <f t="shared" si="15"/>
        <v/>
      </c>
      <c r="R27" s="13" t="str">
        <f t="shared" si="16"/>
        <v/>
      </c>
      <c r="S27" s="14" t="str">
        <f t="shared" si="17"/>
        <v/>
      </c>
      <c r="T27" s="15"/>
      <c r="U27" s="13" t="str">
        <f t="shared" si="9"/>
        <v/>
      </c>
      <c r="V27" s="13"/>
      <c r="W27" s="13" t="str">
        <f t="shared" si="10"/>
        <v/>
      </c>
      <c r="X27" s="13"/>
      <c r="Y27" s="14" t="str">
        <f t="shared" si="11"/>
        <v/>
      </c>
      <c r="Z27" s="1"/>
      <c r="AA27" s="126" t="s">
        <v>33</v>
      </c>
    </row>
    <row r="28" spans="2:29" ht="23.25" customHeight="1">
      <c r="B28" s="6">
        <v>12</v>
      </c>
      <c r="C28" s="68"/>
      <c r="D28" s="52"/>
      <c r="E28" s="49"/>
      <c r="F28" s="50"/>
      <c r="G28" s="53"/>
      <c r="H28" s="31" t="str">
        <f t="shared" si="1"/>
        <v>.</v>
      </c>
      <c r="I28" s="31" t="str">
        <f t="shared" si="2"/>
        <v>.</v>
      </c>
      <c r="J28" s="2"/>
      <c r="N28" s="22" t="str">
        <f t="shared" si="12"/>
        <v/>
      </c>
      <c r="O28" s="23" t="str">
        <f t="shared" si="13"/>
        <v/>
      </c>
      <c r="P28" s="13" t="str">
        <f t="shared" si="14"/>
        <v/>
      </c>
      <c r="Q28" s="13" t="str">
        <f t="shared" si="15"/>
        <v/>
      </c>
      <c r="R28" s="13" t="str">
        <f t="shared" si="16"/>
        <v/>
      </c>
      <c r="S28" s="14" t="str">
        <f t="shared" si="17"/>
        <v/>
      </c>
      <c r="T28" s="15"/>
      <c r="U28" s="13" t="str">
        <f t="shared" si="9"/>
        <v/>
      </c>
      <c r="V28" s="13"/>
      <c r="W28" s="13" t="str">
        <f t="shared" si="10"/>
        <v/>
      </c>
      <c r="X28" s="13"/>
      <c r="Y28" s="14" t="str">
        <f t="shared" si="11"/>
        <v/>
      </c>
      <c r="Z28" s="1"/>
      <c r="AA28" s="126" t="s">
        <v>34</v>
      </c>
    </row>
    <row r="29" spans="2:29" ht="23.25" customHeight="1">
      <c r="B29" s="6">
        <v>13</v>
      </c>
      <c r="C29" s="68"/>
      <c r="D29" s="52"/>
      <c r="E29" s="49"/>
      <c r="F29" s="50"/>
      <c r="G29" s="53"/>
      <c r="H29" s="31" t="str">
        <f t="shared" si="1"/>
        <v>.</v>
      </c>
      <c r="I29" s="31" t="str">
        <f t="shared" si="2"/>
        <v>.</v>
      </c>
      <c r="J29" s="2"/>
      <c r="N29" s="22" t="str">
        <f t="shared" si="12"/>
        <v/>
      </c>
      <c r="O29" s="23" t="str">
        <f t="shared" si="13"/>
        <v/>
      </c>
      <c r="P29" s="13" t="str">
        <f>IF(E29=1,N29,"")</f>
        <v/>
      </c>
      <c r="Q29" s="13" t="str">
        <f t="shared" si="15"/>
        <v/>
      </c>
      <c r="R29" s="13" t="str">
        <f t="shared" si="16"/>
        <v/>
      </c>
      <c r="S29" s="14" t="str">
        <f t="shared" si="17"/>
        <v/>
      </c>
      <c r="T29" s="15"/>
      <c r="U29" s="13" t="str">
        <f t="shared" si="9"/>
        <v/>
      </c>
      <c r="V29" s="13"/>
      <c r="W29" s="13" t="str">
        <f>IF(P29="","",INT(P29/10))</f>
        <v/>
      </c>
      <c r="X29" s="13"/>
      <c r="Y29" s="14" t="str">
        <f t="shared" si="11"/>
        <v/>
      </c>
      <c r="Z29" s="1"/>
      <c r="AA29" s="126" t="s">
        <v>35</v>
      </c>
    </row>
    <row r="30" spans="2:29" ht="23.25" customHeight="1">
      <c r="B30" s="6">
        <v>14</v>
      </c>
      <c r="C30" s="68"/>
      <c r="D30" s="69"/>
      <c r="E30" s="49"/>
      <c r="F30" s="50"/>
      <c r="G30" s="51"/>
      <c r="H30" s="31" t="str">
        <f t="shared" si="1"/>
        <v>.</v>
      </c>
      <c r="I30" s="31" t="str">
        <f t="shared" si="2"/>
        <v>.</v>
      </c>
      <c r="J30" s="2"/>
      <c r="N30" s="22" t="str">
        <f t="shared" si="12"/>
        <v/>
      </c>
      <c r="O30" s="23" t="str">
        <f t="shared" si="13"/>
        <v/>
      </c>
      <c r="P30" s="13" t="str">
        <f t="shared" si="14"/>
        <v/>
      </c>
      <c r="Q30" s="13" t="str">
        <f t="shared" si="15"/>
        <v/>
      </c>
      <c r="R30" s="13" t="str">
        <f t="shared" si="16"/>
        <v/>
      </c>
      <c r="S30" s="14" t="str">
        <f t="shared" si="17"/>
        <v/>
      </c>
      <c r="T30" s="15"/>
      <c r="U30" s="13" t="str">
        <f t="shared" si="9"/>
        <v/>
      </c>
      <c r="V30" s="13"/>
      <c r="W30" s="13" t="str">
        <f t="shared" si="10"/>
        <v/>
      </c>
      <c r="X30" s="13"/>
      <c r="Y30" s="14" t="str">
        <f t="shared" si="11"/>
        <v/>
      </c>
      <c r="Z30" s="1"/>
      <c r="AA30" s="126" t="s">
        <v>46</v>
      </c>
    </row>
    <row r="31" spans="2:29" ht="23.25" customHeight="1">
      <c r="B31" s="6">
        <v>15</v>
      </c>
      <c r="C31" s="68"/>
      <c r="D31" s="69"/>
      <c r="E31" s="49"/>
      <c r="F31" s="50"/>
      <c r="G31" s="51"/>
      <c r="H31" s="31" t="str">
        <f t="shared" si="1"/>
        <v>.</v>
      </c>
      <c r="I31" s="31" t="str">
        <f t="shared" si="2"/>
        <v>.</v>
      </c>
      <c r="J31" s="2"/>
      <c r="N31" s="22" t="str">
        <f t="shared" si="12"/>
        <v/>
      </c>
      <c r="O31" s="23" t="str">
        <f t="shared" si="13"/>
        <v/>
      </c>
      <c r="P31" s="13" t="str">
        <f t="shared" si="14"/>
        <v/>
      </c>
      <c r="Q31" s="13" t="str">
        <f t="shared" si="15"/>
        <v/>
      </c>
      <c r="R31" s="13" t="str">
        <f t="shared" si="16"/>
        <v/>
      </c>
      <c r="S31" s="14" t="str">
        <f t="shared" si="17"/>
        <v/>
      </c>
      <c r="T31" s="15"/>
      <c r="U31" s="13" t="str">
        <f t="shared" si="9"/>
        <v/>
      </c>
      <c r="V31" s="13"/>
      <c r="W31" s="13" t="str">
        <f t="shared" si="10"/>
        <v/>
      </c>
      <c r="X31" s="13"/>
      <c r="Y31" s="14" t="str">
        <f t="shared" si="11"/>
        <v/>
      </c>
      <c r="Z31" s="1"/>
      <c r="AA31" s="126" t="s">
        <v>47</v>
      </c>
    </row>
    <row r="32" spans="2:29" ht="23.25" customHeight="1">
      <c r="B32" s="6">
        <v>16</v>
      </c>
      <c r="C32" s="68"/>
      <c r="D32" s="69"/>
      <c r="E32" s="49"/>
      <c r="F32" s="50"/>
      <c r="G32" s="51"/>
      <c r="H32" s="31" t="str">
        <f t="shared" si="1"/>
        <v>.</v>
      </c>
      <c r="I32" s="31" t="str">
        <f t="shared" si="2"/>
        <v>.</v>
      </c>
      <c r="J32" s="2"/>
      <c r="N32" s="22" t="str">
        <f t="shared" si="12"/>
        <v/>
      </c>
      <c r="O32" s="23" t="str">
        <f t="shared" si="13"/>
        <v/>
      </c>
      <c r="P32" s="13" t="str">
        <f t="shared" si="14"/>
        <v/>
      </c>
      <c r="Q32" s="13" t="str">
        <f t="shared" si="15"/>
        <v/>
      </c>
      <c r="R32" s="13" t="str">
        <f t="shared" si="16"/>
        <v/>
      </c>
      <c r="S32" s="14" t="str">
        <f t="shared" si="17"/>
        <v/>
      </c>
      <c r="T32" s="15"/>
      <c r="U32" s="13" t="str">
        <f t="shared" si="9"/>
        <v/>
      </c>
      <c r="V32" s="13"/>
      <c r="W32" s="13" t="str">
        <f t="shared" si="10"/>
        <v/>
      </c>
      <c r="X32" s="13"/>
      <c r="Y32" s="14" t="str">
        <f t="shared" si="11"/>
        <v/>
      </c>
      <c r="Z32" s="1"/>
      <c r="AA32" s="126" t="s">
        <v>48</v>
      </c>
    </row>
    <row r="33" spans="2:27" ht="23.25" customHeight="1">
      <c r="B33" s="6">
        <v>17</v>
      </c>
      <c r="C33" s="68"/>
      <c r="D33" s="69"/>
      <c r="E33" s="49"/>
      <c r="F33" s="50"/>
      <c r="G33" s="51"/>
      <c r="H33" s="31" t="str">
        <f t="shared" si="1"/>
        <v>.</v>
      </c>
      <c r="I33" s="31" t="str">
        <f t="shared" si="2"/>
        <v>.</v>
      </c>
      <c r="J33" s="2"/>
      <c r="N33" s="22" t="str">
        <f t="shared" si="12"/>
        <v/>
      </c>
      <c r="O33" s="23" t="str">
        <f t="shared" si="13"/>
        <v/>
      </c>
      <c r="P33" s="13" t="str">
        <f t="shared" si="14"/>
        <v/>
      </c>
      <c r="Q33" s="13" t="str">
        <f t="shared" si="15"/>
        <v/>
      </c>
      <c r="R33" s="13" t="str">
        <f t="shared" si="16"/>
        <v/>
      </c>
      <c r="S33" s="14" t="str">
        <f t="shared" si="17"/>
        <v/>
      </c>
      <c r="T33" s="15"/>
      <c r="U33" s="13" t="str">
        <f t="shared" si="9"/>
        <v/>
      </c>
      <c r="V33" s="13"/>
      <c r="W33" s="13" t="str">
        <f t="shared" si="10"/>
        <v/>
      </c>
      <c r="X33" s="13"/>
      <c r="Y33" s="14" t="str">
        <f t="shared" si="11"/>
        <v/>
      </c>
      <c r="Z33" s="1"/>
      <c r="AA33" s="126" t="s">
        <v>49</v>
      </c>
    </row>
    <row r="34" spans="2:27" ht="23.25" customHeight="1">
      <c r="B34" s="6">
        <v>18</v>
      </c>
      <c r="C34" s="68"/>
      <c r="D34" s="69"/>
      <c r="E34" s="49"/>
      <c r="F34" s="50"/>
      <c r="G34" s="51"/>
      <c r="H34" s="31" t="str">
        <f t="shared" si="1"/>
        <v>.</v>
      </c>
      <c r="I34" s="31" t="str">
        <f t="shared" si="2"/>
        <v>.</v>
      </c>
      <c r="J34" s="2"/>
      <c r="N34" s="22" t="str">
        <f t="shared" si="12"/>
        <v/>
      </c>
      <c r="O34" s="23" t="str">
        <f t="shared" si="13"/>
        <v/>
      </c>
      <c r="P34" s="13" t="str">
        <f t="shared" si="14"/>
        <v/>
      </c>
      <c r="Q34" s="13" t="str">
        <f t="shared" si="15"/>
        <v/>
      </c>
      <c r="R34" s="13" t="str">
        <f t="shared" si="16"/>
        <v/>
      </c>
      <c r="S34" s="14" t="str">
        <f t="shared" si="17"/>
        <v/>
      </c>
      <c r="T34" s="15"/>
      <c r="U34" s="13" t="str">
        <f t="shared" si="9"/>
        <v/>
      </c>
      <c r="V34" s="13"/>
      <c r="W34" s="13" t="str">
        <f t="shared" si="10"/>
        <v/>
      </c>
      <c r="X34" s="13"/>
      <c r="Y34" s="14" t="str">
        <f t="shared" si="11"/>
        <v/>
      </c>
      <c r="Z34" s="1"/>
      <c r="AA34" s="126" t="s">
        <v>50</v>
      </c>
    </row>
    <row r="35" spans="2:27" ht="23.25" customHeight="1">
      <c r="B35" s="6">
        <v>19</v>
      </c>
      <c r="C35" s="68"/>
      <c r="D35" s="69"/>
      <c r="E35" s="49"/>
      <c r="F35" s="50"/>
      <c r="G35" s="51"/>
      <c r="H35" s="31" t="str">
        <f t="shared" si="1"/>
        <v>.</v>
      </c>
      <c r="I35" s="31" t="str">
        <f t="shared" si="2"/>
        <v>.</v>
      </c>
      <c r="J35" s="2"/>
      <c r="N35" s="22" t="str">
        <f t="shared" si="12"/>
        <v/>
      </c>
      <c r="O35" s="23" t="str">
        <f t="shared" si="13"/>
        <v/>
      </c>
      <c r="P35" s="13" t="str">
        <f t="shared" si="14"/>
        <v/>
      </c>
      <c r="Q35" s="13" t="str">
        <f t="shared" si="15"/>
        <v/>
      </c>
      <c r="R35" s="13" t="str">
        <f t="shared" si="16"/>
        <v/>
      </c>
      <c r="S35" s="14" t="str">
        <f t="shared" si="17"/>
        <v/>
      </c>
      <c r="T35" s="15"/>
      <c r="U35" s="13" t="str">
        <f t="shared" si="9"/>
        <v/>
      </c>
      <c r="V35" s="13"/>
      <c r="W35" s="13" t="str">
        <f t="shared" si="10"/>
        <v/>
      </c>
      <c r="X35" s="13"/>
      <c r="Y35" s="14" t="str">
        <f t="shared" si="11"/>
        <v/>
      </c>
      <c r="Z35" s="1"/>
      <c r="AA35" s="126" t="s">
        <v>51</v>
      </c>
    </row>
    <row r="36" spans="2:27" ht="23.25" customHeight="1">
      <c r="B36" s="6">
        <v>20</v>
      </c>
      <c r="C36" s="68"/>
      <c r="D36" s="69"/>
      <c r="E36" s="49"/>
      <c r="F36" s="50"/>
      <c r="G36" s="51"/>
      <c r="H36" s="31" t="str">
        <f t="shared" si="1"/>
        <v>.</v>
      </c>
      <c r="I36" s="31" t="str">
        <f t="shared" si="2"/>
        <v>.</v>
      </c>
      <c r="J36" s="2"/>
      <c r="N36" s="22" t="str">
        <f t="shared" si="12"/>
        <v/>
      </c>
      <c r="O36" s="23" t="str">
        <f t="shared" si="13"/>
        <v/>
      </c>
      <c r="P36" s="13" t="str">
        <f t="shared" si="14"/>
        <v/>
      </c>
      <c r="Q36" s="13" t="str">
        <f t="shared" si="15"/>
        <v/>
      </c>
      <c r="R36" s="13" t="str">
        <f t="shared" si="16"/>
        <v/>
      </c>
      <c r="S36" s="14" t="str">
        <f t="shared" si="17"/>
        <v/>
      </c>
      <c r="T36" s="15"/>
      <c r="U36" s="13" t="str">
        <f t="shared" si="9"/>
        <v/>
      </c>
      <c r="V36" s="13"/>
      <c r="W36" s="13" t="str">
        <f t="shared" si="10"/>
        <v/>
      </c>
      <c r="X36" s="13"/>
      <c r="Y36" s="14" t="str">
        <f t="shared" si="11"/>
        <v/>
      </c>
      <c r="Z36" s="1"/>
      <c r="AA36" s="126" t="s">
        <v>53</v>
      </c>
    </row>
    <row r="37" spans="2:27" ht="23.25" customHeight="1">
      <c r="B37" s="6">
        <v>21</v>
      </c>
      <c r="C37" s="68"/>
      <c r="D37" s="69"/>
      <c r="E37" s="49"/>
      <c r="F37" s="50"/>
      <c r="G37" s="51"/>
      <c r="H37" s="31" t="str">
        <f t="shared" si="1"/>
        <v>.</v>
      </c>
      <c r="I37" s="31" t="str">
        <f t="shared" si="2"/>
        <v>.</v>
      </c>
      <c r="J37" s="2"/>
      <c r="N37" s="22" t="str">
        <f t="shared" si="12"/>
        <v/>
      </c>
      <c r="O37" s="23" t="str">
        <f t="shared" si="13"/>
        <v/>
      </c>
      <c r="P37" s="13" t="str">
        <f t="shared" si="14"/>
        <v/>
      </c>
      <c r="Q37" s="13" t="str">
        <f t="shared" si="15"/>
        <v/>
      </c>
      <c r="R37" s="13" t="str">
        <f t="shared" si="16"/>
        <v/>
      </c>
      <c r="S37" s="14" t="str">
        <f t="shared" si="17"/>
        <v/>
      </c>
      <c r="T37" s="15"/>
      <c r="U37" s="13" t="str">
        <f t="shared" si="9"/>
        <v/>
      </c>
      <c r="V37" s="13"/>
      <c r="W37" s="13" t="str">
        <f t="shared" si="10"/>
        <v/>
      </c>
      <c r="X37" s="13"/>
      <c r="Y37" s="14" t="str">
        <f t="shared" si="11"/>
        <v/>
      </c>
      <c r="Z37" s="1"/>
      <c r="AA37" s="126" t="s">
        <v>52</v>
      </c>
    </row>
    <row r="38" spans="2:27" ht="23.25" customHeight="1">
      <c r="B38" s="6">
        <v>22</v>
      </c>
      <c r="C38" s="68"/>
      <c r="D38" s="69"/>
      <c r="E38" s="49"/>
      <c r="F38" s="50"/>
      <c r="G38" s="51"/>
      <c r="H38" s="31" t="str">
        <f t="shared" si="1"/>
        <v>.</v>
      </c>
      <c r="I38" s="31" t="str">
        <f t="shared" si="2"/>
        <v>.</v>
      </c>
      <c r="J38" s="2"/>
      <c r="N38" s="22" t="str">
        <f t="shared" si="12"/>
        <v/>
      </c>
      <c r="O38" s="23" t="str">
        <f t="shared" si="13"/>
        <v/>
      </c>
      <c r="P38" s="13" t="str">
        <f t="shared" si="14"/>
        <v/>
      </c>
      <c r="Q38" s="13" t="str">
        <f t="shared" si="15"/>
        <v/>
      </c>
      <c r="R38" s="13" t="str">
        <f t="shared" si="16"/>
        <v/>
      </c>
      <c r="S38" s="14" t="str">
        <f t="shared" si="17"/>
        <v/>
      </c>
      <c r="T38" s="15"/>
      <c r="U38" s="13" t="str">
        <f t="shared" si="9"/>
        <v/>
      </c>
      <c r="V38" s="13"/>
      <c r="W38" s="13" t="str">
        <f t="shared" si="10"/>
        <v/>
      </c>
      <c r="X38" s="13"/>
      <c r="Y38" s="14" t="str">
        <f t="shared" si="11"/>
        <v/>
      </c>
      <c r="Z38" s="1"/>
      <c r="AA38" s="126" t="s">
        <v>55</v>
      </c>
    </row>
    <row r="39" spans="2:27" ht="23.25" customHeight="1">
      <c r="B39" s="6">
        <v>23</v>
      </c>
      <c r="C39" s="68"/>
      <c r="D39" s="69"/>
      <c r="E39" s="49"/>
      <c r="F39" s="50"/>
      <c r="G39" s="51"/>
      <c r="H39" s="31" t="str">
        <f t="shared" si="1"/>
        <v>.</v>
      </c>
      <c r="I39" s="31" t="str">
        <f t="shared" si="2"/>
        <v>.</v>
      </c>
      <c r="J39" s="2"/>
      <c r="N39" s="22" t="str">
        <f t="shared" si="12"/>
        <v/>
      </c>
      <c r="O39" s="23" t="str">
        <f t="shared" si="13"/>
        <v/>
      </c>
      <c r="P39" s="13" t="str">
        <f t="shared" si="14"/>
        <v/>
      </c>
      <c r="Q39" s="13" t="str">
        <f t="shared" si="15"/>
        <v/>
      </c>
      <c r="R39" s="13" t="str">
        <f t="shared" si="16"/>
        <v/>
      </c>
      <c r="S39" s="14" t="str">
        <f t="shared" si="17"/>
        <v/>
      </c>
      <c r="T39" s="15"/>
      <c r="U39" s="13" t="str">
        <f t="shared" si="9"/>
        <v/>
      </c>
      <c r="V39" s="13"/>
      <c r="W39" s="13" t="str">
        <f t="shared" si="10"/>
        <v/>
      </c>
      <c r="X39" s="13"/>
      <c r="Y39" s="14" t="str">
        <f t="shared" si="11"/>
        <v/>
      </c>
      <c r="Z39" s="1"/>
      <c r="AA39" s="126" t="s">
        <v>67</v>
      </c>
    </row>
    <row r="40" spans="2:27" ht="23.25" customHeight="1">
      <c r="B40" s="6">
        <v>24</v>
      </c>
      <c r="C40" s="68"/>
      <c r="D40" s="69"/>
      <c r="E40" s="49"/>
      <c r="F40" s="50"/>
      <c r="G40" s="51"/>
      <c r="H40" s="31" t="str">
        <f t="shared" si="1"/>
        <v>.</v>
      </c>
      <c r="I40" s="31" t="str">
        <f t="shared" si="2"/>
        <v>.</v>
      </c>
      <c r="J40" s="2"/>
      <c r="N40" s="22" t="str">
        <f t="shared" si="12"/>
        <v/>
      </c>
      <c r="O40" s="23" t="str">
        <f t="shared" si="13"/>
        <v/>
      </c>
      <c r="P40" s="13" t="str">
        <f t="shared" si="14"/>
        <v/>
      </c>
      <c r="Q40" s="13" t="str">
        <f t="shared" si="15"/>
        <v/>
      </c>
      <c r="R40" s="13" t="str">
        <f t="shared" si="16"/>
        <v/>
      </c>
      <c r="S40" s="14" t="str">
        <f t="shared" si="17"/>
        <v/>
      </c>
      <c r="T40" s="15"/>
      <c r="U40" s="13" t="str">
        <f t="shared" si="9"/>
        <v/>
      </c>
      <c r="V40" s="13"/>
      <c r="W40" s="13" t="str">
        <f t="shared" si="10"/>
        <v/>
      </c>
      <c r="X40" s="13"/>
      <c r="Y40" s="14" t="str">
        <f t="shared" si="11"/>
        <v/>
      </c>
      <c r="Z40" s="1"/>
      <c r="AA40" s="127" t="s">
        <v>128</v>
      </c>
    </row>
    <row r="41" spans="2:27" ht="23.25" customHeight="1">
      <c r="B41" s="6">
        <v>25</v>
      </c>
      <c r="C41" s="68"/>
      <c r="D41" s="69"/>
      <c r="E41" s="49"/>
      <c r="F41" s="50"/>
      <c r="G41" s="51"/>
      <c r="H41" s="31" t="str">
        <f t="shared" si="1"/>
        <v>.</v>
      </c>
      <c r="I41" s="31" t="str">
        <f t="shared" si="2"/>
        <v>.</v>
      </c>
      <c r="J41" s="2"/>
      <c r="N41" s="22" t="str">
        <f t="shared" si="12"/>
        <v/>
      </c>
      <c r="O41" s="23" t="str">
        <f t="shared" si="13"/>
        <v/>
      </c>
      <c r="P41" s="13" t="str">
        <f t="shared" si="14"/>
        <v/>
      </c>
      <c r="Q41" s="13" t="str">
        <f t="shared" si="15"/>
        <v/>
      </c>
      <c r="R41" s="13" t="str">
        <f t="shared" si="16"/>
        <v/>
      </c>
      <c r="S41" s="14" t="str">
        <f t="shared" si="17"/>
        <v/>
      </c>
      <c r="T41" s="15"/>
      <c r="U41" s="13" t="str">
        <f t="shared" si="9"/>
        <v/>
      </c>
      <c r="V41" s="13"/>
      <c r="W41" s="13" t="str">
        <f t="shared" si="10"/>
        <v/>
      </c>
      <c r="X41" s="13"/>
      <c r="Y41" s="14" t="str">
        <f t="shared" si="11"/>
        <v/>
      </c>
      <c r="Z41" s="1"/>
      <c r="AA41" s="127"/>
    </row>
    <row r="42" spans="2:27" ht="23.25" customHeight="1">
      <c r="B42" s="6">
        <v>26</v>
      </c>
      <c r="C42" s="68"/>
      <c r="D42" s="69"/>
      <c r="E42" s="49"/>
      <c r="F42" s="50"/>
      <c r="G42" s="51"/>
      <c r="H42" s="31" t="str">
        <f t="shared" si="1"/>
        <v>.</v>
      </c>
      <c r="I42" s="31" t="str">
        <f t="shared" si="2"/>
        <v>.</v>
      </c>
      <c r="J42" s="2"/>
      <c r="N42" s="22" t="str">
        <f t="shared" si="12"/>
        <v/>
      </c>
      <c r="O42" s="23" t="str">
        <f t="shared" si="13"/>
        <v/>
      </c>
      <c r="P42" s="13" t="str">
        <f t="shared" si="14"/>
        <v/>
      </c>
      <c r="Q42" s="13" t="str">
        <f t="shared" si="15"/>
        <v/>
      </c>
      <c r="R42" s="13" t="str">
        <f t="shared" si="16"/>
        <v/>
      </c>
      <c r="S42" s="14" t="str">
        <f t="shared" si="17"/>
        <v/>
      </c>
      <c r="T42" s="15"/>
      <c r="U42" s="13" t="str">
        <f t="shared" si="9"/>
        <v/>
      </c>
      <c r="V42" s="13"/>
      <c r="W42" s="13" t="str">
        <f t="shared" si="10"/>
        <v/>
      </c>
      <c r="X42" s="13"/>
      <c r="Y42" s="14" t="str">
        <f t="shared" si="11"/>
        <v/>
      </c>
      <c r="Z42" s="1"/>
      <c r="AA42" s="127"/>
    </row>
    <row r="43" spans="2:27" ht="23.25" customHeight="1">
      <c r="B43" s="6">
        <v>27</v>
      </c>
      <c r="C43" s="68"/>
      <c r="D43" s="69"/>
      <c r="E43" s="49"/>
      <c r="F43" s="50"/>
      <c r="G43" s="51"/>
      <c r="H43" s="31" t="str">
        <f t="shared" si="1"/>
        <v>.</v>
      </c>
      <c r="I43" s="31" t="str">
        <f t="shared" si="2"/>
        <v>.</v>
      </c>
      <c r="J43" s="2"/>
      <c r="N43" s="22" t="str">
        <f t="shared" si="12"/>
        <v/>
      </c>
      <c r="O43" s="23" t="str">
        <f t="shared" si="13"/>
        <v/>
      </c>
      <c r="P43" s="13" t="str">
        <f t="shared" si="14"/>
        <v/>
      </c>
      <c r="Q43" s="13" t="str">
        <f t="shared" si="15"/>
        <v/>
      </c>
      <c r="R43" s="13" t="str">
        <f t="shared" si="16"/>
        <v/>
      </c>
      <c r="S43" s="14" t="str">
        <f t="shared" si="17"/>
        <v/>
      </c>
      <c r="T43" s="15"/>
      <c r="U43" s="13" t="str">
        <f t="shared" si="9"/>
        <v/>
      </c>
      <c r="V43" s="13"/>
      <c r="W43" s="13" t="str">
        <f t="shared" si="10"/>
        <v/>
      </c>
      <c r="X43" s="13"/>
      <c r="Y43" s="14" t="str">
        <f t="shared" si="11"/>
        <v/>
      </c>
      <c r="Z43" s="1"/>
      <c r="AA43" s="127"/>
    </row>
    <row r="44" spans="2:27" ht="23.25" customHeight="1">
      <c r="B44" s="6">
        <v>28</v>
      </c>
      <c r="C44" s="68"/>
      <c r="D44" s="69"/>
      <c r="E44" s="49"/>
      <c r="F44" s="50"/>
      <c r="G44" s="51"/>
      <c r="H44" s="31" t="str">
        <f t="shared" si="1"/>
        <v>.</v>
      </c>
      <c r="I44" s="31" t="str">
        <f t="shared" si="2"/>
        <v>.</v>
      </c>
      <c r="J44" s="2"/>
      <c r="N44" s="22" t="str">
        <f t="shared" si="12"/>
        <v/>
      </c>
      <c r="O44" s="23" t="str">
        <f t="shared" si="13"/>
        <v/>
      </c>
      <c r="P44" s="13" t="str">
        <f t="shared" si="14"/>
        <v/>
      </c>
      <c r="Q44" s="13" t="str">
        <f t="shared" si="15"/>
        <v/>
      </c>
      <c r="R44" s="13" t="str">
        <f t="shared" si="16"/>
        <v/>
      </c>
      <c r="S44" s="14" t="str">
        <f t="shared" si="17"/>
        <v/>
      </c>
      <c r="T44" s="15"/>
      <c r="U44" s="13" t="str">
        <f t="shared" si="9"/>
        <v/>
      </c>
      <c r="V44" s="13"/>
      <c r="W44" s="13" t="str">
        <f t="shared" si="10"/>
        <v/>
      </c>
      <c r="X44" s="13"/>
      <c r="Y44" s="14" t="str">
        <f t="shared" si="11"/>
        <v/>
      </c>
      <c r="Z44" s="1"/>
      <c r="AA44" s="127"/>
    </row>
    <row r="45" spans="2:27" ht="23.25" customHeight="1">
      <c r="B45" s="6">
        <v>29</v>
      </c>
      <c r="C45" s="68"/>
      <c r="D45" s="69"/>
      <c r="E45" s="49"/>
      <c r="F45" s="50"/>
      <c r="G45" s="51"/>
      <c r="H45" s="31" t="str">
        <f t="shared" si="1"/>
        <v>.</v>
      </c>
      <c r="I45" s="31" t="str">
        <f t="shared" si="2"/>
        <v>.</v>
      </c>
      <c r="J45" s="2"/>
      <c r="N45" s="22" t="str">
        <f t="shared" si="12"/>
        <v/>
      </c>
      <c r="O45" s="23" t="str">
        <f t="shared" si="13"/>
        <v/>
      </c>
      <c r="P45" s="13" t="str">
        <f t="shared" si="14"/>
        <v/>
      </c>
      <c r="Q45" s="13" t="str">
        <f t="shared" si="15"/>
        <v/>
      </c>
      <c r="R45" s="13" t="str">
        <f t="shared" si="16"/>
        <v/>
      </c>
      <c r="S45" s="14" t="str">
        <f t="shared" si="17"/>
        <v/>
      </c>
      <c r="T45" s="15"/>
      <c r="U45" s="13" t="str">
        <f t="shared" si="9"/>
        <v/>
      </c>
      <c r="V45" s="13"/>
      <c r="W45" s="13" t="str">
        <f t="shared" si="10"/>
        <v/>
      </c>
      <c r="X45" s="13"/>
      <c r="Y45" s="14" t="str">
        <f t="shared" si="11"/>
        <v/>
      </c>
      <c r="Z45" s="1"/>
      <c r="AA45" s="127"/>
    </row>
    <row r="46" spans="2:27" ht="23.25" customHeight="1">
      <c r="B46" s="6">
        <v>30</v>
      </c>
      <c r="C46" s="68"/>
      <c r="D46" s="69"/>
      <c r="E46" s="49"/>
      <c r="F46" s="50"/>
      <c r="G46" s="51"/>
      <c r="H46" s="31" t="str">
        <f t="shared" si="1"/>
        <v>.</v>
      </c>
      <c r="I46" s="31" t="str">
        <f t="shared" si="2"/>
        <v>.</v>
      </c>
      <c r="J46" s="2"/>
      <c r="N46" s="22" t="str">
        <f t="shared" si="12"/>
        <v/>
      </c>
      <c r="O46" s="23" t="str">
        <f t="shared" si="13"/>
        <v/>
      </c>
      <c r="P46" s="13" t="str">
        <f t="shared" si="14"/>
        <v/>
      </c>
      <c r="Q46" s="13" t="str">
        <f t="shared" si="15"/>
        <v/>
      </c>
      <c r="R46" s="13" t="str">
        <f t="shared" si="16"/>
        <v/>
      </c>
      <c r="S46" s="14" t="str">
        <f t="shared" si="17"/>
        <v/>
      </c>
      <c r="T46" s="15"/>
      <c r="U46" s="13" t="str">
        <f t="shared" si="9"/>
        <v/>
      </c>
      <c r="V46" s="13"/>
      <c r="W46" s="13" t="str">
        <f t="shared" si="10"/>
        <v/>
      </c>
      <c r="X46" s="13"/>
      <c r="Y46" s="14" t="str">
        <f t="shared" si="11"/>
        <v/>
      </c>
      <c r="Z46" s="1"/>
      <c r="AA46" s="127"/>
    </row>
    <row r="47" spans="2:27" ht="23.25" customHeight="1">
      <c r="B47" s="6">
        <v>31</v>
      </c>
      <c r="C47" s="68"/>
      <c r="D47" s="69"/>
      <c r="E47" s="49"/>
      <c r="F47" s="50"/>
      <c r="G47" s="51"/>
      <c r="H47" s="31" t="str">
        <f t="shared" si="1"/>
        <v>.</v>
      </c>
      <c r="I47" s="31" t="str">
        <f t="shared" si="2"/>
        <v>.</v>
      </c>
      <c r="J47" s="2"/>
      <c r="N47" s="22" t="str">
        <f t="shared" si="12"/>
        <v/>
      </c>
      <c r="O47" s="23" t="str">
        <f t="shared" si="13"/>
        <v/>
      </c>
      <c r="P47" s="13" t="str">
        <f t="shared" si="14"/>
        <v/>
      </c>
      <c r="Q47" s="13" t="str">
        <f t="shared" si="15"/>
        <v/>
      </c>
      <c r="R47" s="13" t="str">
        <f t="shared" si="16"/>
        <v/>
      </c>
      <c r="S47" s="14" t="str">
        <f t="shared" si="17"/>
        <v/>
      </c>
      <c r="T47" s="15"/>
      <c r="U47" s="13" t="str">
        <f t="shared" si="9"/>
        <v/>
      </c>
      <c r="V47" s="13"/>
      <c r="W47" s="13" t="str">
        <f t="shared" si="10"/>
        <v/>
      </c>
      <c r="X47" s="13"/>
      <c r="Y47" s="14" t="str">
        <f t="shared" si="11"/>
        <v/>
      </c>
      <c r="Z47" s="1"/>
      <c r="AA47" s="127"/>
    </row>
    <row r="48" spans="2:27" ht="23.25" customHeight="1">
      <c r="B48" s="6">
        <v>32</v>
      </c>
      <c r="C48" s="68"/>
      <c r="D48" s="69"/>
      <c r="E48" s="49"/>
      <c r="F48" s="50"/>
      <c r="G48" s="51"/>
      <c r="H48" s="31" t="str">
        <f t="shared" si="1"/>
        <v>.</v>
      </c>
      <c r="I48" s="31" t="str">
        <f t="shared" si="2"/>
        <v>.</v>
      </c>
      <c r="J48" s="2"/>
      <c r="N48" s="22" t="str">
        <f t="shared" si="12"/>
        <v/>
      </c>
      <c r="O48" s="23" t="str">
        <f t="shared" si="13"/>
        <v/>
      </c>
      <c r="P48" s="13" t="str">
        <f t="shared" si="14"/>
        <v/>
      </c>
      <c r="Q48" s="13" t="str">
        <f t="shared" si="15"/>
        <v/>
      </c>
      <c r="R48" s="13" t="str">
        <f t="shared" si="16"/>
        <v/>
      </c>
      <c r="S48" s="14" t="str">
        <f t="shared" si="17"/>
        <v/>
      </c>
      <c r="T48" s="15"/>
      <c r="U48" s="13" t="str">
        <f t="shared" si="9"/>
        <v/>
      </c>
      <c r="V48" s="13"/>
      <c r="W48" s="13" t="str">
        <f t="shared" si="10"/>
        <v/>
      </c>
      <c r="X48" s="13"/>
      <c r="Y48" s="14" t="str">
        <f t="shared" si="11"/>
        <v/>
      </c>
      <c r="Z48" s="1"/>
      <c r="AA48" s="127"/>
    </row>
    <row r="49" spans="2:35" ht="23.25" customHeight="1">
      <c r="B49" s="6">
        <v>33</v>
      </c>
      <c r="C49" s="68"/>
      <c r="D49" s="69"/>
      <c r="E49" s="49"/>
      <c r="F49" s="50"/>
      <c r="G49" s="51"/>
      <c r="H49" s="31" t="str">
        <f t="shared" si="1"/>
        <v>.</v>
      </c>
      <c r="I49" s="31" t="str">
        <f t="shared" si="2"/>
        <v>.</v>
      </c>
      <c r="J49" s="2"/>
      <c r="N49" s="22" t="str">
        <f t="shared" si="12"/>
        <v/>
      </c>
      <c r="O49" s="23" t="str">
        <f t="shared" si="13"/>
        <v/>
      </c>
      <c r="P49" s="13" t="str">
        <f t="shared" si="14"/>
        <v/>
      </c>
      <c r="Q49" s="13" t="str">
        <f t="shared" si="15"/>
        <v/>
      </c>
      <c r="R49" s="13" t="str">
        <f t="shared" si="16"/>
        <v/>
      </c>
      <c r="S49" s="14" t="str">
        <f t="shared" si="17"/>
        <v/>
      </c>
      <c r="T49" s="15"/>
      <c r="U49" s="13" t="str">
        <f t="shared" si="9"/>
        <v/>
      </c>
      <c r="V49" s="13"/>
      <c r="W49" s="13" t="str">
        <f t="shared" si="10"/>
        <v/>
      </c>
      <c r="X49" s="13"/>
      <c r="Y49" s="14" t="str">
        <f t="shared" si="11"/>
        <v/>
      </c>
      <c r="Z49" s="1"/>
      <c r="AA49" s="127"/>
    </row>
    <row r="50" spans="2:35" ht="23.25" customHeight="1">
      <c r="B50" s="6">
        <v>34</v>
      </c>
      <c r="C50" s="68"/>
      <c r="D50" s="69"/>
      <c r="E50" s="49"/>
      <c r="F50" s="50"/>
      <c r="G50" s="51"/>
      <c r="H50" s="31" t="str">
        <f t="shared" si="1"/>
        <v>.</v>
      </c>
      <c r="I50" s="31" t="str">
        <f t="shared" si="2"/>
        <v>.</v>
      </c>
      <c r="J50" s="2"/>
      <c r="N50" s="22" t="str">
        <f t="shared" si="12"/>
        <v/>
      </c>
      <c r="O50" s="23" t="str">
        <f t="shared" si="13"/>
        <v/>
      </c>
      <c r="P50" s="13" t="str">
        <f t="shared" si="14"/>
        <v/>
      </c>
      <c r="Q50" s="13" t="str">
        <f t="shared" si="15"/>
        <v/>
      </c>
      <c r="R50" s="13" t="str">
        <f t="shared" si="16"/>
        <v/>
      </c>
      <c r="S50" s="14" t="str">
        <f t="shared" si="17"/>
        <v/>
      </c>
      <c r="T50" s="15"/>
      <c r="U50" s="13" t="str">
        <f t="shared" si="9"/>
        <v/>
      </c>
      <c r="V50" s="13"/>
      <c r="W50" s="13" t="str">
        <f t="shared" si="10"/>
        <v/>
      </c>
      <c r="X50" s="13"/>
      <c r="Y50" s="14" t="str">
        <f t="shared" si="11"/>
        <v/>
      </c>
      <c r="Z50" s="1"/>
      <c r="AA50" s="128"/>
    </row>
    <row r="51" spans="2:35" ht="23.25" customHeight="1">
      <c r="B51" s="6">
        <v>35</v>
      </c>
      <c r="C51" s="68"/>
      <c r="D51" s="69"/>
      <c r="E51" s="49"/>
      <c r="F51" s="50"/>
      <c r="G51" s="51"/>
      <c r="H51" s="31" t="str">
        <f t="shared" si="1"/>
        <v>.</v>
      </c>
      <c r="I51" s="31" t="str">
        <f t="shared" si="2"/>
        <v>.</v>
      </c>
      <c r="J51" s="2"/>
      <c r="N51" s="22" t="str">
        <f t="shared" si="12"/>
        <v/>
      </c>
      <c r="O51" s="23" t="str">
        <f t="shared" si="13"/>
        <v/>
      </c>
      <c r="P51" s="13" t="str">
        <f t="shared" si="14"/>
        <v/>
      </c>
      <c r="Q51" s="13" t="str">
        <f t="shared" si="15"/>
        <v/>
      </c>
      <c r="R51" s="13" t="str">
        <f t="shared" si="16"/>
        <v/>
      </c>
      <c r="S51" s="14" t="str">
        <f t="shared" si="17"/>
        <v/>
      </c>
      <c r="T51" s="15"/>
      <c r="U51" s="13" t="str">
        <f t="shared" si="9"/>
        <v/>
      </c>
      <c r="V51" s="13"/>
      <c r="W51" s="13" t="str">
        <f t="shared" si="10"/>
        <v/>
      </c>
      <c r="X51" s="13"/>
      <c r="Y51" s="14" t="str">
        <f t="shared" si="11"/>
        <v/>
      </c>
      <c r="Z51" s="1"/>
      <c r="AA51" s="111"/>
    </row>
    <row r="52" spans="2:35" ht="23.25" customHeight="1">
      <c r="B52" s="6">
        <v>36</v>
      </c>
      <c r="C52" s="68"/>
      <c r="D52" s="69"/>
      <c r="E52" s="49"/>
      <c r="F52" s="50"/>
      <c r="G52" s="51"/>
      <c r="H52" s="31" t="str">
        <f t="shared" si="1"/>
        <v>.</v>
      </c>
      <c r="I52" s="31" t="str">
        <f t="shared" si="2"/>
        <v>.</v>
      </c>
      <c r="J52" s="2"/>
      <c r="N52" s="22" t="str">
        <f t="shared" si="12"/>
        <v/>
      </c>
      <c r="O52" s="23" t="str">
        <f t="shared" si="13"/>
        <v/>
      </c>
      <c r="P52" s="13" t="str">
        <f t="shared" si="14"/>
        <v/>
      </c>
      <c r="Q52" s="13" t="str">
        <f t="shared" si="15"/>
        <v/>
      </c>
      <c r="R52" s="13" t="str">
        <f t="shared" si="16"/>
        <v/>
      </c>
      <c r="S52" s="14" t="str">
        <f t="shared" si="17"/>
        <v/>
      </c>
      <c r="T52" s="15"/>
      <c r="U52" s="13" t="str">
        <f t="shared" si="9"/>
        <v/>
      </c>
      <c r="V52" s="13"/>
      <c r="W52" s="13" t="str">
        <f t="shared" si="10"/>
        <v/>
      </c>
      <c r="X52" s="13"/>
      <c r="Y52" s="14" t="str">
        <f t="shared" si="11"/>
        <v/>
      </c>
      <c r="Z52" s="1"/>
      <c r="AA52" s="111"/>
    </row>
    <row r="53" spans="2:35" ht="23.25" customHeight="1">
      <c r="B53" s="6">
        <v>37</v>
      </c>
      <c r="C53" s="68"/>
      <c r="D53" s="69"/>
      <c r="E53" s="49"/>
      <c r="F53" s="50"/>
      <c r="G53" s="51"/>
      <c r="H53" s="31" t="str">
        <f t="shared" si="1"/>
        <v>.</v>
      </c>
      <c r="I53" s="31" t="str">
        <f t="shared" si="2"/>
        <v>.</v>
      </c>
      <c r="J53" s="2"/>
      <c r="N53" s="22" t="str">
        <f t="shared" si="12"/>
        <v/>
      </c>
      <c r="O53" s="23" t="str">
        <f t="shared" si="13"/>
        <v/>
      </c>
      <c r="P53" s="13" t="str">
        <f t="shared" si="14"/>
        <v/>
      </c>
      <c r="Q53" s="13" t="str">
        <f t="shared" si="15"/>
        <v/>
      </c>
      <c r="R53" s="13" t="str">
        <f t="shared" si="16"/>
        <v/>
      </c>
      <c r="S53" s="14" t="str">
        <f t="shared" si="17"/>
        <v/>
      </c>
      <c r="T53" s="15"/>
      <c r="U53" s="13" t="str">
        <f t="shared" si="9"/>
        <v/>
      </c>
      <c r="V53" s="13"/>
      <c r="W53" s="13" t="str">
        <f t="shared" si="10"/>
        <v/>
      </c>
      <c r="X53" s="13"/>
      <c r="Y53" s="14" t="str">
        <f t="shared" si="11"/>
        <v/>
      </c>
      <c r="Z53" s="1"/>
      <c r="AA53" s="111"/>
    </row>
    <row r="54" spans="2:35" ht="23.25" customHeight="1">
      <c r="B54" s="6">
        <v>38</v>
      </c>
      <c r="C54" s="68"/>
      <c r="D54" s="69"/>
      <c r="E54" s="49"/>
      <c r="F54" s="50"/>
      <c r="G54" s="51"/>
      <c r="H54" s="31" t="str">
        <f t="shared" si="1"/>
        <v>.</v>
      </c>
      <c r="I54" s="31" t="str">
        <f t="shared" si="2"/>
        <v>.</v>
      </c>
      <c r="J54" s="2"/>
      <c r="N54" s="22" t="str">
        <f t="shared" si="12"/>
        <v/>
      </c>
      <c r="O54" s="23" t="str">
        <f t="shared" si="13"/>
        <v/>
      </c>
      <c r="P54" s="13" t="str">
        <f t="shared" si="14"/>
        <v/>
      </c>
      <c r="Q54" s="13" t="str">
        <f t="shared" si="15"/>
        <v/>
      </c>
      <c r="R54" s="13" t="str">
        <f t="shared" si="16"/>
        <v/>
      </c>
      <c r="S54" s="14" t="str">
        <f t="shared" si="17"/>
        <v/>
      </c>
      <c r="T54" s="15"/>
      <c r="U54" s="13" t="str">
        <f t="shared" si="9"/>
        <v/>
      </c>
      <c r="V54" s="13"/>
      <c r="W54" s="13" t="str">
        <f t="shared" si="10"/>
        <v/>
      </c>
      <c r="X54" s="13"/>
      <c r="Y54" s="14" t="str">
        <f t="shared" si="11"/>
        <v/>
      </c>
      <c r="Z54" s="1"/>
      <c r="AA54" s="111"/>
    </row>
    <row r="55" spans="2:35" ht="23.25" customHeight="1">
      <c r="B55" s="6">
        <v>39</v>
      </c>
      <c r="C55" s="68"/>
      <c r="D55" s="69"/>
      <c r="E55" s="49"/>
      <c r="F55" s="50"/>
      <c r="G55" s="51"/>
      <c r="H55" s="31" t="str">
        <f t="shared" si="1"/>
        <v>.</v>
      </c>
      <c r="I55" s="31" t="str">
        <f t="shared" si="2"/>
        <v>.</v>
      </c>
      <c r="J55" s="2"/>
      <c r="N55" s="22" t="str">
        <f t="shared" si="12"/>
        <v/>
      </c>
      <c r="O55" s="23" t="str">
        <f t="shared" si="13"/>
        <v/>
      </c>
      <c r="P55" s="13" t="str">
        <f t="shared" si="14"/>
        <v/>
      </c>
      <c r="Q55" s="13" t="str">
        <f t="shared" si="15"/>
        <v/>
      </c>
      <c r="R55" s="13" t="str">
        <f t="shared" si="16"/>
        <v/>
      </c>
      <c r="S55" s="14" t="str">
        <f t="shared" si="17"/>
        <v/>
      </c>
      <c r="T55" s="15"/>
      <c r="U55" s="13" t="str">
        <f t="shared" si="9"/>
        <v/>
      </c>
      <c r="V55" s="13"/>
      <c r="W55" s="13" t="str">
        <f t="shared" si="10"/>
        <v/>
      </c>
      <c r="X55" s="13"/>
      <c r="Y55" s="14" t="str">
        <f t="shared" si="11"/>
        <v/>
      </c>
      <c r="Z55" s="1"/>
      <c r="AA55" s="111"/>
    </row>
    <row r="56" spans="2:35" ht="23.25" customHeight="1">
      <c r="B56" s="6">
        <v>40</v>
      </c>
      <c r="C56" s="68"/>
      <c r="D56" s="69"/>
      <c r="E56" s="49"/>
      <c r="F56" s="50"/>
      <c r="G56" s="51"/>
      <c r="H56" s="31" t="str">
        <f t="shared" si="1"/>
        <v>.</v>
      </c>
      <c r="I56" s="31" t="str">
        <f t="shared" si="2"/>
        <v>.</v>
      </c>
      <c r="J56" s="2"/>
      <c r="N56" s="22" t="str">
        <f t="shared" si="12"/>
        <v/>
      </c>
      <c r="O56" s="23" t="str">
        <f t="shared" si="13"/>
        <v/>
      </c>
      <c r="P56" s="13" t="str">
        <f t="shared" si="14"/>
        <v/>
      </c>
      <c r="Q56" s="13" t="str">
        <f t="shared" si="15"/>
        <v/>
      </c>
      <c r="R56" s="13" t="str">
        <f t="shared" si="16"/>
        <v/>
      </c>
      <c r="S56" s="14" t="str">
        <f t="shared" si="17"/>
        <v/>
      </c>
      <c r="T56" s="15"/>
      <c r="U56" s="13" t="str">
        <f t="shared" si="9"/>
        <v/>
      </c>
      <c r="V56" s="13"/>
      <c r="W56" s="13" t="str">
        <f t="shared" si="10"/>
        <v/>
      </c>
      <c r="X56" s="13"/>
      <c r="Y56" s="14" t="str">
        <f t="shared" si="11"/>
        <v/>
      </c>
      <c r="Z56" s="1"/>
      <c r="AA56" s="111"/>
    </row>
    <row r="57" spans="2:35" ht="23.25" customHeight="1">
      <c r="B57" s="6">
        <v>41</v>
      </c>
      <c r="C57" s="68"/>
      <c r="D57" s="69"/>
      <c r="E57" s="49"/>
      <c r="F57" s="50"/>
      <c r="G57" s="51"/>
      <c r="H57" s="31" t="str">
        <f t="shared" si="1"/>
        <v>.</v>
      </c>
      <c r="I57" s="31" t="str">
        <f t="shared" si="2"/>
        <v>.</v>
      </c>
      <c r="J57" s="2"/>
      <c r="N57" s="22" t="str">
        <f t="shared" si="12"/>
        <v/>
      </c>
      <c r="O57" s="23" t="str">
        <f t="shared" si="13"/>
        <v/>
      </c>
      <c r="P57" s="13" t="str">
        <f t="shared" si="14"/>
        <v/>
      </c>
      <c r="Q57" s="13" t="str">
        <f t="shared" si="15"/>
        <v/>
      </c>
      <c r="R57" s="13" t="str">
        <f t="shared" si="16"/>
        <v/>
      </c>
      <c r="S57" s="14" t="str">
        <f t="shared" si="17"/>
        <v/>
      </c>
      <c r="T57" s="15"/>
      <c r="U57" s="13" t="str">
        <f t="shared" si="9"/>
        <v/>
      </c>
      <c r="V57" s="13"/>
      <c r="W57" s="13" t="str">
        <f t="shared" si="10"/>
        <v/>
      </c>
      <c r="X57" s="13"/>
      <c r="Y57" s="14" t="str">
        <f t="shared" si="11"/>
        <v/>
      </c>
      <c r="Z57" s="1"/>
      <c r="AA57" s="111"/>
    </row>
    <row r="58" spans="2:35" ht="23.25" customHeight="1">
      <c r="B58" s="6">
        <v>42</v>
      </c>
      <c r="C58" s="68"/>
      <c r="D58" s="69"/>
      <c r="E58" s="49"/>
      <c r="F58" s="50"/>
      <c r="G58" s="51"/>
      <c r="H58" s="31" t="str">
        <f t="shared" si="1"/>
        <v>.</v>
      </c>
      <c r="I58" s="31" t="str">
        <f t="shared" si="2"/>
        <v>.</v>
      </c>
      <c r="J58" s="2"/>
      <c r="N58" s="22" t="str">
        <f t="shared" si="12"/>
        <v/>
      </c>
      <c r="O58" s="23" t="str">
        <f t="shared" si="13"/>
        <v/>
      </c>
      <c r="P58" s="13" t="str">
        <f t="shared" si="14"/>
        <v/>
      </c>
      <c r="Q58" s="13" t="str">
        <f t="shared" si="15"/>
        <v/>
      </c>
      <c r="R58" s="13" t="str">
        <f t="shared" si="16"/>
        <v/>
      </c>
      <c r="S58" s="14" t="str">
        <f t="shared" si="17"/>
        <v/>
      </c>
      <c r="T58" s="15"/>
      <c r="U58" s="13" t="str">
        <f t="shared" si="9"/>
        <v/>
      </c>
      <c r="V58" s="13"/>
      <c r="W58" s="13" t="str">
        <f t="shared" si="10"/>
        <v/>
      </c>
      <c r="X58" s="13"/>
      <c r="Y58" s="14" t="str">
        <f t="shared" si="11"/>
        <v/>
      </c>
      <c r="Z58" s="1"/>
      <c r="AA58" s="111"/>
    </row>
    <row r="59" spans="2:35" ht="23.25" customHeight="1">
      <c r="B59" s="6">
        <v>43</v>
      </c>
      <c r="C59" s="68"/>
      <c r="D59" s="69"/>
      <c r="E59" s="49"/>
      <c r="F59" s="50"/>
      <c r="G59" s="51"/>
      <c r="H59" s="31" t="str">
        <f t="shared" si="1"/>
        <v>.</v>
      </c>
      <c r="I59" s="31" t="str">
        <f t="shared" si="2"/>
        <v>.</v>
      </c>
      <c r="J59" s="2"/>
      <c r="N59" s="22" t="str">
        <f t="shared" si="12"/>
        <v/>
      </c>
      <c r="O59" s="23" t="str">
        <f t="shared" si="13"/>
        <v/>
      </c>
      <c r="P59" s="13" t="str">
        <f t="shared" si="14"/>
        <v/>
      </c>
      <c r="Q59" s="13" t="str">
        <f t="shared" si="15"/>
        <v/>
      </c>
      <c r="R59" s="13" t="str">
        <f t="shared" si="16"/>
        <v/>
      </c>
      <c r="S59" s="14" t="str">
        <f t="shared" si="17"/>
        <v/>
      </c>
      <c r="T59" s="15"/>
      <c r="U59" s="13" t="str">
        <f t="shared" si="9"/>
        <v/>
      </c>
      <c r="V59" s="13"/>
      <c r="W59" s="13" t="str">
        <f t="shared" si="10"/>
        <v/>
      </c>
      <c r="X59" s="13"/>
      <c r="Y59" s="14" t="str">
        <f t="shared" si="11"/>
        <v/>
      </c>
      <c r="Z59" s="1"/>
      <c r="AA59" s="111"/>
    </row>
    <row r="60" spans="2:35" ht="23.25" customHeight="1">
      <c r="B60" s="6">
        <v>44</v>
      </c>
      <c r="C60" s="68"/>
      <c r="D60" s="69"/>
      <c r="E60" s="49"/>
      <c r="F60" s="50"/>
      <c r="G60" s="51"/>
      <c r="H60" s="31" t="str">
        <f t="shared" si="1"/>
        <v>.</v>
      </c>
      <c r="I60" s="31" t="str">
        <f t="shared" si="2"/>
        <v>.</v>
      </c>
      <c r="J60" s="2"/>
      <c r="N60" s="22" t="str">
        <f t="shared" si="12"/>
        <v/>
      </c>
      <c r="O60" s="23" t="str">
        <f t="shared" si="13"/>
        <v/>
      </c>
      <c r="P60" s="13" t="str">
        <f t="shared" si="14"/>
        <v/>
      </c>
      <c r="Q60" s="13" t="str">
        <f t="shared" si="15"/>
        <v/>
      </c>
      <c r="R60" s="13" t="str">
        <f t="shared" si="16"/>
        <v/>
      </c>
      <c r="S60" s="14" t="str">
        <f t="shared" si="17"/>
        <v/>
      </c>
      <c r="T60" s="15"/>
      <c r="U60" s="13" t="str">
        <f t="shared" si="9"/>
        <v/>
      </c>
      <c r="V60" s="13"/>
      <c r="W60" s="13" t="str">
        <f t="shared" si="10"/>
        <v/>
      </c>
      <c r="X60" s="13"/>
      <c r="Y60" s="14" t="str">
        <f t="shared" si="11"/>
        <v/>
      </c>
      <c r="Z60" s="1"/>
      <c r="AA60" s="111"/>
    </row>
    <row r="61" spans="2:35" s="1" customFormat="1" ht="13.5">
      <c r="B61" s="4"/>
      <c r="C61" s="4"/>
      <c r="E61" s="4"/>
      <c r="F61" s="4"/>
      <c r="G61" s="4"/>
      <c r="H61" s="5"/>
      <c r="I61" s="5"/>
      <c r="J61" s="2"/>
      <c r="M61" s="25"/>
      <c r="N61" s="26">
        <f>COUNT(N17:N60)</f>
        <v>2</v>
      </c>
      <c r="O61" s="27"/>
      <c r="P61" s="27">
        <f t="shared" ref="P61:R61" si="18">COUNT(P17:P60)</f>
        <v>1</v>
      </c>
      <c r="Q61" s="27"/>
      <c r="R61" s="27">
        <f t="shared" si="18"/>
        <v>1</v>
      </c>
      <c r="S61" s="27"/>
      <c r="T61" s="19"/>
      <c r="U61" s="20"/>
      <c r="V61" s="20"/>
      <c r="W61" s="20"/>
      <c r="X61" s="20"/>
      <c r="Y61" s="21"/>
      <c r="AH61" t="s">
        <v>69</v>
      </c>
      <c r="AI61" t="s">
        <v>70</v>
      </c>
    </row>
    <row r="62" spans="2:35">
      <c r="M62" s="24"/>
      <c r="N62" s="15">
        <f>VALUE(N61)</f>
        <v>2</v>
      </c>
      <c r="O62" s="13"/>
      <c r="P62" s="13">
        <f t="shared" ref="P62:R62" si="19">VALUE(P61)</f>
        <v>1</v>
      </c>
      <c r="Q62" s="13"/>
      <c r="R62" s="13">
        <f t="shared" si="19"/>
        <v>1</v>
      </c>
      <c r="S62" s="13"/>
      <c r="T62" s="15"/>
      <c r="U62" s="13"/>
      <c r="V62" s="13"/>
      <c r="W62" s="13"/>
      <c r="X62" s="13"/>
      <c r="Y62" s="14"/>
      <c r="Z62" s="1"/>
      <c r="AH62" t="s">
        <v>71</v>
      </c>
    </row>
    <row r="63" spans="2:35">
      <c r="M63" s="24"/>
      <c r="N63" s="11">
        <f>SUM(N17:N60)</f>
        <v>75</v>
      </c>
      <c r="O63" s="12">
        <f>SUM(O17:O60)</f>
        <v>11</v>
      </c>
      <c r="P63" s="13">
        <f>SUM(P17:P60)</f>
        <v>27</v>
      </c>
      <c r="Q63" s="13">
        <f t="shared" ref="Q63:S63" si="20">SUM(Q17:Q60)</f>
        <v>0</v>
      </c>
      <c r="R63" s="13">
        <f>SUM(R17:R60)</f>
        <v>48</v>
      </c>
      <c r="S63" s="13">
        <f t="shared" si="20"/>
        <v>11</v>
      </c>
      <c r="T63" s="15">
        <v>60</v>
      </c>
      <c r="U63" s="13">
        <f>COUNTIF(U17:U60,6)</f>
        <v>0</v>
      </c>
      <c r="V63" s="13"/>
      <c r="W63" s="13">
        <f t="shared" ref="W63:Y63" si="21">COUNTIF(W17:W60,6)</f>
        <v>0</v>
      </c>
      <c r="X63" s="13"/>
      <c r="Y63" s="14">
        <f t="shared" si="21"/>
        <v>0</v>
      </c>
      <c r="Z63" s="1"/>
      <c r="AH63" t="s">
        <v>72</v>
      </c>
      <c r="AI63" t="s">
        <v>73</v>
      </c>
    </row>
    <row r="64" spans="2:35">
      <c r="M64" s="24"/>
      <c r="N64" s="15">
        <f>N63*12</f>
        <v>900</v>
      </c>
      <c r="O64" s="13"/>
      <c r="P64" s="13">
        <f t="shared" ref="P64:R64" si="22">P63*12</f>
        <v>324</v>
      </c>
      <c r="Q64" s="13"/>
      <c r="R64" s="13">
        <f t="shared" si="22"/>
        <v>576</v>
      </c>
      <c r="S64" s="13"/>
      <c r="T64" s="15">
        <v>50</v>
      </c>
      <c r="U64" s="13">
        <f>COUNTIF(U17:U60,5)</f>
        <v>0</v>
      </c>
      <c r="V64" s="13"/>
      <c r="W64" s="13">
        <f t="shared" ref="W64:Y64" si="23">COUNTIF(W17:W60,5)</f>
        <v>0</v>
      </c>
      <c r="X64" s="13"/>
      <c r="Y64" s="14">
        <f t="shared" si="23"/>
        <v>0</v>
      </c>
      <c r="AH64" t="s">
        <v>74</v>
      </c>
    </row>
    <row r="65" spans="13:35">
      <c r="M65" s="24"/>
      <c r="N65" s="15">
        <f>IF(N62=0,"",N64/N62)</f>
        <v>450</v>
      </c>
      <c r="O65" s="13">
        <f>IF(N62=0,"",O63/N62)</f>
        <v>5.5</v>
      </c>
      <c r="P65" s="13">
        <f>IF(P61=0,"",P64/P62)</f>
        <v>324</v>
      </c>
      <c r="Q65" s="13">
        <f>IF(P62=0,"",Q63/P62)</f>
        <v>0</v>
      </c>
      <c r="R65" s="13">
        <f>IF(R62=0,"",R64/R62)</f>
        <v>576</v>
      </c>
      <c r="S65" s="13">
        <f>IF(R62=0,"",S63/R62)</f>
        <v>11</v>
      </c>
      <c r="T65" s="15"/>
      <c r="U65" s="13"/>
      <c r="V65" s="13"/>
      <c r="W65" s="13"/>
      <c r="X65" s="13"/>
      <c r="Y65" s="14"/>
      <c r="AH65" t="s">
        <v>75</v>
      </c>
      <c r="AI65" t="s">
        <v>76</v>
      </c>
    </row>
    <row r="66" spans="13:35">
      <c r="M66" s="24"/>
      <c r="N66" s="15">
        <f>IF(N62=0,"",N65/12)</f>
        <v>37.5</v>
      </c>
      <c r="O66" s="13"/>
      <c r="P66" s="13">
        <f>IF(P62=0,"",P65/12)</f>
        <v>27</v>
      </c>
      <c r="Q66" s="13"/>
      <c r="R66" s="13">
        <f>IF(R62=0,"",R65/12)</f>
        <v>48</v>
      </c>
      <c r="S66" s="13"/>
      <c r="T66" s="15">
        <v>40</v>
      </c>
      <c r="U66" s="13">
        <f>COUNTIF(U17:U60,4)</f>
        <v>1</v>
      </c>
      <c r="V66" s="13"/>
      <c r="W66" s="13">
        <f t="shared" ref="W66:Y66" si="24">COUNTIF(W17:W60,4)</f>
        <v>0</v>
      </c>
      <c r="X66" s="13"/>
      <c r="Y66" s="14">
        <f t="shared" si="24"/>
        <v>1</v>
      </c>
      <c r="AH66" t="s">
        <v>77</v>
      </c>
    </row>
    <row r="67" spans="13:35">
      <c r="M67" s="24"/>
      <c r="N67" s="15">
        <f>IF(N62=0,"",INT(N66))</f>
        <v>37</v>
      </c>
      <c r="O67" s="13">
        <f>IF(N62=0,"",12*N68)</f>
        <v>6</v>
      </c>
      <c r="P67" s="13">
        <f>IF(P62=0,"",INT(P66))</f>
        <v>27</v>
      </c>
      <c r="Q67" s="13">
        <f>IF(P62=0,"",12*P68)</f>
        <v>0</v>
      </c>
      <c r="R67" s="13">
        <f>IF(R62=0,"",INT(R66))</f>
        <v>48</v>
      </c>
      <c r="S67" s="13">
        <f>IF(R62=0,"",12*R68)</f>
        <v>0</v>
      </c>
      <c r="T67" s="15">
        <v>30</v>
      </c>
      <c r="U67" s="13">
        <f>COUNTIF(U17:U60,3)</f>
        <v>0</v>
      </c>
      <c r="V67" s="13"/>
      <c r="W67" s="13">
        <f t="shared" ref="W67:Y67" si="25">COUNTIF(W17:W60,3)</f>
        <v>0</v>
      </c>
      <c r="X67" s="13"/>
      <c r="Y67" s="14">
        <f t="shared" si="25"/>
        <v>0</v>
      </c>
      <c r="AI67" t="s">
        <v>78</v>
      </c>
    </row>
    <row r="68" spans="13:35">
      <c r="M68" s="24"/>
      <c r="N68" s="15">
        <f>IF(N62=0,"",N66-N67)</f>
        <v>0.5</v>
      </c>
      <c r="O68" s="13"/>
      <c r="P68" s="13">
        <f>IF(P62=0,"",P66-P67)</f>
        <v>0</v>
      </c>
      <c r="Q68" s="13"/>
      <c r="R68" s="13">
        <f>IF(R62=0,"",R66-R67)</f>
        <v>0</v>
      </c>
      <c r="S68" s="13"/>
      <c r="T68" s="15">
        <v>20</v>
      </c>
      <c r="U68" s="13">
        <f>COUNTIF(U17:U60,2)</f>
        <v>1</v>
      </c>
      <c r="V68" s="13"/>
      <c r="W68" s="13">
        <f t="shared" ref="W68:Y68" si="26">COUNTIF(W17:W60,2)</f>
        <v>1</v>
      </c>
      <c r="X68" s="13"/>
      <c r="Y68" s="14">
        <f t="shared" si="26"/>
        <v>0</v>
      </c>
      <c r="AH68" t="s">
        <v>79</v>
      </c>
      <c r="AI68" t="s">
        <v>80</v>
      </c>
    </row>
    <row r="69" spans="13:35">
      <c r="M69" s="24"/>
      <c r="N69" s="65" t="str">
        <f>IF(N62=0,"",N71&amp;"."&amp;O71)</f>
        <v>37.11</v>
      </c>
      <c r="O69" s="17">
        <f>IF(N62=0,"",INT(O65+O67))</f>
        <v>11</v>
      </c>
      <c r="P69" s="65" t="str">
        <f>IF(P62=0,"",P71&amp;"."&amp;Q71)</f>
        <v>27.0</v>
      </c>
      <c r="Q69" s="17">
        <f>IF(P62=0,"",INT(Q65+Q67))</f>
        <v>0</v>
      </c>
      <c r="R69" s="65" t="str">
        <f>IF(R62=0,"",R71&amp;"."&amp;S71)</f>
        <v>48.11</v>
      </c>
      <c r="S69" s="17">
        <f>IF(R62=0,"",INT(S65+S67))</f>
        <v>11</v>
      </c>
      <c r="T69" s="16">
        <v>10</v>
      </c>
      <c r="U69" s="17">
        <f>COUNTIF(U17:U60,1)</f>
        <v>0</v>
      </c>
      <c r="V69" s="17"/>
      <c r="W69" s="17">
        <f t="shared" ref="W69:Y69" si="27">COUNTIF(W17:W60,1)</f>
        <v>0</v>
      </c>
      <c r="X69" s="17"/>
      <c r="Y69" s="18">
        <f t="shared" si="27"/>
        <v>0</v>
      </c>
    </row>
    <row r="70" spans="13:35">
      <c r="N70" s="43" t="str">
        <f>IF(O69&gt;11,1,"")</f>
        <v/>
      </c>
      <c r="O70" s="44">
        <f>IF(O69&gt;=12,SUM(O69,-12),O69)</f>
        <v>11</v>
      </c>
      <c r="P70" s="43" t="str">
        <f>IF(Q69&gt;11,1,"")</f>
        <v/>
      </c>
      <c r="Q70" s="44">
        <f>IF(Q69&gt;=12,SUM(Q69,-12),Q69)</f>
        <v>0</v>
      </c>
      <c r="R70" s="43" t="str">
        <f>IF(S69&gt;11,1,"")</f>
        <v/>
      </c>
      <c r="S70" s="44">
        <f>IF(S69&gt;=12,SUM(S69,-12),S69)</f>
        <v>11</v>
      </c>
      <c r="T70" s="44"/>
      <c r="U70" s="44"/>
      <c r="V70" s="44"/>
      <c r="W70" s="44"/>
      <c r="X70" s="44"/>
      <c r="Y70" s="45"/>
    </row>
    <row r="71" spans="13:35">
      <c r="N71" s="46">
        <f>SUM(N67,N70)</f>
        <v>37</v>
      </c>
      <c r="O71" s="47">
        <f>IF(O70&gt;=0,O70,"")</f>
        <v>11</v>
      </c>
      <c r="P71" s="46">
        <f>SUM(P67,P70)</f>
        <v>27</v>
      </c>
      <c r="Q71" s="47">
        <f>IF(Q70&gt;=0,Q70,"")</f>
        <v>0</v>
      </c>
      <c r="R71" s="46">
        <f>SUM(R67,R70)</f>
        <v>48</v>
      </c>
      <c r="S71" s="47">
        <f>IF(S70&gt;=0,S70,"")</f>
        <v>11</v>
      </c>
      <c r="T71" s="47"/>
      <c r="U71" s="47"/>
      <c r="V71" s="47"/>
      <c r="W71" s="47"/>
      <c r="X71" s="47"/>
      <c r="Y71" s="48"/>
    </row>
    <row r="75" spans="13:35">
      <c r="N75" s="43">
        <f>N63*12+O63</f>
        <v>911</v>
      </c>
      <c r="O75" s="44"/>
      <c r="P75" s="44">
        <f>P63*12+Q63</f>
        <v>324</v>
      </c>
      <c r="Q75" s="44"/>
      <c r="R75" s="45">
        <f>R63*12+S63</f>
        <v>587</v>
      </c>
    </row>
    <row r="76" spans="13:35">
      <c r="N76" s="63">
        <f>N75/N62</f>
        <v>455.5</v>
      </c>
      <c r="O76" s="62"/>
      <c r="P76" s="62">
        <f>P75/P62</f>
        <v>324</v>
      </c>
      <c r="Q76" s="62"/>
      <c r="R76" s="64">
        <f>R75/R62</f>
        <v>587</v>
      </c>
    </row>
    <row r="77" spans="13:35">
      <c r="N77" s="63">
        <f>N76/12</f>
        <v>37.958333333333336</v>
      </c>
      <c r="O77" s="62"/>
      <c r="P77" s="62">
        <f>P76/12</f>
        <v>27</v>
      </c>
      <c r="Q77" s="62"/>
      <c r="R77" s="64">
        <f>R76/12</f>
        <v>48.916666666666664</v>
      </c>
    </row>
    <row r="78" spans="13:35">
      <c r="N78" s="63">
        <f>INT(N77)</f>
        <v>37</v>
      </c>
      <c r="O78" s="62"/>
      <c r="P78" s="62">
        <f>INT(P77)</f>
        <v>27</v>
      </c>
      <c r="Q78" s="62"/>
      <c r="R78" s="64">
        <f>INT(R77)</f>
        <v>48</v>
      </c>
    </row>
    <row r="79" spans="13:35">
      <c r="N79" s="63">
        <f>N77-N78</f>
        <v>0.9583333333333357</v>
      </c>
      <c r="O79" s="62"/>
      <c r="P79" s="62">
        <f>P77-P78</f>
        <v>0</v>
      </c>
      <c r="Q79" s="62"/>
      <c r="R79" s="64">
        <f>R77-R78</f>
        <v>0.9166666666666643</v>
      </c>
    </row>
    <row r="80" spans="13:35">
      <c r="N80" s="63">
        <f>INT(12*N79)</f>
        <v>11</v>
      </c>
      <c r="O80" s="62"/>
      <c r="P80" s="62">
        <f>INT(12*P79)</f>
        <v>0</v>
      </c>
      <c r="Q80" s="62"/>
      <c r="R80" s="64">
        <f>INT(12*R79)</f>
        <v>11</v>
      </c>
    </row>
    <row r="81" spans="14:18">
      <c r="N81" s="65" t="str">
        <f>IF(N62=0,"",N78&amp;"."&amp;N80)</f>
        <v>37.11</v>
      </c>
      <c r="O81" s="47"/>
      <c r="P81" s="66" t="str">
        <f>IF(P62=0,"",P78&amp;"."&amp;P80)</f>
        <v>27.0</v>
      </c>
      <c r="Q81" s="47"/>
      <c r="R81" s="67" t="str">
        <f>IF(R62=0,"",R78&amp;"."&amp;R80)</f>
        <v>48.11</v>
      </c>
    </row>
  </sheetData>
  <sheetProtection sheet="1" objects="1" scenarios="1" selectLockedCells="1"/>
  <mergeCells count="5">
    <mergeCell ref="D6:D11"/>
    <mergeCell ref="J2:K2"/>
    <mergeCell ref="H2:I2"/>
    <mergeCell ref="F2:G2"/>
    <mergeCell ref="D2:E4"/>
  </mergeCells>
  <phoneticPr fontId="2"/>
  <dataValidations count="3">
    <dataValidation type="list" allowBlank="1" showInputMessage="1" showErrorMessage="1" sqref="E17:E60">
      <formula1>$AB$16:$AB$17</formula1>
    </dataValidation>
    <dataValidation type="list" allowBlank="1" showInputMessage="1" showErrorMessage="1" sqref="F17:F60">
      <formula1>$AC$16:$AC$18</formula1>
    </dataValidation>
    <dataValidation type="list" allowBlank="1" showInputMessage="1" showErrorMessage="1" sqref="C17:C60">
      <formula1>$AA$16:$AA$50</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rgb="FFFFC000"/>
  </sheetPr>
  <dimension ref="A1:AW121"/>
  <sheetViews>
    <sheetView showGridLines="0" workbookViewId="0">
      <selection activeCell="D3" sqref="D3"/>
    </sheetView>
  </sheetViews>
  <sheetFormatPr defaultRowHeight="12"/>
  <cols>
    <col min="1" max="1" width="2.28515625" customWidth="1"/>
    <col min="2" max="2" width="2.140625" customWidth="1"/>
    <col min="3" max="3" width="19.7109375" style="24" customWidth="1"/>
    <col min="4" max="4" width="12.42578125" style="3" customWidth="1"/>
    <col min="5" max="5" width="1.5703125" style="1" customWidth="1"/>
    <col min="6" max="6" width="5.28515625" style="3" customWidth="1"/>
    <col min="7" max="7" width="1.28515625" customWidth="1"/>
    <col min="8" max="8" width="11.7109375" style="3" customWidth="1"/>
    <col min="9" max="9" width="11.42578125" style="99" hidden="1" customWidth="1"/>
    <col min="10" max="10" width="7" hidden="1" customWidth="1"/>
    <col min="11" max="11" width="5.7109375" hidden="1" customWidth="1"/>
    <col min="12" max="12" width="5.28515625" hidden="1" customWidth="1"/>
    <col min="13" max="13" width="8.7109375" customWidth="1"/>
    <col min="14" max="14" width="7.140625" hidden="1" customWidth="1"/>
    <col min="15" max="15" width="4.7109375" hidden="1" customWidth="1"/>
    <col min="16" max="16" width="10.7109375" hidden="1" customWidth="1"/>
    <col min="17" max="17" width="13.85546875" style="3" customWidth="1"/>
    <col min="18" max="18" width="2.7109375" customWidth="1"/>
    <col min="19" max="19" width="3.7109375" hidden="1" customWidth="1"/>
    <col min="20" max="24" width="7.42578125" hidden="1" customWidth="1"/>
    <col min="25" max="35" width="3.42578125" hidden="1" customWidth="1"/>
    <col min="36" max="36" width="4" hidden="1" customWidth="1"/>
    <col min="37" max="37" width="6.140625" hidden="1" customWidth="1"/>
    <col min="38" max="38" width="2.42578125" hidden="1" customWidth="1"/>
    <col min="39" max="39" width="6.140625" hidden="1" customWidth="1"/>
    <col min="40" max="40" width="2.28515625" hidden="1" customWidth="1"/>
    <col min="41" max="41" width="9.7109375" hidden="1" customWidth="1"/>
    <col min="42" max="42" width="9.140625" hidden="1" customWidth="1"/>
    <col min="43" max="43" width="3.140625" hidden="1" customWidth="1"/>
    <col min="44" max="44" width="11.85546875" hidden="1" customWidth="1"/>
    <col min="45" max="45" width="2.5703125" hidden="1" customWidth="1"/>
    <col min="46" max="46" width="5.140625" hidden="1" customWidth="1"/>
    <col min="47" max="47" width="6.7109375" customWidth="1"/>
  </cols>
  <sheetData>
    <row r="1" spans="1:49" ht="18.75">
      <c r="A1" s="70" t="s">
        <v>82</v>
      </c>
    </row>
    <row r="2" spans="1:49" ht="31.5" customHeight="1" thickBot="1">
      <c r="H2" s="105" t="s">
        <v>125</v>
      </c>
    </row>
    <row r="3" spans="1:49" ht="39" customHeight="1" thickTop="1" thickBot="1">
      <c r="C3" s="71" t="s">
        <v>83</v>
      </c>
      <c r="D3" s="97"/>
      <c r="H3" s="110" t="s">
        <v>115</v>
      </c>
      <c r="AV3" s="74" t="s">
        <v>112</v>
      </c>
    </row>
    <row r="4" spans="1:49" ht="21" customHeight="1" thickTop="1">
      <c r="D4" s="73">
        <f>D3+1</f>
        <v>1</v>
      </c>
      <c r="AV4" s="98" t="s">
        <v>104</v>
      </c>
    </row>
    <row r="5" spans="1:49" ht="20.25" customHeight="1"/>
    <row r="6" spans="1:49" ht="18.75">
      <c r="A6" s="94" t="s">
        <v>121</v>
      </c>
    </row>
    <row r="7" spans="1:49" ht="18" customHeight="1" thickBot="1">
      <c r="N7" t="s">
        <v>84</v>
      </c>
      <c r="Q7" s="74" t="s">
        <v>120</v>
      </c>
      <c r="S7" s="9"/>
      <c r="T7" s="9" t="s">
        <v>85</v>
      </c>
      <c r="U7" s="9"/>
      <c r="V7" s="9"/>
      <c r="W7" s="9"/>
      <c r="X7" s="9"/>
      <c r="Y7" s="9"/>
      <c r="Z7" s="9" t="s">
        <v>86</v>
      </c>
      <c r="AA7" s="9"/>
      <c r="AB7" s="9"/>
      <c r="AC7" s="9"/>
      <c r="AD7" s="9"/>
      <c r="AE7" s="9"/>
      <c r="AF7" s="9"/>
      <c r="AG7" s="9" t="s">
        <v>87</v>
      </c>
      <c r="AH7" s="9"/>
      <c r="AI7" s="9" t="s">
        <v>86</v>
      </c>
      <c r="AJ7" s="9"/>
      <c r="AK7" s="9"/>
      <c r="AL7" s="9"/>
      <c r="AM7" s="9"/>
      <c r="AN7" s="9"/>
      <c r="AO7" s="9" t="s">
        <v>88</v>
      </c>
      <c r="AP7" s="9" t="s">
        <v>89</v>
      </c>
      <c r="AQ7" s="9"/>
      <c r="AR7" s="9"/>
      <c r="AS7" s="9"/>
      <c r="AT7" s="9"/>
      <c r="AU7" s="9"/>
      <c r="AV7" s="9"/>
      <c r="AW7" s="9"/>
    </row>
    <row r="8" spans="1:49" ht="24" customHeight="1" thickBot="1">
      <c r="C8" s="24" t="s">
        <v>90</v>
      </c>
      <c r="D8" s="106"/>
      <c r="H8" s="75">
        <f>D3</f>
        <v>0</v>
      </c>
      <c r="I8" s="100">
        <f>D3+1</f>
        <v>1</v>
      </c>
      <c r="M8" s="77"/>
      <c r="N8" s="78">
        <f>H8-D8+1</f>
        <v>1</v>
      </c>
      <c r="O8" s="78"/>
      <c r="Q8" s="96" t="str">
        <f>IF(D8="","",DATEDIF(D8,$I$8,"y"))&amp;"."&amp;IF(IF(D8="","",DATEDIF(D8,$I$8,"ym"))&lt;10,"0"&amp;IF(D8="","",DATEDIF(D8,$I$8,"ym")),IF(D8="","",DATEDIF(D8,$I$8,"ym")))</f>
        <v>.</v>
      </c>
      <c r="S8" s="9"/>
      <c r="T8" s="9" t="str">
        <f>IF(LEN(Q8)=4,"",MID(RIGHT(Q8,5),1,1))</f>
        <v>.</v>
      </c>
      <c r="U8" s="9" t="str">
        <f>MID(RIGHT(Q8,4),1,1)</f>
        <v>.</v>
      </c>
      <c r="V8" s="9" t="str">
        <f>MID(RIGHT(Q8,2),1,1)</f>
        <v>.</v>
      </c>
      <c r="W8" s="9" t="str">
        <f>RIGHT(Q8,1)</f>
        <v>.</v>
      </c>
      <c r="X8" s="9"/>
      <c r="Y8" s="9"/>
      <c r="Z8" s="9" t="e">
        <f>V8*10+W8</f>
        <v>#VALUE!</v>
      </c>
      <c r="AA8" s="9"/>
      <c r="AB8" s="9" t="e">
        <f>IF(T8="","",VALUE(T8))</f>
        <v>#VALUE!</v>
      </c>
      <c r="AC8" s="9" t="e">
        <f>IF(U8="","",VALUE(U8))</f>
        <v>#VALUE!</v>
      </c>
      <c r="AD8" s="9" t="e">
        <f t="shared" ref="AD8:AE8" si="0">IF(V8="","",VALUE(V8))</f>
        <v>#VALUE!</v>
      </c>
      <c r="AE8" s="9" t="e">
        <f t="shared" si="0"/>
        <v>#VALUE!</v>
      </c>
      <c r="AF8" s="9"/>
      <c r="AG8" s="79" t="e">
        <f>IF(AB8="",AC8,AB8*10+AC8)</f>
        <v>#VALUE!</v>
      </c>
      <c r="AH8" s="9"/>
      <c r="AI8" s="79" t="e">
        <f>AD8*10+AE8</f>
        <v>#VALUE!</v>
      </c>
      <c r="AJ8" s="9"/>
      <c r="AK8" s="9" t="e">
        <f>AG8*12+AI8</f>
        <v>#VALUE!</v>
      </c>
      <c r="AL8" s="9"/>
      <c r="AM8" s="9"/>
      <c r="AN8" s="9"/>
      <c r="AO8" s="80" t="e">
        <f>EDATE(D8,AK8)-1</f>
        <v>#VALUE!</v>
      </c>
      <c r="AP8" s="9"/>
      <c r="AQ8" s="9"/>
      <c r="AR8" s="9"/>
      <c r="AS8" s="9"/>
      <c r="AT8" s="9"/>
      <c r="AU8" s="9"/>
      <c r="AV8" s="9"/>
      <c r="AW8" s="9"/>
    </row>
    <row r="9" spans="1:49">
      <c r="I9" s="101"/>
      <c r="N9" s="78"/>
      <c r="O9" s="78"/>
      <c r="Q9" s="4"/>
      <c r="S9" s="9"/>
      <c r="T9" s="9"/>
      <c r="U9" s="9"/>
      <c r="V9" s="9"/>
      <c r="W9" s="9"/>
      <c r="X9" s="9"/>
      <c r="Y9" s="9"/>
      <c r="Z9" s="9"/>
      <c r="AA9" s="9"/>
      <c r="AB9" s="9"/>
      <c r="AC9" s="9"/>
      <c r="AD9" s="9"/>
      <c r="AE9" s="9"/>
      <c r="AF9" s="9"/>
      <c r="AG9" s="79"/>
      <c r="AH9" s="9"/>
      <c r="AI9" s="79"/>
      <c r="AJ9" s="9"/>
      <c r="AK9" s="9"/>
      <c r="AL9" s="9"/>
      <c r="AM9" s="9"/>
      <c r="AN9" s="9"/>
      <c r="AO9" s="9"/>
      <c r="AP9" s="9"/>
      <c r="AQ9" s="9"/>
      <c r="AR9" s="9"/>
      <c r="AS9" s="9"/>
      <c r="AT9" s="9"/>
      <c r="AU9" s="9"/>
      <c r="AV9" s="9"/>
      <c r="AW9" s="9"/>
    </row>
    <row r="10" spans="1:49">
      <c r="I10" s="101"/>
      <c r="N10" s="78"/>
      <c r="O10" s="81"/>
      <c r="Q10" s="4"/>
      <c r="S10" s="9"/>
      <c r="T10" s="9"/>
      <c r="U10" s="9"/>
      <c r="V10" s="9"/>
      <c r="W10" s="9"/>
      <c r="X10" s="9"/>
      <c r="Y10" s="9"/>
      <c r="Z10" s="9"/>
      <c r="AA10" s="9"/>
      <c r="AB10" s="9"/>
      <c r="AC10" s="9"/>
      <c r="AD10" s="9"/>
      <c r="AE10" s="9"/>
      <c r="AF10" s="9"/>
      <c r="AG10" s="79"/>
      <c r="AH10" s="9"/>
      <c r="AI10" s="79"/>
      <c r="AJ10" s="9"/>
      <c r="AK10" s="9"/>
      <c r="AL10" s="9"/>
      <c r="AM10" s="9"/>
      <c r="AN10" s="9"/>
      <c r="AO10" s="9"/>
      <c r="AP10" s="9"/>
      <c r="AQ10" s="9"/>
      <c r="AR10" s="9"/>
      <c r="AS10" s="9"/>
      <c r="AT10" s="9"/>
      <c r="AU10" s="9"/>
      <c r="AV10" s="9"/>
      <c r="AW10" s="9"/>
    </row>
    <row r="11" spans="1:49" ht="12.75" thickBot="1">
      <c r="I11" s="101"/>
      <c r="N11" s="78" t="s">
        <v>91</v>
      </c>
      <c r="O11" s="78"/>
      <c r="Q11" s="82" t="s">
        <v>92</v>
      </c>
      <c r="S11" s="9"/>
      <c r="T11" s="9"/>
      <c r="U11" s="9"/>
      <c r="V11" s="9"/>
      <c r="W11" s="9"/>
      <c r="X11" s="9"/>
      <c r="Y11" s="9"/>
      <c r="Z11" s="9"/>
      <c r="AA11" s="9"/>
      <c r="AB11" s="9"/>
      <c r="AC11" s="9"/>
      <c r="AD11" s="9"/>
      <c r="AE11" s="9"/>
      <c r="AF11" s="9"/>
      <c r="AG11" s="79"/>
      <c r="AH11" s="9"/>
      <c r="AI11" s="79"/>
      <c r="AJ11" s="9"/>
      <c r="AK11" s="9"/>
      <c r="AL11" s="9"/>
      <c r="AM11" s="9"/>
      <c r="AN11" s="9"/>
      <c r="AO11" s="9"/>
      <c r="AP11" s="9"/>
      <c r="AQ11" s="9"/>
      <c r="AR11" s="9"/>
      <c r="AS11" s="9"/>
      <c r="AT11" s="9"/>
      <c r="AU11" s="104" t="s">
        <v>122</v>
      </c>
      <c r="AV11" s="9"/>
      <c r="AW11" s="9"/>
    </row>
    <row r="12" spans="1:49" ht="23.25" customHeight="1" thickBot="1">
      <c r="C12" s="24" t="s">
        <v>93</v>
      </c>
      <c r="D12" s="106"/>
      <c r="E12" s="83"/>
      <c r="F12" s="3" t="s">
        <v>94</v>
      </c>
      <c r="H12" s="106"/>
      <c r="I12" s="100" t="str">
        <f>IF(H12="","",H12+1)</f>
        <v/>
      </c>
      <c r="M12" s="84"/>
      <c r="N12" s="85" t="str">
        <f>IF(D12="","",H12-D12+1)</f>
        <v/>
      </c>
      <c r="O12" s="78"/>
      <c r="Q12" s="107" t="str">
        <f>IF(H12="","",IF(I12&gt;=$I$8,IF(D12="","",DATEDIF(D12,$I$8,"y"))&amp;"."&amp;IF(IF(D12="","",DATEDIF(D12,$I$8,"ym"))&lt;10,"0"&amp;IF(D12="","",DATEDIF(D12,$I$8,"ym")),IF(D12="","",DATEDIF(D12,$I$8,"ym"))),IF(D12="","",DATEDIF(D12,I12,"y"))&amp;"."&amp;IF(IF(D12="","",DATEDIF(D12,I12,"ym"))&lt;10,"0"&amp;IF(D12="","",DATEDIF(D12,I12,"ym")),IF(D12="","",DATEDIF(D12,I12,"ym")))))</f>
        <v/>
      </c>
      <c r="S12" s="9"/>
      <c r="T12" s="9" t="str">
        <f>IF(LEN(Q12)=4,"",MID(RIGHT(Q12,5),1,1))</f>
        <v/>
      </c>
      <c r="U12" s="9" t="str">
        <f>MID(RIGHT(Q12,4),1,1)</f>
        <v/>
      </c>
      <c r="V12" s="9" t="str">
        <f>MID(RIGHT(Q12,2),1,1)</f>
        <v/>
      </c>
      <c r="W12" s="9" t="str">
        <f>RIGHT(Q12,1)</f>
        <v/>
      </c>
      <c r="X12" s="9"/>
      <c r="Y12" s="9"/>
      <c r="Z12" s="9" t="str">
        <f>IF(H12="","",V12*10+W12)</f>
        <v/>
      </c>
      <c r="AA12" s="9"/>
      <c r="AB12" s="9" t="str">
        <f>IF(T12="","",VALUE(T12))</f>
        <v/>
      </c>
      <c r="AC12" s="9" t="str">
        <f>IF(U12="","",VALUE(U12))</f>
        <v/>
      </c>
      <c r="AD12" s="9" t="str">
        <f t="shared" ref="AD12:AE12" si="1">IF(V12="","",VALUE(V12))</f>
        <v/>
      </c>
      <c r="AE12" s="9" t="str">
        <f t="shared" si="1"/>
        <v/>
      </c>
      <c r="AF12" s="9"/>
      <c r="AG12" s="79" t="str">
        <f>IF(AB12="",AC12,AB12*10+AC12)</f>
        <v/>
      </c>
      <c r="AH12" s="9"/>
      <c r="AI12" s="79" t="str">
        <f>IF(H12="","",AD12*10+AE12)</f>
        <v/>
      </c>
      <c r="AJ12" s="9"/>
      <c r="AK12" s="9">
        <f>IF(OR(D12="",H12=""),0,AG12*12+AI12)</f>
        <v>0</v>
      </c>
      <c r="AL12" s="9"/>
      <c r="AM12" s="9"/>
      <c r="AN12" s="9"/>
      <c r="AO12" s="86" t="str">
        <f>IF(OR(D12="",H12=""),"",EDATE(D12,AK12)-1)</f>
        <v/>
      </c>
      <c r="AP12" s="9"/>
      <c r="AQ12" s="9"/>
      <c r="AR12" s="86">
        <f>IF(H12&gt;=$D$3,$D$3,H12)</f>
        <v>0</v>
      </c>
      <c r="AS12" s="9"/>
      <c r="AT12" s="9" t="str">
        <f>IF(H12="","",AR12-AO12)</f>
        <v/>
      </c>
      <c r="AU12" s="9" t="str">
        <f>IF(AT12="","",VALUE(AT12))</f>
        <v/>
      </c>
      <c r="AV12" s="9"/>
      <c r="AW12" s="9"/>
    </row>
    <row r="13" spans="1:49" ht="14.25" customHeight="1" thickBot="1">
      <c r="I13" s="101"/>
      <c r="N13" s="78"/>
      <c r="O13" s="78"/>
      <c r="Q13" s="82" t="s">
        <v>95</v>
      </c>
      <c r="S13" s="9"/>
      <c r="T13" s="9"/>
      <c r="U13" s="9"/>
      <c r="V13" s="9"/>
      <c r="W13" s="9"/>
      <c r="X13" s="9"/>
      <c r="Y13" s="9"/>
      <c r="Z13" s="9"/>
      <c r="AA13" s="9"/>
      <c r="AB13" s="9"/>
      <c r="AC13" s="9"/>
      <c r="AD13" s="9"/>
      <c r="AE13" s="9"/>
      <c r="AF13" s="9"/>
      <c r="AG13" s="79"/>
      <c r="AH13" s="9"/>
      <c r="AI13" s="79"/>
      <c r="AJ13" s="9"/>
      <c r="AK13" s="9"/>
      <c r="AL13" s="9"/>
      <c r="AM13" s="9"/>
      <c r="AN13" s="9"/>
      <c r="AO13" s="9"/>
      <c r="AP13" s="9"/>
      <c r="AQ13" s="9"/>
      <c r="AR13" s="9"/>
      <c r="AS13" s="9"/>
      <c r="AT13" s="9"/>
      <c r="AU13" s="104" t="s">
        <v>122</v>
      </c>
      <c r="AV13" s="9"/>
      <c r="AW13" s="9"/>
    </row>
    <row r="14" spans="1:49" ht="24" customHeight="1" thickBot="1">
      <c r="C14" s="24" t="s">
        <v>96</v>
      </c>
      <c r="D14" s="106"/>
      <c r="F14" s="3" t="s">
        <v>94</v>
      </c>
      <c r="H14" s="106"/>
      <c r="I14" s="100" t="str">
        <f>IF(H14="","",H14+1)</f>
        <v/>
      </c>
      <c r="N14" s="85" t="str">
        <f>IF(D14="","",H14-D14+1)</f>
        <v/>
      </c>
      <c r="O14" s="78"/>
      <c r="Q14" s="107" t="str">
        <f>IF(H14="","",IF(I14&gt;=$I$8,IF(D14="","",DATEDIF(D14,$I$8,"y"))&amp;"."&amp;IF(IF(D14="","",DATEDIF(D14,$I$8,"ym"))&lt;10,"0"&amp;IF(D14="","",DATEDIF(D14,$I$8,"ym")),IF(D14="","",DATEDIF(D14,$I$8,"ym"))),IF(D14="","",DATEDIF(D14,I14,"y"))&amp;"."&amp;IF(IF(D14="","",DATEDIF(D14,I14,"ym"))&lt;10,"0"&amp;IF(D14="","",DATEDIF(D14,I14,"ym")),IF(D14="","",DATEDIF(D14,I14,"ym")))))</f>
        <v/>
      </c>
      <c r="S14" s="9"/>
      <c r="T14" s="9" t="str">
        <f>IF(LEN(Q14)=4,"",MID(RIGHT(Q14,5),1,1))</f>
        <v/>
      </c>
      <c r="U14" s="9" t="str">
        <f>MID(RIGHT(Q14,4),1,1)</f>
        <v/>
      </c>
      <c r="V14" s="9" t="str">
        <f>MID(RIGHT(Q14,2),1,1)</f>
        <v/>
      </c>
      <c r="W14" s="9" t="str">
        <f>RIGHT(Q14,1)</f>
        <v/>
      </c>
      <c r="X14" s="9"/>
      <c r="Y14" s="9"/>
      <c r="Z14" s="9" t="str">
        <f>IF(H14="","",V14*10+W14)</f>
        <v/>
      </c>
      <c r="AA14" s="9"/>
      <c r="AB14" s="9" t="str">
        <f>IF(T14="","",VALUE(T14))</f>
        <v/>
      </c>
      <c r="AC14" s="9" t="str">
        <f>IF(U14="","",VALUE(U14))</f>
        <v/>
      </c>
      <c r="AD14" s="9" t="str">
        <f t="shared" ref="AD14:AE14" si="2">IF(V14="","",VALUE(V14))</f>
        <v/>
      </c>
      <c r="AE14" s="9" t="str">
        <f t="shared" si="2"/>
        <v/>
      </c>
      <c r="AF14" s="9"/>
      <c r="AG14" s="79" t="str">
        <f>IF(AB14="",AC14,AB14*10+AC14)</f>
        <v/>
      </c>
      <c r="AH14" s="9"/>
      <c r="AI14" s="79" t="str">
        <f>IF(H14="","",AD14*10+AE14)</f>
        <v/>
      </c>
      <c r="AJ14" s="9"/>
      <c r="AK14" s="9">
        <f>IF(OR(D14="",H14=""),0,AG14*12+AI14)</f>
        <v>0</v>
      </c>
      <c r="AL14" s="9"/>
      <c r="AM14" s="9"/>
      <c r="AN14" s="9"/>
      <c r="AO14" s="86" t="str">
        <f>IF(OR(D14="",H14=""),"",EDATE(D14,AK14)-1)</f>
        <v/>
      </c>
      <c r="AP14" s="9"/>
      <c r="AQ14" s="9"/>
      <c r="AR14" s="86">
        <f>IF(H14&gt;=$D$3,$D$3,H14)</f>
        <v>0</v>
      </c>
      <c r="AS14" s="9"/>
      <c r="AT14" s="9" t="str">
        <f>IF(H14="","",AR14-AO14)</f>
        <v/>
      </c>
      <c r="AU14" s="9" t="str">
        <f>IF(AT14="","",VALUE(AT14))</f>
        <v/>
      </c>
      <c r="AV14" s="9"/>
      <c r="AW14" s="9"/>
    </row>
    <row r="15" spans="1:49" ht="16.5" customHeight="1" thickBot="1">
      <c r="I15" s="101"/>
      <c r="N15" s="78"/>
      <c r="O15" s="78"/>
      <c r="Q15" s="82" t="s">
        <v>97</v>
      </c>
      <c r="S15" s="9"/>
      <c r="T15" s="9"/>
      <c r="U15" s="9"/>
      <c r="V15" s="9"/>
      <c r="W15" s="9"/>
      <c r="X15" s="9"/>
      <c r="Y15" s="9"/>
      <c r="Z15" s="9"/>
      <c r="AA15" s="9"/>
      <c r="AB15" s="9"/>
      <c r="AC15" s="9"/>
      <c r="AD15" s="9"/>
      <c r="AE15" s="9"/>
      <c r="AF15" s="9"/>
      <c r="AG15" s="79"/>
      <c r="AH15" s="9"/>
      <c r="AI15" s="79"/>
      <c r="AJ15" s="9"/>
      <c r="AK15" s="9"/>
      <c r="AL15" s="9"/>
      <c r="AM15" s="9"/>
      <c r="AN15" s="9"/>
      <c r="AO15" s="9"/>
      <c r="AP15" s="9"/>
      <c r="AQ15" s="9"/>
      <c r="AR15" s="9"/>
      <c r="AS15" s="9"/>
      <c r="AT15" s="9"/>
      <c r="AU15" s="104" t="s">
        <v>122</v>
      </c>
      <c r="AV15" s="9"/>
      <c r="AW15" s="9"/>
    </row>
    <row r="16" spans="1:49" ht="23.25" customHeight="1" thickBot="1">
      <c r="C16" s="24" t="s">
        <v>98</v>
      </c>
      <c r="D16" s="106"/>
      <c r="F16" s="3" t="s">
        <v>94</v>
      </c>
      <c r="H16" s="106"/>
      <c r="I16" s="100" t="str">
        <f>IF(H16="","",H16+1)</f>
        <v/>
      </c>
      <c r="N16" s="85" t="str">
        <f>IF(D16="","",H16-D16+1)</f>
        <v/>
      </c>
      <c r="O16" s="78"/>
      <c r="Q16" s="107" t="str">
        <f>IF(H16="","",IF(I16&gt;=$I$8,IF(D16="","",DATEDIF(D16,$I$8,"y"))&amp;"."&amp;IF(IF(D16="","",DATEDIF(D16,$I$8,"ym"))&lt;10,"0"&amp;IF(D16="","",DATEDIF(D16,$I$8,"ym")),IF(D16="","",DATEDIF(D16,$I$8,"ym"))),IF(D16="","",DATEDIF(D16,I16,"y"))&amp;"."&amp;IF(IF(D16="","",DATEDIF(D16,I16,"ym"))&lt;10,"0"&amp;IF(D16="","",DATEDIF(D16,I16,"ym")),IF(D16="","",DATEDIF(D16,I16,"ym")))))</f>
        <v/>
      </c>
      <c r="S16" s="9"/>
      <c r="T16" s="9" t="str">
        <f>IF(LEN(Q16)=4,"",MID(RIGHT(Q16,5),1,1))</f>
        <v/>
      </c>
      <c r="U16" s="9" t="str">
        <f>MID(RIGHT(Q16,4),1,1)</f>
        <v/>
      </c>
      <c r="V16" s="9" t="str">
        <f>MID(RIGHT(Q16,2),1,1)</f>
        <v/>
      </c>
      <c r="W16" s="9" t="str">
        <f>RIGHT(Q16,1)</f>
        <v/>
      </c>
      <c r="X16" s="9"/>
      <c r="Y16" s="9"/>
      <c r="Z16" s="9" t="str">
        <f>IF(H16="","",V16*10+W16)</f>
        <v/>
      </c>
      <c r="AA16" s="9"/>
      <c r="AB16" s="9" t="str">
        <f>IF(T16="","",VALUE(T16))</f>
        <v/>
      </c>
      <c r="AC16" s="9" t="str">
        <f>IF(U16="","",VALUE(U16))</f>
        <v/>
      </c>
      <c r="AD16" s="9" t="str">
        <f t="shared" ref="AD16:AE16" si="3">IF(V16="","",VALUE(V16))</f>
        <v/>
      </c>
      <c r="AE16" s="9" t="str">
        <f t="shared" si="3"/>
        <v/>
      </c>
      <c r="AF16" s="9"/>
      <c r="AG16" s="79" t="str">
        <f>IF(AB16="",AC16,AB16*10+AC16)</f>
        <v/>
      </c>
      <c r="AH16" s="9"/>
      <c r="AI16" s="79" t="str">
        <f>IF(H16="","",AD16*10+AE16)</f>
        <v/>
      </c>
      <c r="AJ16" s="9"/>
      <c r="AK16" s="9">
        <f>IF(OR(D16="",H16=""),0,AG16*12+AI16)</f>
        <v>0</v>
      </c>
      <c r="AL16" s="9"/>
      <c r="AM16" s="9"/>
      <c r="AN16" s="9"/>
      <c r="AO16" s="86" t="str">
        <f>IF(OR(D16="",H16=""),"",EDATE(D16,AK16)-1)</f>
        <v/>
      </c>
      <c r="AP16" s="9"/>
      <c r="AQ16" s="9"/>
      <c r="AR16" s="86">
        <f>IF(H16&gt;=$D$3,$D$3,H16)</f>
        <v>0</v>
      </c>
      <c r="AS16" s="9"/>
      <c r="AT16" s="9" t="str">
        <f>IF(H16="","",AR16-AO16)</f>
        <v/>
      </c>
      <c r="AU16" s="9" t="str">
        <f>IF(AT16="","",VALUE(AT16))</f>
        <v/>
      </c>
      <c r="AV16" s="9"/>
      <c r="AW16" s="9"/>
    </row>
    <row r="17" spans="13:49">
      <c r="N17" s="78"/>
      <c r="O17" s="78"/>
      <c r="Q17" s="4"/>
      <c r="S17" s="9"/>
      <c r="T17" s="9"/>
      <c r="U17" s="9"/>
      <c r="V17" s="9"/>
      <c r="W17" s="9"/>
      <c r="X17" s="9"/>
      <c r="Y17" s="9"/>
      <c r="Z17" s="9"/>
      <c r="AA17" s="9"/>
      <c r="AB17" s="9"/>
      <c r="AC17" s="9"/>
      <c r="AD17" s="9"/>
      <c r="AE17" s="9"/>
      <c r="AF17" s="9"/>
      <c r="AG17" s="9"/>
      <c r="AH17" s="9"/>
      <c r="AI17" s="79"/>
      <c r="AJ17" s="9"/>
      <c r="AK17" s="9"/>
      <c r="AL17" s="9"/>
      <c r="AM17" s="9"/>
      <c r="AN17" s="9"/>
      <c r="AO17" s="9"/>
      <c r="AP17" s="9"/>
      <c r="AQ17" s="9"/>
      <c r="AR17" s="9"/>
      <c r="AS17" s="9"/>
      <c r="AT17" s="9"/>
      <c r="AU17" s="9"/>
      <c r="AV17" s="9"/>
      <c r="AW17" s="9"/>
    </row>
    <row r="18" spans="13:49">
      <c r="N18" s="78"/>
      <c r="O18" s="78"/>
      <c r="Q18" s="4"/>
      <c r="S18" s="9"/>
      <c r="T18" s="9"/>
      <c r="U18" s="9"/>
      <c r="V18" s="9"/>
      <c r="W18" s="9"/>
      <c r="X18" s="9"/>
      <c r="Y18" s="9"/>
      <c r="Z18" s="9"/>
      <c r="AA18" s="9"/>
      <c r="AB18" s="9"/>
      <c r="AC18" s="9"/>
      <c r="AD18" s="9"/>
      <c r="AE18" s="9"/>
      <c r="AF18" s="9"/>
      <c r="AG18" s="9"/>
      <c r="AH18" s="9"/>
      <c r="AI18" s="9"/>
      <c r="AJ18" s="9"/>
      <c r="AK18" s="9" t="s">
        <v>99</v>
      </c>
      <c r="AL18" s="9"/>
      <c r="AM18" s="9" t="s">
        <v>100</v>
      </c>
      <c r="AN18" s="9"/>
      <c r="AO18" s="9"/>
      <c r="AP18" s="9"/>
      <c r="AQ18" s="9"/>
      <c r="AR18" s="9"/>
      <c r="AS18" s="9"/>
      <c r="AT18" s="9"/>
      <c r="AU18" s="9"/>
      <c r="AV18" s="9"/>
      <c r="AW18" s="9"/>
    </row>
    <row r="19" spans="13:49" ht="12.75" thickBot="1">
      <c r="N19" s="78"/>
      <c r="O19" s="78"/>
      <c r="Q19" s="103" t="s">
        <v>117</v>
      </c>
      <c r="S19" s="9"/>
      <c r="T19" s="9"/>
      <c r="U19" s="9"/>
      <c r="V19" s="9"/>
      <c r="W19" s="9"/>
      <c r="X19" s="9"/>
      <c r="Y19" s="9"/>
      <c r="Z19" s="9"/>
      <c r="AA19" s="9"/>
      <c r="AB19" s="9"/>
      <c r="AC19" s="9"/>
      <c r="AD19" s="9"/>
      <c r="AE19" s="9"/>
      <c r="AF19" s="9"/>
      <c r="AG19" s="9"/>
      <c r="AH19" s="9"/>
      <c r="AI19" s="9"/>
      <c r="AJ19" s="9"/>
      <c r="AK19" s="9" t="e">
        <f>SUM(AK8,-AK12,-AK14,-AK16,-AU20)</f>
        <v>#VALUE!</v>
      </c>
      <c r="AL19" s="9"/>
      <c r="AM19" s="9">
        <f>SUM(AK12:AK16)+AU20</f>
        <v>0</v>
      </c>
      <c r="AN19" s="9"/>
      <c r="AO19" s="9"/>
      <c r="AP19" s="9"/>
      <c r="AQ19" s="9"/>
      <c r="AR19" s="9"/>
      <c r="AS19" s="9"/>
      <c r="AT19" s="9"/>
      <c r="AU19" s="9" t="s">
        <v>119</v>
      </c>
      <c r="AV19" s="9"/>
      <c r="AW19" s="9"/>
    </row>
    <row r="20" spans="13:49" ht="21.75" customHeight="1" thickBot="1">
      <c r="M20" s="87" t="s">
        <v>101</v>
      </c>
      <c r="Q20" s="108" t="str">
        <f>AM20</f>
        <v/>
      </c>
      <c r="S20" s="9"/>
      <c r="T20" s="9"/>
      <c r="U20" s="9"/>
      <c r="V20" s="9"/>
      <c r="W20" s="9"/>
      <c r="X20" s="9"/>
      <c r="Y20" s="9"/>
      <c r="Z20" s="9"/>
      <c r="AA20" s="9"/>
      <c r="AB20" s="9"/>
      <c r="AC20" s="9"/>
      <c r="AD20" s="9"/>
      <c r="AE20" s="9"/>
      <c r="AF20" s="9"/>
      <c r="AG20" s="9"/>
      <c r="AH20" s="9"/>
      <c r="AI20" s="9"/>
      <c r="AJ20" s="9"/>
      <c r="AK20" s="88" t="str">
        <f>IF(D12="","",INT(AK19/12)&amp;"."&amp;IF((AK19-INT(AK19/12)*12)&gt;9,AK19-INT(AK19/12)*12,"0"&amp;(AK19-INT(AK19/12)*12)))</f>
        <v/>
      </c>
      <c r="AL20" s="88"/>
      <c r="AM20" s="88" t="str">
        <f>IF(D12="","",INT(AM19/12)&amp;"."&amp;IF((AM19-INT(AM19/12)*12)&gt;9,AM19-INT(AM19/12)*12,"0"&amp;(AM19-INT(AM19/12)*12)))</f>
        <v/>
      </c>
      <c r="AN20" s="9"/>
      <c r="AO20" s="9"/>
      <c r="AP20" s="9"/>
      <c r="AQ20" s="9"/>
      <c r="AR20" s="9" t="s">
        <v>89</v>
      </c>
      <c r="AS20" s="9"/>
      <c r="AT20" s="9">
        <f>IF(OR(D14="",H14=""),0,SUM(AU12:AU16))</f>
        <v>0</v>
      </c>
      <c r="AU20" s="9">
        <f>IF(AT20&gt;=45,2,IF(AT20&gt;=15,1,0))</f>
        <v>0</v>
      </c>
      <c r="AV20" s="9"/>
      <c r="AW20" s="9"/>
    </row>
    <row r="21" spans="13:49">
      <c r="Q21" s="4"/>
      <c r="AK21" s="1"/>
      <c r="AL21" s="1"/>
      <c r="AM21" s="1"/>
    </row>
    <row r="22" spans="13:49" ht="12.75" thickBot="1">
      <c r="Q22" s="82" t="s">
        <v>102</v>
      </c>
    </row>
    <row r="23" spans="13:49" ht="22.5" customHeight="1" thickBot="1">
      <c r="M23" s="87" t="s">
        <v>103</v>
      </c>
      <c r="Q23" s="108" t="str">
        <f>AK20</f>
        <v/>
      </c>
    </row>
    <row r="34" spans="1:49" ht="18.75">
      <c r="A34" s="94" t="s">
        <v>123</v>
      </c>
    </row>
    <row r="36" spans="1:49" ht="18" customHeight="1" thickBot="1">
      <c r="D36" s="89" t="s">
        <v>114</v>
      </c>
      <c r="M36" s="9"/>
      <c r="N36" t="s">
        <v>84</v>
      </c>
      <c r="Q36" s="74" t="s">
        <v>113</v>
      </c>
      <c r="S36" s="9"/>
      <c r="T36" s="9" t="s">
        <v>85</v>
      </c>
      <c r="U36" s="9"/>
      <c r="V36" s="9"/>
      <c r="W36" s="9"/>
      <c r="X36" s="9"/>
      <c r="Y36" s="9"/>
      <c r="Z36" s="9" t="s">
        <v>86</v>
      </c>
      <c r="AA36" s="9"/>
      <c r="AB36" s="9"/>
      <c r="AC36" s="9"/>
      <c r="AD36" s="9"/>
      <c r="AE36" s="9"/>
      <c r="AF36" s="9"/>
      <c r="AG36" s="9" t="s">
        <v>87</v>
      </c>
      <c r="AH36" s="9"/>
      <c r="AI36" s="9" t="s">
        <v>86</v>
      </c>
      <c r="AJ36" s="9"/>
      <c r="AK36" s="9"/>
      <c r="AL36" s="9"/>
      <c r="AM36" s="9"/>
      <c r="AN36" s="9"/>
      <c r="AO36" s="9" t="s">
        <v>88</v>
      </c>
      <c r="AP36" s="9" t="s">
        <v>89</v>
      </c>
      <c r="AQ36" s="9"/>
      <c r="AR36" s="9"/>
      <c r="AS36" s="9"/>
      <c r="AT36" s="9"/>
      <c r="AU36" s="9"/>
      <c r="AV36" s="9"/>
      <c r="AW36" s="9"/>
    </row>
    <row r="37" spans="1:49" ht="38.25" customHeight="1" thickBot="1">
      <c r="C37" s="71" t="s">
        <v>126</v>
      </c>
      <c r="D37" s="109"/>
      <c r="H37" s="93"/>
      <c r="I37" s="102"/>
      <c r="J37" s="9" t="str">
        <f>IF(D37="","",D37*100)</f>
        <v/>
      </c>
      <c r="M37" s="7"/>
      <c r="N37" s="78"/>
      <c r="O37" s="78"/>
      <c r="Q37" s="95">
        <f>D37</f>
        <v>0</v>
      </c>
      <c r="S37" s="9"/>
      <c r="T37" s="9" t="str">
        <f>IF(LEN(J37)=4,MID(RIGHT(Q37,5),1,1),"")</f>
        <v/>
      </c>
      <c r="U37" s="9" t="str">
        <f>MID(RIGHT(J37,3),1,1)</f>
        <v/>
      </c>
      <c r="V37" s="9" t="str">
        <f>IF(D37="","",MID(RIGHT(J37,2),1,1))</f>
        <v/>
      </c>
      <c r="W37" s="9" t="str">
        <f>IF(D37="","",RIGHT(J37,1))</f>
        <v/>
      </c>
      <c r="X37" s="9"/>
      <c r="Y37" s="9"/>
      <c r="Z37" s="9" t="e">
        <f>V37*10+W37</f>
        <v>#VALUE!</v>
      </c>
      <c r="AA37" s="9"/>
      <c r="AB37" s="9" t="str">
        <f>IF(T37="","",VALUE(T37))</f>
        <v/>
      </c>
      <c r="AC37" s="9" t="str">
        <f>IF(U37="","",VALUE(U37))</f>
        <v/>
      </c>
      <c r="AD37" s="9" t="str">
        <f t="shared" ref="AD37" si="4">IF(V37="","",VALUE(V37))</f>
        <v/>
      </c>
      <c r="AE37" s="9" t="str">
        <f t="shared" ref="AE37" si="5">IF(W37="","",VALUE(W37))</f>
        <v/>
      </c>
      <c r="AF37" s="9"/>
      <c r="AG37" s="79" t="str">
        <f>IF(AB37="",AC37,AB37*10+AC37)</f>
        <v/>
      </c>
      <c r="AH37" s="9"/>
      <c r="AI37" s="79" t="e">
        <f>AD37*10+AE37</f>
        <v>#VALUE!</v>
      </c>
      <c r="AJ37" s="9"/>
      <c r="AK37" s="9" t="e">
        <f>AG37*12+AI37</f>
        <v>#VALUE!</v>
      </c>
      <c r="AL37" s="9"/>
      <c r="AM37" s="9"/>
      <c r="AN37" s="9"/>
      <c r="AO37" s="80" t="e">
        <f>EDATE(D37,AK37)-1</f>
        <v>#VALUE!</v>
      </c>
      <c r="AP37" s="9"/>
      <c r="AQ37" s="9"/>
      <c r="AR37" s="9"/>
      <c r="AS37" s="9"/>
      <c r="AT37" s="9"/>
      <c r="AU37" s="9"/>
      <c r="AV37" s="9"/>
      <c r="AW37" s="9"/>
    </row>
    <row r="38" spans="1:49">
      <c r="M38" s="9"/>
      <c r="N38" s="78"/>
      <c r="O38" s="78"/>
      <c r="Q38" s="4"/>
      <c r="S38" s="9"/>
      <c r="T38" s="9"/>
      <c r="U38" s="9"/>
      <c r="V38" s="9"/>
      <c r="W38" s="9"/>
      <c r="X38" s="9"/>
      <c r="Y38" s="9"/>
      <c r="Z38" s="9"/>
      <c r="AA38" s="9"/>
      <c r="AB38" s="9"/>
      <c r="AC38" s="9"/>
      <c r="AD38" s="9"/>
      <c r="AE38" s="9"/>
      <c r="AF38" s="9"/>
      <c r="AG38" s="79"/>
      <c r="AH38" s="9"/>
      <c r="AI38" s="79"/>
      <c r="AJ38" s="9"/>
      <c r="AK38" s="9"/>
      <c r="AL38" s="9"/>
      <c r="AM38" s="9"/>
      <c r="AN38" s="9"/>
      <c r="AO38" s="9"/>
      <c r="AP38" s="9"/>
      <c r="AQ38" s="9"/>
      <c r="AR38" s="9"/>
      <c r="AS38" s="9"/>
      <c r="AT38" s="9"/>
      <c r="AU38" s="9"/>
      <c r="AV38" s="9"/>
      <c r="AW38" s="9"/>
    </row>
    <row r="39" spans="1:49">
      <c r="M39" s="9"/>
      <c r="N39" s="78"/>
      <c r="O39" s="81"/>
      <c r="Q39" s="4"/>
      <c r="S39" s="9"/>
      <c r="T39" s="9"/>
      <c r="U39" s="9"/>
      <c r="V39" s="9"/>
      <c r="W39" s="9"/>
      <c r="X39" s="9"/>
      <c r="Y39" s="9"/>
      <c r="Z39" s="9"/>
      <c r="AA39" s="9"/>
      <c r="AB39" s="9"/>
      <c r="AC39" s="9"/>
      <c r="AD39" s="9"/>
      <c r="AE39" s="9"/>
      <c r="AF39" s="9"/>
      <c r="AG39" s="79"/>
      <c r="AH39" s="9"/>
      <c r="AI39" s="79"/>
      <c r="AJ39" s="9"/>
      <c r="AK39" s="9"/>
      <c r="AL39" s="9"/>
      <c r="AM39" s="9"/>
      <c r="AN39" s="9"/>
      <c r="AO39" s="9"/>
      <c r="AP39" s="9"/>
      <c r="AQ39" s="9"/>
      <c r="AR39" s="9"/>
      <c r="AS39" s="9"/>
      <c r="AT39" s="9"/>
      <c r="AU39" s="9"/>
      <c r="AV39" s="9"/>
      <c r="AW39" s="9"/>
    </row>
    <row r="40" spans="1:49" ht="12.75" thickBot="1">
      <c r="M40" s="9"/>
      <c r="N40" s="78" t="s">
        <v>91</v>
      </c>
      <c r="O40" s="78"/>
      <c r="Q40" s="82" t="s">
        <v>92</v>
      </c>
      <c r="S40" s="9"/>
      <c r="T40" s="9"/>
      <c r="U40" s="9"/>
      <c r="V40" s="9"/>
      <c r="W40" s="9"/>
      <c r="X40" s="9"/>
      <c r="Y40" s="9"/>
      <c r="Z40" s="9"/>
      <c r="AA40" s="9"/>
      <c r="AB40" s="9"/>
      <c r="AC40" s="9"/>
      <c r="AD40" s="9"/>
      <c r="AE40" s="9"/>
      <c r="AF40" s="9"/>
      <c r="AG40" s="79"/>
      <c r="AH40" s="9"/>
      <c r="AI40" s="79"/>
      <c r="AJ40" s="9"/>
      <c r="AK40" s="9"/>
      <c r="AL40" s="9"/>
      <c r="AM40" s="9"/>
      <c r="AN40" s="9"/>
      <c r="AO40" s="9"/>
      <c r="AP40" s="9"/>
      <c r="AQ40" s="9"/>
      <c r="AR40" s="9"/>
      <c r="AS40" s="9"/>
      <c r="AT40" s="9"/>
      <c r="AU40" s="104" t="s">
        <v>122</v>
      </c>
      <c r="AV40" s="9"/>
      <c r="AW40" s="9"/>
    </row>
    <row r="41" spans="1:49" ht="24" customHeight="1" thickBot="1">
      <c r="C41" s="24" t="s">
        <v>93</v>
      </c>
      <c r="D41" s="106"/>
      <c r="E41" s="83"/>
      <c r="F41" s="3" t="s">
        <v>94</v>
      </c>
      <c r="H41" s="106"/>
      <c r="I41" s="100" t="str">
        <f>IF(H41="","",H41+1)</f>
        <v/>
      </c>
      <c r="M41" s="9"/>
      <c r="N41" s="85" t="str">
        <f>IF(D41="","",H41-D41+1)</f>
        <v/>
      </c>
      <c r="O41" s="78"/>
      <c r="Q41" s="107" t="str">
        <f>IF(H41="","",IF(I41&gt;=$I$8,IF(D41="","",DATEDIF(D41,$I$8,"y"))&amp;"."&amp;IF(IF(D41="","",DATEDIF(D41,$I$8,"ym"))&lt;10,"0"&amp;IF(D41="","",DATEDIF(D41,$I$8,"ym")),IF(D41="","",DATEDIF(D41,$I$8,"ym"))),IF(D41="","",DATEDIF(D41,I41,"y"))&amp;"."&amp;IF(IF(D41="","",DATEDIF(D41,I41,"ym"))&lt;10,"0"&amp;IF(D41="","",DATEDIF(D41,I41,"ym")),IF(D41="","",DATEDIF(D41,I41,"ym")))))</f>
        <v/>
      </c>
      <c r="S41" s="9"/>
      <c r="T41" s="9" t="str">
        <f>IF(LEN(Q41)=4,"",MID(RIGHT(Q41,5),1,1))</f>
        <v/>
      </c>
      <c r="U41" s="9" t="str">
        <f>MID(RIGHT(Q41,4),1,1)</f>
        <v/>
      </c>
      <c r="V41" s="9" t="str">
        <f>MID(RIGHT(Q41,2),1,1)</f>
        <v/>
      </c>
      <c r="W41" s="9" t="str">
        <f>RIGHT(Q41,1)</f>
        <v/>
      </c>
      <c r="X41" s="9"/>
      <c r="Y41" s="9"/>
      <c r="Z41" s="9" t="str">
        <f>IF(H41="","",V41*10+W41)</f>
        <v/>
      </c>
      <c r="AA41" s="9"/>
      <c r="AB41" s="9" t="str">
        <f>IF(T41="","",VALUE(T41))</f>
        <v/>
      </c>
      <c r="AC41" s="9" t="str">
        <f>IF(U41="","",VALUE(U41))</f>
        <v/>
      </c>
      <c r="AD41" s="9" t="str">
        <f t="shared" ref="AD41" si="6">IF(V41="","",VALUE(V41))</f>
        <v/>
      </c>
      <c r="AE41" s="9" t="str">
        <f t="shared" ref="AE41" si="7">IF(W41="","",VALUE(W41))</f>
        <v/>
      </c>
      <c r="AF41" s="9"/>
      <c r="AG41" s="79" t="str">
        <f>IF(AB41="",AC41,AB41*10+AC41)</f>
        <v/>
      </c>
      <c r="AH41" s="9"/>
      <c r="AI41" s="79" t="str">
        <f>IF(H41="","",AD41*10+AE41)</f>
        <v/>
      </c>
      <c r="AJ41" s="9"/>
      <c r="AK41" s="9">
        <f>IF(OR(D41="",H41=""),0,AG41*12+AI41)</f>
        <v>0</v>
      </c>
      <c r="AL41" s="9"/>
      <c r="AM41" s="9"/>
      <c r="AN41" s="9"/>
      <c r="AO41" s="86" t="str">
        <f>IF(OR(D41="",H41=""),"",EDATE(D41,AK41)-1)</f>
        <v/>
      </c>
      <c r="AP41" s="9"/>
      <c r="AQ41" s="9"/>
      <c r="AR41" s="86">
        <f>IF(H41&gt;=$D$3,$D$3,H41)</f>
        <v>0</v>
      </c>
      <c r="AS41" s="9"/>
      <c r="AT41" s="9" t="str">
        <f>IF(H41="","",AR41-AO41)</f>
        <v/>
      </c>
      <c r="AU41" s="9" t="str">
        <f>IF(AT41="","",VALUE(AT41))</f>
        <v/>
      </c>
      <c r="AV41" s="9"/>
      <c r="AW41" s="9"/>
    </row>
    <row r="42" spans="1:49" ht="20.25" customHeight="1" thickBot="1">
      <c r="I42" s="101"/>
      <c r="M42" s="9"/>
      <c r="N42" s="78"/>
      <c r="O42" s="78"/>
      <c r="Q42" s="82" t="s">
        <v>95</v>
      </c>
      <c r="S42" s="9"/>
      <c r="T42" s="9"/>
      <c r="U42" s="9"/>
      <c r="V42" s="9"/>
      <c r="W42" s="9"/>
      <c r="X42" s="9"/>
      <c r="Y42" s="9"/>
      <c r="Z42" s="9"/>
      <c r="AA42" s="9"/>
      <c r="AB42" s="9"/>
      <c r="AC42" s="9"/>
      <c r="AD42" s="9"/>
      <c r="AE42" s="9"/>
      <c r="AF42" s="9"/>
      <c r="AG42" s="79"/>
      <c r="AH42" s="9"/>
      <c r="AI42" s="79"/>
      <c r="AJ42" s="9"/>
      <c r="AK42" s="9"/>
      <c r="AL42" s="9"/>
      <c r="AM42" s="9"/>
      <c r="AN42" s="9"/>
      <c r="AO42" s="9"/>
      <c r="AP42" s="9"/>
      <c r="AQ42" s="9"/>
      <c r="AR42" s="9"/>
      <c r="AS42" s="9"/>
      <c r="AT42" s="9"/>
      <c r="AU42" s="104" t="s">
        <v>122</v>
      </c>
      <c r="AV42" s="9"/>
      <c r="AW42" s="9"/>
    </row>
    <row r="43" spans="1:49" ht="24" customHeight="1" thickBot="1">
      <c r="C43" s="24" t="s">
        <v>96</v>
      </c>
      <c r="D43" s="106"/>
      <c r="F43" s="3" t="s">
        <v>94</v>
      </c>
      <c r="H43" s="106"/>
      <c r="I43" s="100" t="str">
        <f>IF(H43="","",H43+1)</f>
        <v/>
      </c>
      <c r="M43" s="9"/>
      <c r="N43" s="85" t="str">
        <f>IF(D43="","",H43-D43+1)</f>
        <v/>
      </c>
      <c r="O43" s="78"/>
      <c r="Q43" s="107" t="str">
        <f>IF(H43="","",IF(I43&gt;=$I$8,IF(D43="","",DATEDIF(D43,$I$8,"y"))&amp;"."&amp;IF(IF(D43="","",DATEDIF(D43,$I$8,"ym"))&lt;10,"0"&amp;IF(D43="","",DATEDIF(D43,$I$8,"ym")),IF(D43="","",DATEDIF(D43,$I$8,"ym"))),IF(D43="","",DATEDIF(D43,I43,"y"))&amp;"."&amp;IF(IF(D43="","",DATEDIF(D43,I43,"ym"))&lt;10,"0"&amp;IF(D43="","",DATEDIF(D43,I43,"ym")),IF(D43="","",DATEDIF(D43,I43,"ym")))))</f>
        <v/>
      </c>
      <c r="S43" s="9"/>
      <c r="T43" s="9" t="str">
        <f>IF(LEN(Q43)=4,"",MID(RIGHT(Q43,5),1,1))</f>
        <v/>
      </c>
      <c r="U43" s="9" t="str">
        <f>MID(RIGHT(Q43,4),1,1)</f>
        <v/>
      </c>
      <c r="V43" s="9" t="str">
        <f>MID(RIGHT(Q43,2),1,1)</f>
        <v/>
      </c>
      <c r="W43" s="9" t="str">
        <f>RIGHT(Q43,1)</f>
        <v/>
      </c>
      <c r="X43" s="9"/>
      <c r="Y43" s="9"/>
      <c r="Z43" s="9" t="str">
        <f>IF(H43="","",V43*10+W43)</f>
        <v/>
      </c>
      <c r="AA43" s="9"/>
      <c r="AB43" s="9" t="str">
        <f>IF(T43="","",VALUE(T43))</f>
        <v/>
      </c>
      <c r="AC43" s="9" t="str">
        <f>IF(U43="","",VALUE(U43))</f>
        <v/>
      </c>
      <c r="AD43" s="9" t="str">
        <f t="shared" ref="AD43" si="8">IF(V43="","",VALUE(V43))</f>
        <v/>
      </c>
      <c r="AE43" s="9" t="str">
        <f t="shared" ref="AE43" si="9">IF(W43="","",VALUE(W43))</f>
        <v/>
      </c>
      <c r="AF43" s="9"/>
      <c r="AG43" s="79" t="str">
        <f>IF(AB43="",AC43,AB43*10+AC43)</f>
        <v/>
      </c>
      <c r="AH43" s="9"/>
      <c r="AI43" s="79" t="str">
        <f>IF(H43="","",AD43*10+AE43)</f>
        <v/>
      </c>
      <c r="AJ43" s="9"/>
      <c r="AK43" s="9">
        <f>IF(OR(D43="",H43=""),0,AG43*12+AI43)</f>
        <v>0</v>
      </c>
      <c r="AL43" s="9"/>
      <c r="AM43" s="9"/>
      <c r="AN43" s="9"/>
      <c r="AO43" s="86" t="str">
        <f>IF(OR(D43="",H43=""),"",EDATE(D43,AK43)-1)</f>
        <v/>
      </c>
      <c r="AP43" s="9"/>
      <c r="AQ43" s="9"/>
      <c r="AR43" s="86">
        <f>IF(H43&gt;=$D$3,$D$3,H43)</f>
        <v>0</v>
      </c>
      <c r="AS43" s="9"/>
      <c r="AT43" s="9" t="str">
        <f>IF(H43="","",AR43-AO43)</f>
        <v/>
      </c>
      <c r="AU43" s="104" t="str">
        <f>IF(AT43="","",VALUE(AT43))</f>
        <v/>
      </c>
      <c r="AV43" s="9"/>
      <c r="AW43" s="9"/>
    </row>
    <row r="44" spans="1:49" ht="18" customHeight="1" thickBot="1">
      <c r="I44" s="101"/>
      <c r="M44" s="9"/>
      <c r="N44" s="78"/>
      <c r="O44" s="78"/>
      <c r="Q44" s="82" t="s">
        <v>97</v>
      </c>
      <c r="S44" s="9"/>
      <c r="T44" s="9"/>
      <c r="U44" s="9"/>
      <c r="V44" s="9"/>
      <c r="W44" s="9"/>
      <c r="X44" s="9"/>
      <c r="Y44" s="9"/>
      <c r="Z44" s="9"/>
      <c r="AA44" s="9"/>
      <c r="AB44" s="9"/>
      <c r="AC44" s="9"/>
      <c r="AD44" s="9"/>
      <c r="AE44" s="9"/>
      <c r="AF44" s="9"/>
      <c r="AG44" s="79"/>
      <c r="AH44" s="9"/>
      <c r="AI44" s="79"/>
      <c r="AJ44" s="9"/>
      <c r="AK44" s="9"/>
      <c r="AL44" s="9"/>
      <c r="AM44" s="9"/>
      <c r="AN44" s="9"/>
      <c r="AO44" s="9"/>
      <c r="AP44" s="9"/>
      <c r="AQ44" s="9"/>
      <c r="AR44" s="9"/>
      <c r="AS44" s="9"/>
      <c r="AT44" s="9"/>
      <c r="AU44" s="104" t="s">
        <v>122</v>
      </c>
      <c r="AV44" s="9"/>
      <c r="AW44" s="9"/>
    </row>
    <row r="45" spans="1:49" ht="24" customHeight="1" thickBot="1">
      <c r="C45" s="24" t="s">
        <v>98</v>
      </c>
      <c r="D45" s="106"/>
      <c r="F45" s="3" t="s">
        <v>94</v>
      </c>
      <c r="H45" s="106"/>
      <c r="I45" s="100" t="str">
        <f>IF(H45="","",H45+1)</f>
        <v/>
      </c>
      <c r="M45" s="9"/>
      <c r="N45" s="85" t="str">
        <f>IF(D45="","",H45-D45+1)</f>
        <v/>
      </c>
      <c r="O45" s="78"/>
      <c r="Q45" s="107" t="str">
        <f>IF(H45="","",IF(I45&gt;=$I$8,IF(D45="","",DATEDIF(D45,$I$8,"y"))&amp;"."&amp;IF(IF(D45="","",DATEDIF(D45,$I$8,"ym"))&lt;10,"0"&amp;IF(D45="","",DATEDIF(D45,$I$8,"ym")),IF(D45="","",DATEDIF(D45,$I$8,"ym"))),IF(D45="","",DATEDIF(D45,I45,"y"))&amp;"."&amp;IF(IF(D45="","",DATEDIF(D45,I45,"ym"))&lt;10,"0"&amp;IF(D45="","",DATEDIF(D45,I45,"ym")),IF(D45="","",DATEDIF(D45,I45,"ym")))))</f>
        <v/>
      </c>
      <c r="S45" s="9"/>
      <c r="T45" s="9" t="str">
        <f>IF(LEN(Q45)=4,"",MID(RIGHT(Q45,5),1,1))</f>
        <v/>
      </c>
      <c r="U45" s="9" t="str">
        <f>MID(RIGHT(Q45,4),1,1)</f>
        <v/>
      </c>
      <c r="V45" s="9" t="str">
        <f>MID(RIGHT(Q45,2),1,1)</f>
        <v/>
      </c>
      <c r="W45" s="9" t="str">
        <f>RIGHT(Q45,1)</f>
        <v/>
      </c>
      <c r="X45" s="9"/>
      <c r="Y45" s="9"/>
      <c r="Z45" s="9" t="str">
        <f>IF(H45="","",V45*10+W45)</f>
        <v/>
      </c>
      <c r="AA45" s="9"/>
      <c r="AB45" s="9" t="str">
        <f>IF(T45="","",VALUE(T45))</f>
        <v/>
      </c>
      <c r="AC45" s="9" t="str">
        <f>IF(U45="","",VALUE(U45))</f>
        <v/>
      </c>
      <c r="AD45" s="9" t="str">
        <f t="shared" ref="AD45" si="10">IF(V45="","",VALUE(V45))</f>
        <v/>
      </c>
      <c r="AE45" s="9" t="str">
        <f t="shared" ref="AE45" si="11">IF(W45="","",VALUE(W45))</f>
        <v/>
      </c>
      <c r="AF45" s="9"/>
      <c r="AG45" s="79" t="str">
        <f>IF(AB45="",AC45,AB45*10+AC45)</f>
        <v/>
      </c>
      <c r="AH45" s="9"/>
      <c r="AI45" s="79" t="str">
        <f>IF(H45="","",AD45*10+AE45)</f>
        <v/>
      </c>
      <c r="AJ45" s="9"/>
      <c r="AK45" s="9">
        <f>IF(OR(D45="",H45=""),0,AG45*12+AI45)</f>
        <v>0</v>
      </c>
      <c r="AL45" s="9"/>
      <c r="AM45" s="9"/>
      <c r="AN45" s="9"/>
      <c r="AO45" s="86" t="str">
        <f>IF(OR(D45="",H45=""),"",EDATE(D45,AK45)-1)</f>
        <v/>
      </c>
      <c r="AP45" s="9"/>
      <c r="AQ45" s="9"/>
      <c r="AR45" s="86">
        <f>IF(H45&gt;=$D$3,$D$3,H45)</f>
        <v>0</v>
      </c>
      <c r="AS45" s="9"/>
      <c r="AT45" s="9" t="str">
        <f>IF(H45="","",AR45-AO45)</f>
        <v/>
      </c>
      <c r="AU45" s="104" t="str">
        <f>IF(AT45="","",VALUE(AT45))</f>
        <v/>
      </c>
      <c r="AV45" s="9"/>
      <c r="AW45" s="9"/>
    </row>
    <row r="46" spans="1:49">
      <c r="I46" s="101"/>
      <c r="M46" s="9"/>
      <c r="N46" s="78"/>
      <c r="O46" s="78"/>
      <c r="Q46" s="4"/>
      <c r="S46" s="9"/>
      <c r="T46" s="9"/>
      <c r="U46" s="9"/>
      <c r="V46" s="9"/>
      <c r="W46" s="9"/>
      <c r="X46" s="9"/>
      <c r="Y46" s="9"/>
      <c r="Z46" s="9"/>
      <c r="AA46" s="9"/>
      <c r="AB46" s="9"/>
      <c r="AC46" s="9"/>
      <c r="AD46" s="9"/>
      <c r="AE46" s="9"/>
      <c r="AF46" s="9"/>
      <c r="AG46" s="9"/>
      <c r="AH46" s="9"/>
      <c r="AI46" s="79"/>
      <c r="AJ46" s="9"/>
      <c r="AK46" s="9"/>
      <c r="AL46" s="9"/>
      <c r="AM46" s="9"/>
      <c r="AN46" s="9"/>
      <c r="AO46" s="9"/>
      <c r="AP46" s="9"/>
      <c r="AQ46" s="9"/>
      <c r="AR46" s="9"/>
      <c r="AS46" s="9"/>
      <c r="AT46" s="9"/>
      <c r="AU46" s="104"/>
      <c r="AV46" s="9"/>
      <c r="AW46" s="9"/>
    </row>
    <row r="47" spans="1:49">
      <c r="N47" s="78"/>
      <c r="O47" s="78"/>
      <c r="Q47" s="4"/>
      <c r="S47" s="9"/>
      <c r="T47" s="9"/>
      <c r="U47" s="9"/>
      <c r="V47" s="9"/>
      <c r="W47" s="9"/>
      <c r="X47" s="9"/>
      <c r="Y47" s="9"/>
      <c r="Z47" s="9"/>
      <c r="AA47" s="9"/>
      <c r="AB47" s="9"/>
      <c r="AC47" s="9"/>
      <c r="AD47" s="9"/>
      <c r="AE47" s="9"/>
      <c r="AF47" s="9"/>
      <c r="AG47" s="9"/>
      <c r="AH47" s="9"/>
      <c r="AI47" s="9"/>
      <c r="AJ47" s="9"/>
      <c r="AK47" s="9" t="s">
        <v>99</v>
      </c>
      <c r="AL47" s="9"/>
      <c r="AM47" s="9" t="s">
        <v>100</v>
      </c>
      <c r="AN47" s="9"/>
      <c r="AO47" s="9"/>
      <c r="AP47" s="9"/>
      <c r="AQ47" s="9"/>
      <c r="AR47" s="9"/>
      <c r="AS47" s="9"/>
      <c r="AT47" s="9"/>
      <c r="AU47" s="104"/>
      <c r="AV47" s="9"/>
      <c r="AW47" s="9"/>
    </row>
    <row r="48" spans="1:49" ht="12.75" thickBot="1">
      <c r="N48" s="78"/>
      <c r="O48" s="78"/>
      <c r="Q48" s="103" t="s">
        <v>118</v>
      </c>
      <c r="S48" s="9"/>
      <c r="T48" s="9"/>
      <c r="U48" s="9"/>
      <c r="V48" s="9"/>
      <c r="W48" s="9"/>
      <c r="X48" s="9"/>
      <c r="Y48" s="9"/>
      <c r="Z48" s="9"/>
      <c r="AA48" s="9"/>
      <c r="AB48" s="9"/>
      <c r="AC48" s="9"/>
      <c r="AD48" s="9"/>
      <c r="AE48" s="9"/>
      <c r="AF48" s="9"/>
      <c r="AG48" s="9"/>
      <c r="AH48" s="9"/>
      <c r="AI48" s="9"/>
      <c r="AJ48" s="9"/>
      <c r="AK48" s="9" t="e">
        <f>SUM(AK37,-AK41,-AK43,-AK45,-AU49)</f>
        <v>#VALUE!</v>
      </c>
      <c r="AL48" s="9"/>
      <c r="AM48" s="9">
        <f>SUM(AK41:AK45)+AU49</f>
        <v>0</v>
      </c>
      <c r="AN48" s="9"/>
      <c r="AO48" s="9"/>
      <c r="AP48" s="9"/>
      <c r="AQ48" s="9"/>
      <c r="AR48" s="9"/>
      <c r="AS48" s="9"/>
      <c r="AT48" s="9"/>
      <c r="AU48" s="104" t="s">
        <v>119</v>
      </c>
      <c r="AV48" s="9"/>
      <c r="AW48" s="9"/>
    </row>
    <row r="49" spans="1:49" ht="24" customHeight="1" thickBot="1">
      <c r="M49" s="87" t="s">
        <v>101</v>
      </c>
      <c r="Q49" s="108" t="str">
        <f>AM49</f>
        <v/>
      </c>
      <c r="S49" s="9"/>
      <c r="T49" s="9"/>
      <c r="U49" s="9"/>
      <c r="V49" s="9"/>
      <c r="W49" s="9"/>
      <c r="X49" s="9"/>
      <c r="Y49" s="9"/>
      <c r="Z49" s="9"/>
      <c r="AA49" s="9"/>
      <c r="AB49" s="9"/>
      <c r="AC49" s="9"/>
      <c r="AD49" s="9"/>
      <c r="AE49" s="9"/>
      <c r="AF49" s="9"/>
      <c r="AG49" s="9"/>
      <c r="AH49" s="9"/>
      <c r="AI49" s="9"/>
      <c r="AJ49" s="9"/>
      <c r="AK49" s="88" t="str">
        <f>IF(D41="","",INT(AK48/12)&amp;"."&amp;IF((AK48-INT(AK48/12)*12)&gt;9,AK48-INT(AK48/12)*12,"0"&amp;(AK48-INT(AK48/12)*12)))</f>
        <v/>
      </c>
      <c r="AL49" s="88"/>
      <c r="AM49" s="88" t="str">
        <f>IF(D41="","",INT(AM48/12)&amp;"."&amp;IF((AM48-INT(AM48/12)*12)&gt;9,AM48-INT(AM48/12)*12,"0"&amp;(AM48-INT(AM48/12)*12)))</f>
        <v/>
      </c>
      <c r="AN49" s="9"/>
      <c r="AO49" s="9"/>
      <c r="AP49" s="9"/>
      <c r="AQ49" s="9"/>
      <c r="AR49" s="9" t="s">
        <v>89</v>
      </c>
      <c r="AS49" s="9"/>
      <c r="AT49" s="9">
        <f>IF(OR(D43="",H43=""),0,SUM(AU41:AU45))</f>
        <v>0</v>
      </c>
      <c r="AU49" s="9">
        <f>IF(AT49&gt;=45,2,IF(AT49&gt;=15,1,0))</f>
        <v>0</v>
      </c>
      <c r="AV49" s="9"/>
      <c r="AW49" s="9"/>
    </row>
    <row r="50" spans="1:49">
      <c r="Q50" s="4"/>
      <c r="AK50" s="1"/>
      <c r="AL50" s="1"/>
      <c r="AM50" s="1"/>
    </row>
    <row r="51" spans="1:49" ht="12.75" thickBot="1">
      <c r="Q51" s="82" t="s">
        <v>102</v>
      </c>
    </row>
    <row r="52" spans="1:49" ht="23.25" customHeight="1" thickBot="1">
      <c r="M52" s="87" t="s">
        <v>116</v>
      </c>
      <c r="Q52" s="108" t="str">
        <f>AK49</f>
        <v/>
      </c>
    </row>
    <row r="57" spans="1:49" ht="18.75">
      <c r="A57" s="94" t="s">
        <v>123</v>
      </c>
    </row>
    <row r="59" spans="1:49" ht="18" customHeight="1" thickBot="1">
      <c r="D59" s="89" t="s">
        <v>114</v>
      </c>
      <c r="M59" s="9"/>
      <c r="N59" t="s">
        <v>84</v>
      </c>
      <c r="Q59" s="74" t="s">
        <v>113</v>
      </c>
      <c r="S59" s="9"/>
      <c r="T59" s="9" t="s">
        <v>85</v>
      </c>
      <c r="U59" s="9"/>
      <c r="V59" s="9"/>
      <c r="W59" s="9"/>
      <c r="X59" s="9"/>
      <c r="Y59" s="9"/>
      <c r="Z59" s="9" t="s">
        <v>86</v>
      </c>
      <c r="AA59" s="9"/>
      <c r="AB59" s="9"/>
      <c r="AC59" s="9"/>
      <c r="AD59" s="9"/>
      <c r="AE59" s="9"/>
      <c r="AF59" s="9"/>
      <c r="AG59" s="9" t="s">
        <v>87</v>
      </c>
      <c r="AH59" s="9"/>
      <c r="AI59" s="9" t="s">
        <v>86</v>
      </c>
      <c r="AJ59" s="9"/>
      <c r="AK59" s="9"/>
      <c r="AL59" s="9"/>
      <c r="AM59" s="9"/>
      <c r="AN59" s="9"/>
      <c r="AO59" s="9" t="s">
        <v>88</v>
      </c>
      <c r="AP59" s="9" t="s">
        <v>89</v>
      </c>
      <c r="AQ59" s="9"/>
      <c r="AR59" s="9"/>
      <c r="AS59" s="9"/>
      <c r="AT59" s="9"/>
      <c r="AU59" s="9"/>
      <c r="AV59" s="9"/>
      <c r="AW59" s="9"/>
    </row>
    <row r="60" spans="1:49" ht="38.25" customHeight="1" thickBot="1">
      <c r="C60" s="71" t="s">
        <v>126</v>
      </c>
      <c r="D60" s="109"/>
      <c r="H60" s="93"/>
      <c r="I60" s="102"/>
      <c r="J60" s="9" t="str">
        <f>IF(D60="","",D60*100)</f>
        <v/>
      </c>
      <c r="M60" s="7"/>
      <c r="N60" s="78"/>
      <c r="O60" s="78"/>
      <c r="Q60" s="95">
        <f>D60</f>
        <v>0</v>
      </c>
      <c r="S60" s="9"/>
      <c r="T60" s="9" t="str">
        <f>IF(LEN(J60)=4,MID(RIGHT(Q60,5),1,1),"")</f>
        <v/>
      </c>
      <c r="U60" s="9" t="str">
        <f>MID(RIGHT(J60,3),1,1)</f>
        <v/>
      </c>
      <c r="V60" s="9" t="str">
        <f>IF(D60="","",MID(RIGHT(J60,2),1,1))</f>
        <v/>
      </c>
      <c r="W60" s="9" t="str">
        <f>IF(D60="","",RIGHT(J60,1))</f>
        <v/>
      </c>
      <c r="X60" s="9"/>
      <c r="Y60" s="9"/>
      <c r="Z60" s="9" t="e">
        <f>V60*10+W60</f>
        <v>#VALUE!</v>
      </c>
      <c r="AA60" s="9"/>
      <c r="AB60" s="9" t="str">
        <f>IF(T60="","",VALUE(T60))</f>
        <v/>
      </c>
      <c r="AC60" s="9" t="str">
        <f>IF(U60="","",VALUE(U60))</f>
        <v/>
      </c>
      <c r="AD60" s="9" t="str">
        <f t="shared" ref="AD60" si="12">IF(V60="","",VALUE(V60))</f>
        <v/>
      </c>
      <c r="AE60" s="9" t="str">
        <f t="shared" ref="AE60" si="13">IF(W60="","",VALUE(W60))</f>
        <v/>
      </c>
      <c r="AF60" s="9"/>
      <c r="AG60" s="79" t="str">
        <f>IF(AB60="",AC60,AB60*10+AC60)</f>
        <v/>
      </c>
      <c r="AH60" s="9"/>
      <c r="AI60" s="79" t="e">
        <f>AD60*10+AE60</f>
        <v>#VALUE!</v>
      </c>
      <c r="AJ60" s="9"/>
      <c r="AK60" s="9" t="e">
        <f>AG60*12+AI60</f>
        <v>#VALUE!</v>
      </c>
      <c r="AL60" s="9"/>
      <c r="AM60" s="9"/>
      <c r="AN60" s="9"/>
      <c r="AO60" s="80" t="e">
        <f>EDATE(D60,AK60)-1</f>
        <v>#VALUE!</v>
      </c>
      <c r="AP60" s="9"/>
      <c r="AQ60" s="9"/>
      <c r="AR60" s="9"/>
      <c r="AS60" s="9"/>
      <c r="AT60" s="9"/>
      <c r="AU60" s="9"/>
      <c r="AV60" s="9"/>
      <c r="AW60" s="9"/>
    </row>
    <row r="61" spans="1:49">
      <c r="M61" s="9"/>
      <c r="N61" s="78"/>
      <c r="O61" s="78"/>
      <c r="Q61" s="4"/>
      <c r="S61" s="9"/>
      <c r="T61" s="9"/>
      <c r="U61" s="9"/>
      <c r="V61" s="9"/>
      <c r="W61" s="9"/>
      <c r="X61" s="9"/>
      <c r="Y61" s="9"/>
      <c r="Z61" s="9"/>
      <c r="AA61" s="9"/>
      <c r="AB61" s="9"/>
      <c r="AC61" s="9"/>
      <c r="AD61" s="9"/>
      <c r="AE61" s="9"/>
      <c r="AF61" s="9"/>
      <c r="AG61" s="79"/>
      <c r="AH61" s="9"/>
      <c r="AI61" s="79"/>
      <c r="AJ61" s="9"/>
      <c r="AK61" s="9"/>
      <c r="AL61" s="9"/>
      <c r="AM61" s="9"/>
      <c r="AN61" s="9"/>
      <c r="AO61" s="9"/>
      <c r="AP61" s="9"/>
      <c r="AQ61" s="9"/>
      <c r="AR61" s="9"/>
      <c r="AS61" s="9"/>
      <c r="AT61" s="9"/>
      <c r="AU61" s="9"/>
      <c r="AV61" s="9"/>
      <c r="AW61" s="9"/>
    </row>
    <row r="62" spans="1:49">
      <c r="M62" s="9"/>
      <c r="N62" s="78"/>
      <c r="O62" s="81"/>
      <c r="Q62" s="4"/>
      <c r="S62" s="9"/>
      <c r="T62" s="9"/>
      <c r="U62" s="9"/>
      <c r="V62" s="9"/>
      <c r="W62" s="9"/>
      <c r="X62" s="9"/>
      <c r="Y62" s="9"/>
      <c r="Z62" s="9"/>
      <c r="AA62" s="9"/>
      <c r="AB62" s="9"/>
      <c r="AC62" s="9"/>
      <c r="AD62" s="9"/>
      <c r="AE62" s="9"/>
      <c r="AF62" s="9"/>
      <c r="AG62" s="79"/>
      <c r="AH62" s="9"/>
      <c r="AI62" s="79"/>
      <c r="AJ62" s="9"/>
      <c r="AK62" s="9"/>
      <c r="AL62" s="9"/>
      <c r="AM62" s="9"/>
      <c r="AN62" s="9"/>
      <c r="AO62" s="9"/>
      <c r="AP62" s="9"/>
      <c r="AQ62" s="9"/>
      <c r="AR62" s="9"/>
      <c r="AS62" s="9"/>
      <c r="AT62" s="9"/>
      <c r="AU62" s="9"/>
      <c r="AV62" s="9"/>
      <c r="AW62" s="9"/>
    </row>
    <row r="63" spans="1:49" ht="12.75" thickBot="1">
      <c r="M63" s="9"/>
      <c r="N63" s="78" t="s">
        <v>91</v>
      </c>
      <c r="O63" s="78"/>
      <c r="Q63" s="82" t="s">
        <v>92</v>
      </c>
      <c r="S63" s="9"/>
      <c r="T63" s="9"/>
      <c r="U63" s="9"/>
      <c r="V63" s="9"/>
      <c r="W63" s="9"/>
      <c r="X63" s="9"/>
      <c r="Y63" s="9"/>
      <c r="Z63" s="9"/>
      <c r="AA63" s="9"/>
      <c r="AB63" s="9"/>
      <c r="AC63" s="9"/>
      <c r="AD63" s="9"/>
      <c r="AE63" s="9"/>
      <c r="AF63" s="9"/>
      <c r="AG63" s="79"/>
      <c r="AH63" s="9"/>
      <c r="AI63" s="79"/>
      <c r="AJ63" s="9"/>
      <c r="AK63" s="9"/>
      <c r="AL63" s="9"/>
      <c r="AM63" s="9"/>
      <c r="AN63" s="9"/>
      <c r="AO63" s="9"/>
      <c r="AP63" s="9"/>
      <c r="AQ63" s="9"/>
      <c r="AR63" s="9"/>
      <c r="AS63" s="9"/>
      <c r="AT63" s="9"/>
      <c r="AU63" s="104" t="s">
        <v>122</v>
      </c>
      <c r="AV63" s="9"/>
      <c r="AW63" s="9"/>
    </row>
    <row r="64" spans="1:49" ht="24" customHeight="1" thickBot="1">
      <c r="C64" s="24" t="s">
        <v>93</v>
      </c>
      <c r="D64" s="106"/>
      <c r="E64" s="83"/>
      <c r="F64" s="3" t="s">
        <v>94</v>
      </c>
      <c r="H64" s="106"/>
      <c r="I64" s="100" t="str">
        <f>IF(H64="","",H64+1)</f>
        <v/>
      </c>
      <c r="M64" s="9"/>
      <c r="N64" s="85" t="str">
        <f>IF(D64="","",H64-D64+1)</f>
        <v/>
      </c>
      <c r="O64" s="78"/>
      <c r="Q64" s="107" t="str">
        <f>IF(H64="","",IF(I64&gt;=$I$8,IF(D64="","",DATEDIF(D64,$I$8,"y"))&amp;"."&amp;IF(IF(D64="","",DATEDIF(D64,$I$8,"ym"))&lt;10,"0"&amp;IF(D64="","",DATEDIF(D64,$I$8,"ym")),IF(D64="","",DATEDIF(D64,$I$8,"ym"))),IF(D64="","",DATEDIF(D64,I64,"y"))&amp;"."&amp;IF(IF(D64="","",DATEDIF(D64,I64,"ym"))&lt;10,"0"&amp;IF(D64="","",DATEDIF(D64,I64,"ym")),IF(D64="","",DATEDIF(D64,I64,"ym")))))</f>
        <v/>
      </c>
      <c r="S64" s="9"/>
      <c r="T64" s="9" t="str">
        <f>IF(LEN(Q64)=4,"",MID(RIGHT(Q64,5),1,1))</f>
        <v/>
      </c>
      <c r="U64" s="9" t="str">
        <f>MID(RIGHT(Q64,4),1,1)</f>
        <v/>
      </c>
      <c r="V64" s="9" t="str">
        <f>MID(RIGHT(Q64,2),1,1)</f>
        <v/>
      </c>
      <c r="W64" s="9" t="str">
        <f>RIGHT(Q64,1)</f>
        <v/>
      </c>
      <c r="X64" s="9"/>
      <c r="Y64" s="9"/>
      <c r="Z64" s="9" t="str">
        <f>IF(H64="","",V64*10+W64)</f>
        <v/>
      </c>
      <c r="AA64" s="9"/>
      <c r="AB64" s="9" t="str">
        <f>IF(T64="","",VALUE(T64))</f>
        <v/>
      </c>
      <c r="AC64" s="9" t="str">
        <f>IF(U64="","",VALUE(U64))</f>
        <v/>
      </c>
      <c r="AD64" s="9" t="str">
        <f t="shared" ref="AD64" si="14">IF(V64="","",VALUE(V64))</f>
        <v/>
      </c>
      <c r="AE64" s="9" t="str">
        <f t="shared" ref="AE64" si="15">IF(W64="","",VALUE(W64))</f>
        <v/>
      </c>
      <c r="AF64" s="9"/>
      <c r="AG64" s="79" t="str">
        <f>IF(AB64="",AC64,AB64*10+AC64)</f>
        <v/>
      </c>
      <c r="AH64" s="9"/>
      <c r="AI64" s="79" t="str">
        <f>IF(H64="","",AD64*10+AE64)</f>
        <v/>
      </c>
      <c r="AJ64" s="9"/>
      <c r="AK64" s="9">
        <f>IF(OR(D64="",H64=""),0,AG64*12+AI64)</f>
        <v>0</v>
      </c>
      <c r="AL64" s="9"/>
      <c r="AM64" s="9"/>
      <c r="AN64" s="9"/>
      <c r="AO64" s="86" t="str">
        <f>IF(OR(D64="",H64=""),"",EDATE(D64,AK64)-1)</f>
        <v/>
      </c>
      <c r="AP64" s="9"/>
      <c r="AQ64" s="9"/>
      <c r="AR64" s="86">
        <f>IF(H64&gt;=$D$3,$D$3,H64)</f>
        <v>0</v>
      </c>
      <c r="AS64" s="9"/>
      <c r="AT64" s="9" t="str">
        <f>IF(H64="","",AR64-AO64)</f>
        <v/>
      </c>
      <c r="AU64" s="9" t="str">
        <f>IF(AT64="","",VALUE(AT64))</f>
        <v/>
      </c>
      <c r="AV64" s="9"/>
      <c r="AW64" s="9"/>
    </row>
    <row r="65" spans="1:49" ht="20.25" customHeight="1" thickBot="1">
      <c r="I65" s="101"/>
      <c r="M65" s="9"/>
      <c r="N65" s="78"/>
      <c r="O65" s="78"/>
      <c r="Q65" s="82" t="s">
        <v>95</v>
      </c>
      <c r="S65" s="9"/>
      <c r="T65" s="9"/>
      <c r="U65" s="9"/>
      <c r="V65" s="9"/>
      <c r="W65" s="9"/>
      <c r="X65" s="9"/>
      <c r="Y65" s="9"/>
      <c r="Z65" s="9"/>
      <c r="AA65" s="9"/>
      <c r="AB65" s="9"/>
      <c r="AC65" s="9"/>
      <c r="AD65" s="9"/>
      <c r="AE65" s="9"/>
      <c r="AF65" s="9"/>
      <c r="AG65" s="79"/>
      <c r="AH65" s="9"/>
      <c r="AI65" s="79"/>
      <c r="AJ65" s="9"/>
      <c r="AK65" s="9"/>
      <c r="AL65" s="9"/>
      <c r="AM65" s="9"/>
      <c r="AN65" s="9"/>
      <c r="AO65" s="9"/>
      <c r="AP65" s="9"/>
      <c r="AQ65" s="9"/>
      <c r="AR65" s="9"/>
      <c r="AS65" s="9"/>
      <c r="AT65" s="9"/>
      <c r="AU65" s="104" t="s">
        <v>122</v>
      </c>
      <c r="AV65" s="9"/>
      <c r="AW65" s="9"/>
    </row>
    <row r="66" spans="1:49" ht="24" customHeight="1" thickBot="1">
      <c r="C66" s="24" t="s">
        <v>96</v>
      </c>
      <c r="D66" s="106"/>
      <c r="F66" s="3" t="s">
        <v>94</v>
      </c>
      <c r="H66" s="106"/>
      <c r="I66" s="100" t="str">
        <f>IF(H66="","",H66+1)</f>
        <v/>
      </c>
      <c r="M66" s="9"/>
      <c r="N66" s="85" t="str">
        <f>IF(D66="","",H66-D66+1)</f>
        <v/>
      </c>
      <c r="O66" s="78"/>
      <c r="Q66" s="107" t="str">
        <f>IF(H66="","",IF(I66&gt;=$I$8,IF(D66="","",DATEDIF(D66,$I$8,"y"))&amp;"."&amp;IF(IF(D66="","",DATEDIF(D66,$I$8,"ym"))&lt;10,"0"&amp;IF(D66="","",DATEDIF(D66,$I$8,"ym")),IF(D66="","",DATEDIF(D66,$I$8,"ym"))),IF(D66="","",DATEDIF(D66,I66,"y"))&amp;"."&amp;IF(IF(D66="","",DATEDIF(D66,I66,"ym"))&lt;10,"0"&amp;IF(D66="","",DATEDIF(D66,I66,"ym")),IF(D66="","",DATEDIF(D66,I66,"ym")))))</f>
        <v/>
      </c>
      <c r="S66" s="9"/>
      <c r="T66" s="9" t="str">
        <f>IF(LEN(Q66)=4,"",MID(RIGHT(Q66,5),1,1))</f>
        <v/>
      </c>
      <c r="U66" s="9" t="str">
        <f>MID(RIGHT(Q66,4),1,1)</f>
        <v/>
      </c>
      <c r="V66" s="9" t="str">
        <f>MID(RIGHT(Q66,2),1,1)</f>
        <v/>
      </c>
      <c r="W66" s="9" t="str">
        <f>RIGHT(Q66,1)</f>
        <v/>
      </c>
      <c r="X66" s="9"/>
      <c r="Y66" s="9"/>
      <c r="Z66" s="9" t="str">
        <f>IF(H66="","",V66*10+W66)</f>
        <v/>
      </c>
      <c r="AA66" s="9"/>
      <c r="AB66" s="9" t="str">
        <f>IF(T66="","",VALUE(T66))</f>
        <v/>
      </c>
      <c r="AC66" s="9" t="str">
        <f>IF(U66="","",VALUE(U66))</f>
        <v/>
      </c>
      <c r="AD66" s="9" t="str">
        <f t="shared" ref="AD66" si="16">IF(V66="","",VALUE(V66))</f>
        <v/>
      </c>
      <c r="AE66" s="9" t="str">
        <f t="shared" ref="AE66" si="17">IF(W66="","",VALUE(W66))</f>
        <v/>
      </c>
      <c r="AF66" s="9"/>
      <c r="AG66" s="79" t="str">
        <f>IF(AB66="",AC66,AB66*10+AC66)</f>
        <v/>
      </c>
      <c r="AH66" s="9"/>
      <c r="AI66" s="79" t="str">
        <f>IF(H66="","",AD66*10+AE66)</f>
        <v/>
      </c>
      <c r="AJ66" s="9"/>
      <c r="AK66" s="9">
        <f>IF(OR(D66="",H66=""),0,AG66*12+AI66)</f>
        <v>0</v>
      </c>
      <c r="AL66" s="9"/>
      <c r="AM66" s="9"/>
      <c r="AN66" s="9"/>
      <c r="AO66" s="86" t="str">
        <f>IF(OR(D66="",H66=""),"",EDATE(D66,AK66)-1)</f>
        <v/>
      </c>
      <c r="AP66" s="9"/>
      <c r="AQ66" s="9"/>
      <c r="AR66" s="86">
        <f>IF(H66&gt;=$D$3,$D$3,H66)</f>
        <v>0</v>
      </c>
      <c r="AS66" s="9"/>
      <c r="AT66" s="9" t="str">
        <f>IF(H66="","",AR66-AO66)</f>
        <v/>
      </c>
      <c r="AU66" s="9" t="str">
        <f>IF(AT66="","",VALUE(AT66))</f>
        <v/>
      </c>
      <c r="AV66" s="9"/>
      <c r="AW66" s="9"/>
    </row>
    <row r="67" spans="1:49" ht="18" customHeight="1" thickBot="1">
      <c r="I67" s="101"/>
      <c r="M67" s="9"/>
      <c r="N67" s="78"/>
      <c r="O67" s="78"/>
      <c r="Q67" s="82" t="s">
        <v>97</v>
      </c>
      <c r="S67" s="9"/>
      <c r="T67" s="9"/>
      <c r="U67" s="9"/>
      <c r="V67" s="9"/>
      <c r="W67" s="9"/>
      <c r="X67" s="9"/>
      <c r="Y67" s="9"/>
      <c r="Z67" s="9"/>
      <c r="AA67" s="9"/>
      <c r="AB67" s="9"/>
      <c r="AC67" s="9"/>
      <c r="AD67" s="9"/>
      <c r="AE67" s="9"/>
      <c r="AF67" s="9"/>
      <c r="AG67" s="79"/>
      <c r="AH67" s="9"/>
      <c r="AI67" s="79"/>
      <c r="AJ67" s="9"/>
      <c r="AK67" s="9"/>
      <c r="AL67" s="9"/>
      <c r="AM67" s="9"/>
      <c r="AN67" s="9"/>
      <c r="AO67" s="9"/>
      <c r="AP67" s="9"/>
      <c r="AQ67" s="9"/>
      <c r="AR67" s="9"/>
      <c r="AS67" s="9"/>
      <c r="AT67" s="9"/>
      <c r="AU67" s="104" t="s">
        <v>122</v>
      </c>
      <c r="AV67" s="9"/>
      <c r="AW67" s="9"/>
    </row>
    <row r="68" spans="1:49" ht="24" customHeight="1" thickBot="1">
      <c r="C68" s="24" t="s">
        <v>98</v>
      </c>
      <c r="D68" s="106"/>
      <c r="F68" s="3" t="s">
        <v>94</v>
      </c>
      <c r="H68" s="106"/>
      <c r="I68" s="100" t="str">
        <f>IF(H68="","",H68+1)</f>
        <v/>
      </c>
      <c r="M68" s="9"/>
      <c r="N68" s="85" t="str">
        <f>IF(D68="","",H68-D68+1)</f>
        <v/>
      </c>
      <c r="O68" s="78"/>
      <c r="Q68" s="107" t="str">
        <f>IF(H68="","",IF(I68&gt;=$I$8,IF(D68="","",DATEDIF(D68,$I$8,"y"))&amp;"."&amp;IF(IF(D68="","",DATEDIF(D68,$I$8,"ym"))&lt;10,"0"&amp;IF(D68="","",DATEDIF(D68,$I$8,"ym")),IF(D68="","",DATEDIF(D68,$I$8,"ym"))),IF(D68="","",DATEDIF(D68,I68,"y"))&amp;"."&amp;IF(IF(D68="","",DATEDIF(D68,I68,"ym"))&lt;10,"0"&amp;IF(D68="","",DATEDIF(D68,I68,"ym")),IF(D68="","",DATEDIF(D68,I68,"ym")))))</f>
        <v/>
      </c>
      <c r="S68" s="9"/>
      <c r="T68" s="9" t="str">
        <f>IF(LEN(Q68)=4,"",MID(RIGHT(Q68,5),1,1))</f>
        <v/>
      </c>
      <c r="U68" s="9" t="str">
        <f>MID(RIGHT(Q68,4),1,1)</f>
        <v/>
      </c>
      <c r="V68" s="9" t="str">
        <f>MID(RIGHT(Q68,2),1,1)</f>
        <v/>
      </c>
      <c r="W68" s="9" t="str">
        <f>RIGHT(Q68,1)</f>
        <v/>
      </c>
      <c r="X68" s="9"/>
      <c r="Y68" s="9"/>
      <c r="Z68" s="9" t="str">
        <f>IF(H68="","",V68*10+W68)</f>
        <v/>
      </c>
      <c r="AA68" s="9"/>
      <c r="AB68" s="9" t="str">
        <f>IF(T68="","",VALUE(T68))</f>
        <v/>
      </c>
      <c r="AC68" s="9" t="str">
        <f>IF(U68="","",VALUE(U68))</f>
        <v/>
      </c>
      <c r="AD68" s="9" t="str">
        <f t="shared" ref="AD68" si="18">IF(V68="","",VALUE(V68))</f>
        <v/>
      </c>
      <c r="AE68" s="9" t="str">
        <f t="shared" ref="AE68" si="19">IF(W68="","",VALUE(W68))</f>
        <v/>
      </c>
      <c r="AF68" s="9"/>
      <c r="AG68" s="79" t="str">
        <f>IF(AB68="",AC68,AB68*10+AC68)</f>
        <v/>
      </c>
      <c r="AH68" s="9"/>
      <c r="AI68" s="79" t="str">
        <f>IF(H68="","",AD68*10+AE68)</f>
        <v/>
      </c>
      <c r="AJ68" s="9"/>
      <c r="AK68" s="9">
        <f>IF(OR(D68="",H68=""),0,AG68*12+AI68)</f>
        <v>0</v>
      </c>
      <c r="AL68" s="9"/>
      <c r="AM68" s="9"/>
      <c r="AN68" s="9"/>
      <c r="AO68" s="86" t="str">
        <f>IF(OR(D68="",H68=""),"",EDATE(D68,AK68)-1)</f>
        <v/>
      </c>
      <c r="AP68" s="9"/>
      <c r="AQ68" s="9"/>
      <c r="AR68" s="86">
        <f>IF(H68&gt;=$D$3,$D$3,H68)</f>
        <v>0</v>
      </c>
      <c r="AS68" s="9"/>
      <c r="AT68" s="9" t="str">
        <f>IF(H68="","",AR68-AO68)</f>
        <v/>
      </c>
      <c r="AU68" s="9" t="str">
        <f>IF(AT68="","",VALUE(AT68))</f>
        <v/>
      </c>
      <c r="AV68" s="9"/>
      <c r="AW68" s="9"/>
    </row>
    <row r="69" spans="1:49">
      <c r="M69" s="9"/>
      <c r="N69" s="78"/>
      <c r="O69" s="78"/>
      <c r="Q69" s="4"/>
      <c r="S69" s="9"/>
      <c r="T69" s="9"/>
      <c r="U69" s="9"/>
      <c r="V69" s="9"/>
      <c r="W69" s="9"/>
      <c r="X69" s="9"/>
      <c r="Y69" s="9"/>
      <c r="Z69" s="9"/>
      <c r="AA69" s="9"/>
      <c r="AB69" s="9"/>
      <c r="AC69" s="9"/>
      <c r="AD69" s="9"/>
      <c r="AE69" s="9"/>
      <c r="AF69" s="9"/>
      <c r="AG69" s="9"/>
      <c r="AH69" s="9"/>
      <c r="AI69" s="79"/>
      <c r="AJ69" s="9"/>
      <c r="AK69" s="9"/>
      <c r="AL69" s="9"/>
      <c r="AM69" s="9"/>
      <c r="AN69" s="9"/>
      <c r="AO69" s="9"/>
      <c r="AP69" s="9"/>
      <c r="AQ69" s="9"/>
      <c r="AR69" s="9"/>
      <c r="AS69" s="9"/>
      <c r="AT69" s="9"/>
      <c r="AU69" s="9"/>
      <c r="AV69" s="9"/>
      <c r="AW69" s="9"/>
    </row>
    <row r="70" spans="1:49">
      <c r="N70" s="78"/>
      <c r="O70" s="78"/>
      <c r="Q70" s="4"/>
      <c r="S70" s="9"/>
      <c r="T70" s="9"/>
      <c r="U70" s="9"/>
      <c r="V70" s="9"/>
      <c r="W70" s="9"/>
      <c r="X70" s="9"/>
      <c r="Y70" s="9"/>
      <c r="Z70" s="9"/>
      <c r="AA70" s="9"/>
      <c r="AB70" s="9"/>
      <c r="AC70" s="9"/>
      <c r="AD70" s="9"/>
      <c r="AE70" s="9"/>
      <c r="AF70" s="9"/>
      <c r="AG70" s="9"/>
      <c r="AH70" s="9"/>
      <c r="AI70" s="9"/>
      <c r="AJ70" s="9"/>
      <c r="AK70" s="9" t="s">
        <v>99</v>
      </c>
      <c r="AL70" s="9"/>
      <c r="AM70" s="9" t="s">
        <v>100</v>
      </c>
      <c r="AN70" s="9"/>
      <c r="AO70" s="9"/>
      <c r="AP70" s="9"/>
      <c r="AQ70" s="9"/>
      <c r="AR70" s="9"/>
      <c r="AS70" s="9"/>
      <c r="AT70" s="9"/>
      <c r="AU70" s="9"/>
      <c r="AV70" s="9"/>
      <c r="AW70" s="9"/>
    </row>
    <row r="71" spans="1:49" ht="12.75" thickBot="1">
      <c r="N71" s="78"/>
      <c r="O71" s="78"/>
      <c r="Q71" s="103" t="s">
        <v>118</v>
      </c>
      <c r="S71" s="9"/>
      <c r="T71" s="9"/>
      <c r="U71" s="9"/>
      <c r="V71" s="9"/>
      <c r="W71" s="9"/>
      <c r="X71" s="9"/>
      <c r="Y71" s="9"/>
      <c r="Z71" s="9"/>
      <c r="AA71" s="9"/>
      <c r="AB71" s="9"/>
      <c r="AC71" s="9"/>
      <c r="AD71" s="9"/>
      <c r="AE71" s="9"/>
      <c r="AF71" s="9"/>
      <c r="AG71" s="9"/>
      <c r="AH71" s="9"/>
      <c r="AI71" s="9"/>
      <c r="AJ71" s="9"/>
      <c r="AK71" s="9" t="e">
        <f>SUM(AK60,-AK64,-AK66,-AK68,-AU72)</f>
        <v>#VALUE!</v>
      </c>
      <c r="AL71" s="9"/>
      <c r="AM71" s="9">
        <f>SUM(AK64:AK68)+AU72</f>
        <v>0</v>
      </c>
      <c r="AN71" s="9"/>
      <c r="AO71" s="9"/>
      <c r="AP71" s="9"/>
      <c r="AQ71" s="9"/>
      <c r="AR71" s="9"/>
      <c r="AS71" s="9"/>
      <c r="AT71" s="9"/>
      <c r="AU71" s="9" t="s">
        <v>119</v>
      </c>
      <c r="AV71" s="9"/>
      <c r="AW71" s="9"/>
    </row>
    <row r="72" spans="1:49" ht="23.25" customHeight="1" thickBot="1">
      <c r="M72" s="87" t="s">
        <v>101</v>
      </c>
      <c r="Q72" s="108" t="str">
        <f>AM72</f>
        <v/>
      </c>
      <c r="S72" s="9"/>
      <c r="T72" s="9"/>
      <c r="U72" s="9"/>
      <c r="V72" s="9"/>
      <c r="W72" s="9"/>
      <c r="X72" s="9"/>
      <c r="Y72" s="9"/>
      <c r="Z72" s="9"/>
      <c r="AA72" s="9"/>
      <c r="AB72" s="9"/>
      <c r="AC72" s="9"/>
      <c r="AD72" s="9"/>
      <c r="AE72" s="9"/>
      <c r="AF72" s="9"/>
      <c r="AG72" s="9"/>
      <c r="AH72" s="9"/>
      <c r="AI72" s="9"/>
      <c r="AJ72" s="9"/>
      <c r="AK72" s="88" t="str">
        <f>IF(D64="","",INT(AK71/12)&amp;"."&amp;IF((AK71-INT(AK71/12)*12)&gt;9,AK71-INT(AK71/12)*12,"0"&amp;(AK71-INT(AK71/12)*12)))</f>
        <v/>
      </c>
      <c r="AL72" s="88"/>
      <c r="AM72" s="88" t="str">
        <f>IF(D64="","",INT(AM71/12)&amp;"."&amp;IF((AM71-INT(AM71/12)*12)&gt;9,AM71-INT(AM71/12)*12,"0"&amp;(AM71-INT(AM71/12)*12)))</f>
        <v/>
      </c>
      <c r="AN72" s="9"/>
      <c r="AO72" s="9"/>
      <c r="AP72" s="9"/>
      <c r="AQ72" s="9"/>
      <c r="AR72" s="9" t="s">
        <v>89</v>
      </c>
      <c r="AS72" s="9"/>
      <c r="AT72" s="9">
        <f>IF(OR(D66="",H66=""),0,SUM(AU64:AU68))</f>
        <v>0</v>
      </c>
      <c r="AU72" s="9">
        <f>IF(AT72&gt;=45,2,IF(AT72&gt;=15,1,0))</f>
        <v>0</v>
      </c>
      <c r="AV72" s="9"/>
      <c r="AW72" s="9"/>
    </row>
    <row r="73" spans="1:49">
      <c r="Q73" s="4"/>
      <c r="AK73" s="1"/>
      <c r="AL73" s="1"/>
      <c r="AM73" s="1"/>
    </row>
    <row r="74" spans="1:49" ht="12.75" thickBot="1">
      <c r="Q74" s="82" t="s">
        <v>102</v>
      </c>
    </row>
    <row r="75" spans="1:49" ht="24.75" customHeight="1" thickBot="1">
      <c r="M75" s="87" t="s">
        <v>116</v>
      </c>
      <c r="Q75" s="108" t="str">
        <f>AK72</f>
        <v/>
      </c>
    </row>
    <row r="80" spans="1:49" ht="18.75">
      <c r="A80" s="94" t="s">
        <v>123</v>
      </c>
    </row>
    <row r="82" spans="3:49" ht="18" customHeight="1" thickBot="1">
      <c r="D82" s="89" t="s">
        <v>114</v>
      </c>
      <c r="M82" s="9"/>
      <c r="N82" t="s">
        <v>84</v>
      </c>
      <c r="Q82" s="74" t="s">
        <v>113</v>
      </c>
      <c r="S82" s="9"/>
      <c r="T82" s="9" t="s">
        <v>85</v>
      </c>
      <c r="U82" s="9"/>
      <c r="V82" s="9"/>
      <c r="W82" s="9"/>
      <c r="X82" s="9"/>
      <c r="Y82" s="9"/>
      <c r="Z82" s="9" t="s">
        <v>86</v>
      </c>
      <c r="AA82" s="9"/>
      <c r="AB82" s="9"/>
      <c r="AC82" s="9"/>
      <c r="AD82" s="9"/>
      <c r="AE82" s="9"/>
      <c r="AF82" s="9"/>
      <c r="AG82" s="9" t="s">
        <v>87</v>
      </c>
      <c r="AH82" s="9"/>
      <c r="AI82" s="9" t="s">
        <v>86</v>
      </c>
      <c r="AJ82" s="9"/>
      <c r="AK82" s="9"/>
      <c r="AL82" s="9"/>
      <c r="AM82" s="9"/>
      <c r="AN82" s="9"/>
      <c r="AO82" s="9" t="s">
        <v>88</v>
      </c>
      <c r="AP82" s="9" t="s">
        <v>89</v>
      </c>
      <c r="AQ82" s="9"/>
      <c r="AR82" s="9"/>
      <c r="AS82" s="9"/>
      <c r="AT82" s="9"/>
      <c r="AU82" s="9"/>
      <c r="AV82" s="9"/>
      <c r="AW82" s="9"/>
    </row>
    <row r="83" spans="3:49" ht="38.25" customHeight="1" thickBot="1">
      <c r="C83" s="71" t="s">
        <v>126</v>
      </c>
      <c r="D83" s="109"/>
      <c r="H83" s="93"/>
      <c r="I83" s="102"/>
      <c r="J83" s="9" t="str">
        <f>IF(D83="","",D83*100)</f>
        <v/>
      </c>
      <c r="M83" s="7"/>
      <c r="N83" s="78"/>
      <c r="O83" s="78"/>
      <c r="Q83" s="95">
        <f>D83</f>
        <v>0</v>
      </c>
      <c r="S83" s="9"/>
      <c r="T83" s="9" t="str">
        <f>IF(LEN(J83)=4,MID(RIGHT(Q83,5),1,1),"")</f>
        <v/>
      </c>
      <c r="U83" s="9" t="str">
        <f>MID(RIGHT(J83,3),1,1)</f>
        <v/>
      </c>
      <c r="V83" s="9" t="str">
        <f>IF(D83="","",MID(RIGHT(J83,2),1,1))</f>
        <v/>
      </c>
      <c r="W83" s="9" t="str">
        <f>IF(D83="","",RIGHT(J83,1))</f>
        <v/>
      </c>
      <c r="X83" s="9"/>
      <c r="Y83" s="9"/>
      <c r="Z83" s="9" t="e">
        <f>V83*10+W83</f>
        <v>#VALUE!</v>
      </c>
      <c r="AA83" s="9"/>
      <c r="AB83" s="9" t="str">
        <f>IF(T83="","",VALUE(T83))</f>
        <v/>
      </c>
      <c r="AC83" s="9" t="str">
        <f>IF(U83="","",VALUE(U83))</f>
        <v/>
      </c>
      <c r="AD83" s="9" t="str">
        <f t="shared" ref="AD83" si="20">IF(V83="","",VALUE(V83))</f>
        <v/>
      </c>
      <c r="AE83" s="9" t="str">
        <f t="shared" ref="AE83" si="21">IF(W83="","",VALUE(W83))</f>
        <v/>
      </c>
      <c r="AF83" s="9"/>
      <c r="AG83" s="79" t="str">
        <f>IF(AB83="",AC83,AB83*10+AC83)</f>
        <v/>
      </c>
      <c r="AH83" s="9"/>
      <c r="AI83" s="79" t="e">
        <f>AD83*10+AE83</f>
        <v>#VALUE!</v>
      </c>
      <c r="AJ83" s="9"/>
      <c r="AK83" s="9" t="e">
        <f>AG83*12+AI83</f>
        <v>#VALUE!</v>
      </c>
      <c r="AL83" s="9"/>
      <c r="AM83" s="9"/>
      <c r="AN83" s="9"/>
      <c r="AO83" s="80" t="e">
        <f>EDATE(D83,AK83)-1</f>
        <v>#VALUE!</v>
      </c>
      <c r="AP83" s="9"/>
      <c r="AQ83" s="9"/>
      <c r="AR83" s="9"/>
      <c r="AS83" s="9"/>
      <c r="AT83" s="9"/>
      <c r="AU83" s="9"/>
      <c r="AV83" s="9"/>
      <c r="AW83" s="9"/>
    </row>
    <row r="84" spans="3:49">
      <c r="M84" s="9"/>
      <c r="N84" s="78"/>
      <c r="O84" s="78"/>
      <c r="Q84" s="4"/>
      <c r="S84" s="9"/>
      <c r="T84" s="9"/>
      <c r="U84" s="9"/>
      <c r="V84" s="9"/>
      <c r="W84" s="9"/>
      <c r="X84" s="9"/>
      <c r="Y84" s="9"/>
      <c r="Z84" s="9"/>
      <c r="AA84" s="9"/>
      <c r="AB84" s="9"/>
      <c r="AC84" s="9"/>
      <c r="AD84" s="9"/>
      <c r="AE84" s="9"/>
      <c r="AF84" s="9"/>
      <c r="AG84" s="79"/>
      <c r="AH84" s="9"/>
      <c r="AI84" s="79"/>
      <c r="AJ84" s="9"/>
      <c r="AK84" s="9"/>
      <c r="AL84" s="9"/>
      <c r="AM84" s="9"/>
      <c r="AN84" s="9"/>
      <c r="AO84" s="9"/>
      <c r="AP84" s="9"/>
      <c r="AQ84" s="9"/>
      <c r="AR84" s="9"/>
      <c r="AS84" s="9"/>
      <c r="AT84" s="9"/>
      <c r="AU84" s="9"/>
      <c r="AV84" s="9"/>
      <c r="AW84" s="9"/>
    </row>
    <row r="85" spans="3:49">
      <c r="M85" s="9"/>
      <c r="N85" s="78"/>
      <c r="O85" s="81"/>
      <c r="Q85" s="4"/>
      <c r="S85" s="9"/>
      <c r="T85" s="9"/>
      <c r="U85" s="9"/>
      <c r="V85" s="9"/>
      <c r="W85" s="9"/>
      <c r="X85" s="9"/>
      <c r="Y85" s="9"/>
      <c r="Z85" s="9"/>
      <c r="AA85" s="9"/>
      <c r="AB85" s="9"/>
      <c r="AC85" s="9"/>
      <c r="AD85" s="9"/>
      <c r="AE85" s="9"/>
      <c r="AF85" s="9"/>
      <c r="AG85" s="79"/>
      <c r="AH85" s="9"/>
      <c r="AI85" s="79"/>
      <c r="AJ85" s="9"/>
      <c r="AK85" s="9"/>
      <c r="AL85" s="9"/>
      <c r="AM85" s="9"/>
      <c r="AN85" s="9"/>
      <c r="AO85" s="9"/>
      <c r="AP85" s="9"/>
      <c r="AQ85" s="9"/>
      <c r="AR85" s="9"/>
      <c r="AS85" s="9"/>
      <c r="AT85" s="9"/>
      <c r="AU85" s="9"/>
      <c r="AV85" s="9"/>
      <c r="AW85" s="9"/>
    </row>
    <row r="86" spans="3:49" ht="12.75" thickBot="1">
      <c r="M86" s="9"/>
      <c r="N86" s="78" t="s">
        <v>91</v>
      </c>
      <c r="O86" s="78"/>
      <c r="Q86" s="82" t="s">
        <v>92</v>
      </c>
      <c r="S86" s="9"/>
      <c r="T86" s="9"/>
      <c r="U86" s="9"/>
      <c r="V86" s="9"/>
      <c r="W86" s="9"/>
      <c r="X86" s="9"/>
      <c r="Y86" s="9"/>
      <c r="Z86" s="9"/>
      <c r="AA86" s="9"/>
      <c r="AB86" s="9"/>
      <c r="AC86" s="9"/>
      <c r="AD86" s="9"/>
      <c r="AE86" s="9"/>
      <c r="AF86" s="9"/>
      <c r="AG86" s="79"/>
      <c r="AH86" s="9"/>
      <c r="AI86" s="79"/>
      <c r="AJ86" s="9"/>
      <c r="AK86" s="9"/>
      <c r="AL86" s="9"/>
      <c r="AM86" s="9"/>
      <c r="AN86" s="9"/>
      <c r="AO86" s="9"/>
      <c r="AP86" s="9"/>
      <c r="AQ86" s="9"/>
      <c r="AR86" s="9"/>
      <c r="AS86" s="9"/>
      <c r="AT86" s="9"/>
      <c r="AU86" s="104" t="s">
        <v>122</v>
      </c>
      <c r="AV86" s="9"/>
      <c r="AW86" s="9"/>
    </row>
    <row r="87" spans="3:49" ht="24" customHeight="1" thickBot="1">
      <c r="C87" s="24" t="s">
        <v>93</v>
      </c>
      <c r="D87" s="106"/>
      <c r="E87" s="83"/>
      <c r="F87" s="3" t="s">
        <v>94</v>
      </c>
      <c r="H87" s="106"/>
      <c r="I87" s="100" t="str">
        <f>IF(H87="","",H87+1)</f>
        <v/>
      </c>
      <c r="M87" s="9"/>
      <c r="N87" s="85" t="str">
        <f>IF(D87="","",H87-D87+1)</f>
        <v/>
      </c>
      <c r="O87" s="78"/>
      <c r="Q87" s="107" t="str">
        <f>IF(H87="","",IF(I87&gt;=$I$8,IF(D87="","",DATEDIF(D87,$I$8,"y"))&amp;"."&amp;IF(IF(D87="","",DATEDIF(D87,$I$8,"ym"))&lt;10,"0"&amp;IF(D87="","",DATEDIF(D87,$I$8,"ym")),IF(D87="","",DATEDIF(D87,$I$8,"ym"))),IF(D87="","",DATEDIF(D87,I87,"y"))&amp;"."&amp;IF(IF(D87="","",DATEDIF(D87,I87,"ym"))&lt;10,"0"&amp;IF(D87="","",DATEDIF(D87,I87,"ym")),IF(D87="","",DATEDIF(D87,I87,"ym")))))</f>
        <v/>
      </c>
      <c r="S87" s="9"/>
      <c r="T87" s="9" t="str">
        <f>IF(LEN(Q87)=4,"",MID(RIGHT(Q87,5),1,1))</f>
        <v/>
      </c>
      <c r="U87" s="9" t="str">
        <f>MID(RIGHT(Q87,4),1,1)</f>
        <v/>
      </c>
      <c r="V87" s="9" t="str">
        <f>MID(RIGHT(Q87,2),1,1)</f>
        <v/>
      </c>
      <c r="W87" s="9" t="str">
        <f>RIGHT(Q87,1)</f>
        <v/>
      </c>
      <c r="X87" s="9"/>
      <c r="Y87" s="9"/>
      <c r="Z87" s="9" t="str">
        <f>IF(H87="","",V87*10+W87)</f>
        <v/>
      </c>
      <c r="AA87" s="9"/>
      <c r="AB87" s="9" t="str">
        <f>IF(T87="","",VALUE(T87))</f>
        <v/>
      </c>
      <c r="AC87" s="9" t="str">
        <f>IF(U87="","",VALUE(U87))</f>
        <v/>
      </c>
      <c r="AD87" s="9" t="str">
        <f t="shared" ref="AD87" si="22">IF(V87="","",VALUE(V87))</f>
        <v/>
      </c>
      <c r="AE87" s="9" t="str">
        <f t="shared" ref="AE87" si="23">IF(W87="","",VALUE(W87))</f>
        <v/>
      </c>
      <c r="AF87" s="9"/>
      <c r="AG87" s="79" t="str">
        <f>IF(AB87="",AC87,AB87*10+AC87)</f>
        <v/>
      </c>
      <c r="AH87" s="9"/>
      <c r="AI87" s="79" t="str">
        <f>IF(H87="","",AD87*10+AE87)</f>
        <v/>
      </c>
      <c r="AJ87" s="9"/>
      <c r="AK87" s="9">
        <f>IF(OR(D87="",H87=""),0,AG87*12+AI87)</f>
        <v>0</v>
      </c>
      <c r="AL87" s="9"/>
      <c r="AM87" s="9"/>
      <c r="AN87" s="9"/>
      <c r="AO87" s="86" t="str">
        <f>IF(OR(D87="",H87=""),"",EDATE(D87,AK87)-1)</f>
        <v/>
      </c>
      <c r="AP87" s="9"/>
      <c r="AQ87" s="9"/>
      <c r="AR87" s="86">
        <f>IF(H87&gt;=$D$3,$D$3,H87)</f>
        <v>0</v>
      </c>
      <c r="AS87" s="9"/>
      <c r="AT87" s="9" t="str">
        <f>IF(H87="","",AR87-AO87)</f>
        <v/>
      </c>
      <c r="AU87" s="9" t="str">
        <f>IF(AT87="","",VALUE(AT87))</f>
        <v/>
      </c>
      <c r="AV87" s="9"/>
      <c r="AW87" s="9"/>
    </row>
    <row r="88" spans="3:49" ht="20.25" customHeight="1" thickBot="1">
      <c r="I88" s="101"/>
      <c r="M88" s="9"/>
      <c r="N88" s="78"/>
      <c r="O88" s="78"/>
      <c r="Q88" s="82" t="s">
        <v>95</v>
      </c>
      <c r="S88" s="9"/>
      <c r="T88" s="9"/>
      <c r="U88" s="9"/>
      <c r="V88" s="9"/>
      <c r="W88" s="9"/>
      <c r="X88" s="9"/>
      <c r="Y88" s="9"/>
      <c r="Z88" s="9"/>
      <c r="AA88" s="9"/>
      <c r="AB88" s="9"/>
      <c r="AC88" s="9"/>
      <c r="AD88" s="9"/>
      <c r="AE88" s="9"/>
      <c r="AF88" s="9"/>
      <c r="AG88" s="79"/>
      <c r="AH88" s="9"/>
      <c r="AI88" s="79"/>
      <c r="AJ88" s="9"/>
      <c r="AK88" s="9"/>
      <c r="AL88" s="9"/>
      <c r="AM88" s="9"/>
      <c r="AN88" s="9"/>
      <c r="AO88" s="9"/>
      <c r="AP88" s="9"/>
      <c r="AQ88" s="9"/>
      <c r="AR88" s="9"/>
      <c r="AS88" s="9"/>
      <c r="AT88" s="9"/>
      <c r="AU88" s="104" t="s">
        <v>122</v>
      </c>
      <c r="AV88" s="9"/>
      <c r="AW88" s="9"/>
    </row>
    <row r="89" spans="3:49" ht="24" customHeight="1" thickBot="1">
      <c r="C89" s="24" t="s">
        <v>96</v>
      </c>
      <c r="D89" s="106"/>
      <c r="F89" s="3" t="s">
        <v>94</v>
      </c>
      <c r="H89" s="106"/>
      <c r="I89" s="100" t="str">
        <f>IF(H89="","",H89+1)</f>
        <v/>
      </c>
      <c r="M89" s="9"/>
      <c r="N89" s="85" t="str">
        <f>IF(D89="","",H89-D89+1)</f>
        <v/>
      </c>
      <c r="O89" s="78"/>
      <c r="Q89" s="107" t="str">
        <f>IF(H89="","",IF(I89&gt;=$I$8,IF(D89="","",DATEDIF(D89,$I$8,"y"))&amp;"."&amp;IF(IF(D89="","",DATEDIF(D89,$I$8,"ym"))&lt;10,"0"&amp;IF(D89="","",DATEDIF(D89,$I$8,"ym")),IF(D89="","",DATEDIF(D89,$I$8,"ym"))),IF(D89="","",DATEDIF(D89,I89,"y"))&amp;"."&amp;IF(IF(D89="","",DATEDIF(D89,I89,"ym"))&lt;10,"0"&amp;IF(D89="","",DATEDIF(D89,I89,"ym")),IF(D89="","",DATEDIF(D89,I89,"ym")))))</f>
        <v/>
      </c>
      <c r="S89" s="9"/>
      <c r="T89" s="9" t="str">
        <f>IF(LEN(Q89)=4,"",MID(RIGHT(Q89,5),1,1))</f>
        <v/>
      </c>
      <c r="U89" s="9" t="str">
        <f>MID(RIGHT(Q89,4),1,1)</f>
        <v/>
      </c>
      <c r="V89" s="9" t="str">
        <f>MID(RIGHT(Q89,2),1,1)</f>
        <v/>
      </c>
      <c r="W89" s="9" t="str">
        <f>RIGHT(Q89,1)</f>
        <v/>
      </c>
      <c r="X89" s="9"/>
      <c r="Y89" s="9"/>
      <c r="Z89" s="9" t="str">
        <f>IF(H89="","",V89*10+W89)</f>
        <v/>
      </c>
      <c r="AA89" s="9"/>
      <c r="AB89" s="9" t="str">
        <f>IF(T89="","",VALUE(T89))</f>
        <v/>
      </c>
      <c r="AC89" s="9" t="str">
        <f>IF(U89="","",VALUE(U89))</f>
        <v/>
      </c>
      <c r="AD89" s="9" t="str">
        <f t="shared" ref="AD89" si="24">IF(V89="","",VALUE(V89))</f>
        <v/>
      </c>
      <c r="AE89" s="9" t="str">
        <f t="shared" ref="AE89" si="25">IF(W89="","",VALUE(W89))</f>
        <v/>
      </c>
      <c r="AF89" s="9"/>
      <c r="AG89" s="79" t="str">
        <f>IF(AB89="",AC89,AB89*10+AC89)</f>
        <v/>
      </c>
      <c r="AH89" s="9"/>
      <c r="AI89" s="79" t="str">
        <f>IF(H89="","",AD89*10+AE89)</f>
        <v/>
      </c>
      <c r="AJ89" s="9"/>
      <c r="AK89" s="9">
        <f>IF(OR(D89="",H89=""),0,AG89*12+AI89)</f>
        <v>0</v>
      </c>
      <c r="AL89" s="9"/>
      <c r="AM89" s="9"/>
      <c r="AN89" s="9"/>
      <c r="AO89" s="86" t="str">
        <f>IF(OR(D89="",H89=""),"",EDATE(D89,AK89)-1)</f>
        <v/>
      </c>
      <c r="AP89" s="9"/>
      <c r="AQ89" s="9"/>
      <c r="AR89" s="86">
        <f>IF(H89&gt;=$D$3,$D$3,H89)</f>
        <v>0</v>
      </c>
      <c r="AS89" s="9"/>
      <c r="AT89" s="9" t="str">
        <f>IF(H89="","",AR89-AO89)</f>
        <v/>
      </c>
      <c r="AU89" s="9" t="str">
        <f>IF(AT89="","",VALUE(AT89))</f>
        <v/>
      </c>
      <c r="AV89" s="9"/>
      <c r="AW89" s="9"/>
    </row>
    <row r="90" spans="3:49" ht="18" customHeight="1" thickBot="1">
      <c r="I90" s="101"/>
      <c r="M90" s="9"/>
      <c r="N90" s="78"/>
      <c r="O90" s="78"/>
      <c r="Q90" s="82" t="s">
        <v>97</v>
      </c>
      <c r="S90" s="9"/>
      <c r="T90" s="9"/>
      <c r="U90" s="9"/>
      <c r="V90" s="9"/>
      <c r="W90" s="9"/>
      <c r="X90" s="9"/>
      <c r="Y90" s="9"/>
      <c r="Z90" s="9"/>
      <c r="AA90" s="9"/>
      <c r="AB90" s="9"/>
      <c r="AC90" s="9"/>
      <c r="AD90" s="9"/>
      <c r="AE90" s="9"/>
      <c r="AF90" s="9"/>
      <c r="AG90" s="79"/>
      <c r="AH90" s="9"/>
      <c r="AI90" s="79"/>
      <c r="AJ90" s="9"/>
      <c r="AK90" s="9"/>
      <c r="AL90" s="9"/>
      <c r="AM90" s="9"/>
      <c r="AN90" s="9"/>
      <c r="AO90" s="9"/>
      <c r="AP90" s="9"/>
      <c r="AQ90" s="9"/>
      <c r="AR90" s="9"/>
      <c r="AS90" s="9"/>
      <c r="AT90" s="9"/>
      <c r="AU90" s="104" t="s">
        <v>122</v>
      </c>
      <c r="AV90" s="9"/>
      <c r="AW90" s="9"/>
    </row>
    <row r="91" spans="3:49" ht="24" customHeight="1" thickBot="1">
      <c r="C91" s="24" t="s">
        <v>98</v>
      </c>
      <c r="D91" s="106"/>
      <c r="F91" s="3" t="s">
        <v>94</v>
      </c>
      <c r="H91" s="106"/>
      <c r="I91" s="100" t="str">
        <f>IF(H91="","",H91+1)</f>
        <v/>
      </c>
      <c r="M91" s="9"/>
      <c r="N91" s="85" t="str">
        <f>IF(D91="","",H91-D91+1)</f>
        <v/>
      </c>
      <c r="O91" s="78"/>
      <c r="Q91" s="107" t="str">
        <f>IF(H91="","",IF(I91&gt;=$I$8,IF(D91="","",DATEDIF(D91,$I$8,"y"))&amp;"."&amp;IF(IF(D91="","",DATEDIF(D91,$I$8,"ym"))&lt;10,"0"&amp;IF(D91="","",DATEDIF(D91,$I$8,"ym")),IF(D91="","",DATEDIF(D91,$I$8,"ym"))),IF(D91="","",DATEDIF(D91,I91,"y"))&amp;"."&amp;IF(IF(D91="","",DATEDIF(D91,I91,"ym"))&lt;10,"0"&amp;IF(D91="","",DATEDIF(D91,I91,"ym")),IF(D91="","",DATEDIF(D91,I91,"ym")))))</f>
        <v/>
      </c>
      <c r="S91" s="9"/>
      <c r="T91" s="9" t="str">
        <f>IF(LEN(Q91)=4,"",MID(RIGHT(Q91,5),1,1))</f>
        <v/>
      </c>
      <c r="U91" s="9" t="str">
        <f>MID(RIGHT(Q91,4),1,1)</f>
        <v/>
      </c>
      <c r="V91" s="9" t="str">
        <f>MID(RIGHT(Q91,2),1,1)</f>
        <v/>
      </c>
      <c r="W91" s="9" t="str">
        <f>RIGHT(Q91,1)</f>
        <v/>
      </c>
      <c r="X91" s="9"/>
      <c r="Y91" s="9"/>
      <c r="Z91" s="9" t="str">
        <f>IF(H91="","",V91*10+W91)</f>
        <v/>
      </c>
      <c r="AA91" s="9"/>
      <c r="AB91" s="9" t="str">
        <f>IF(T91="","",VALUE(T91))</f>
        <v/>
      </c>
      <c r="AC91" s="9" t="str">
        <f>IF(U91="","",VALUE(U91))</f>
        <v/>
      </c>
      <c r="AD91" s="9" t="str">
        <f t="shared" ref="AD91" si="26">IF(V91="","",VALUE(V91))</f>
        <v/>
      </c>
      <c r="AE91" s="9" t="str">
        <f t="shared" ref="AE91" si="27">IF(W91="","",VALUE(W91))</f>
        <v/>
      </c>
      <c r="AF91" s="9"/>
      <c r="AG91" s="79" t="str">
        <f>IF(AB91="",AC91,AB91*10+AC91)</f>
        <v/>
      </c>
      <c r="AH91" s="9"/>
      <c r="AI91" s="79" t="str">
        <f>IF(H91="","",AD91*10+AE91)</f>
        <v/>
      </c>
      <c r="AJ91" s="9"/>
      <c r="AK91" s="9">
        <f>IF(OR(D91="",H91=""),0,AG91*12+AI91)</f>
        <v>0</v>
      </c>
      <c r="AL91" s="9"/>
      <c r="AM91" s="9"/>
      <c r="AN91" s="9"/>
      <c r="AO91" s="86" t="str">
        <f>IF(OR(D91="",H91=""),"",EDATE(D91,AK91)-1)</f>
        <v/>
      </c>
      <c r="AP91" s="9"/>
      <c r="AQ91" s="9"/>
      <c r="AR91" s="86">
        <f>IF(H91&gt;=$D$3,$D$3,H91)</f>
        <v>0</v>
      </c>
      <c r="AS91" s="9"/>
      <c r="AT91" s="9" t="str">
        <f>IF(H91="","",AR91-AO91)</f>
        <v/>
      </c>
      <c r="AU91" s="9" t="str">
        <f>IF(AT91="","",VALUE(AT91))</f>
        <v/>
      </c>
      <c r="AV91" s="9"/>
      <c r="AW91" s="9"/>
    </row>
    <row r="92" spans="3:49">
      <c r="M92" s="9"/>
      <c r="N92" s="78"/>
      <c r="O92" s="78"/>
      <c r="Q92" s="4"/>
      <c r="S92" s="9"/>
      <c r="T92" s="9"/>
      <c r="U92" s="9"/>
      <c r="V92" s="9"/>
      <c r="W92" s="9"/>
      <c r="X92" s="9"/>
      <c r="Y92" s="9"/>
      <c r="Z92" s="9"/>
      <c r="AA92" s="9"/>
      <c r="AB92" s="9"/>
      <c r="AC92" s="9"/>
      <c r="AD92" s="9"/>
      <c r="AE92" s="9"/>
      <c r="AF92" s="9"/>
      <c r="AG92" s="9"/>
      <c r="AH92" s="9"/>
      <c r="AI92" s="79"/>
      <c r="AJ92" s="9"/>
      <c r="AK92" s="9"/>
      <c r="AL92" s="9"/>
      <c r="AM92" s="9"/>
      <c r="AN92" s="9"/>
      <c r="AO92" s="9"/>
      <c r="AP92" s="9"/>
      <c r="AQ92" s="9"/>
      <c r="AR92" s="9"/>
      <c r="AS92" s="9"/>
      <c r="AT92" s="9"/>
      <c r="AU92" s="9"/>
      <c r="AV92" s="9"/>
      <c r="AW92" s="9"/>
    </row>
    <row r="93" spans="3:49">
      <c r="N93" s="78"/>
      <c r="O93" s="78"/>
      <c r="Q93" s="4"/>
      <c r="S93" s="9"/>
      <c r="T93" s="9"/>
      <c r="U93" s="9"/>
      <c r="V93" s="9"/>
      <c r="W93" s="9"/>
      <c r="X93" s="9"/>
      <c r="Y93" s="9"/>
      <c r="Z93" s="9"/>
      <c r="AA93" s="9"/>
      <c r="AB93" s="9"/>
      <c r="AC93" s="9"/>
      <c r="AD93" s="9"/>
      <c r="AE93" s="9"/>
      <c r="AF93" s="9"/>
      <c r="AG93" s="9"/>
      <c r="AH93" s="9"/>
      <c r="AI93" s="9"/>
      <c r="AJ93" s="9"/>
      <c r="AK93" s="9" t="s">
        <v>99</v>
      </c>
      <c r="AL93" s="9"/>
      <c r="AM93" s="9" t="s">
        <v>100</v>
      </c>
      <c r="AN93" s="9"/>
      <c r="AO93" s="9"/>
      <c r="AP93" s="9"/>
      <c r="AQ93" s="9"/>
      <c r="AR93" s="9"/>
      <c r="AS93" s="9"/>
      <c r="AT93" s="9"/>
      <c r="AU93" s="9"/>
      <c r="AV93" s="9"/>
      <c r="AW93" s="9"/>
    </row>
    <row r="94" spans="3:49" ht="12.75" thickBot="1">
      <c r="N94" s="78"/>
      <c r="O94" s="78"/>
      <c r="Q94" s="103" t="s">
        <v>118</v>
      </c>
      <c r="S94" s="9"/>
      <c r="T94" s="9"/>
      <c r="U94" s="9"/>
      <c r="V94" s="9"/>
      <c r="W94" s="9"/>
      <c r="X94" s="9"/>
      <c r="Y94" s="9"/>
      <c r="Z94" s="9"/>
      <c r="AA94" s="9"/>
      <c r="AB94" s="9"/>
      <c r="AC94" s="9"/>
      <c r="AD94" s="9"/>
      <c r="AE94" s="9"/>
      <c r="AF94" s="9"/>
      <c r="AG94" s="9"/>
      <c r="AH94" s="9"/>
      <c r="AI94" s="9"/>
      <c r="AJ94" s="9"/>
      <c r="AK94" s="9" t="e">
        <f>SUM(AK83,-AK87,-AK89,-AK91,-AU95)</f>
        <v>#VALUE!</v>
      </c>
      <c r="AL94" s="9"/>
      <c r="AM94" s="9">
        <f>SUM(AK87:AK91)+AU95</f>
        <v>0</v>
      </c>
      <c r="AN94" s="9"/>
      <c r="AO94" s="9"/>
      <c r="AP94" s="9"/>
      <c r="AQ94" s="9"/>
      <c r="AR94" s="9"/>
      <c r="AS94" s="9"/>
      <c r="AT94" s="9"/>
      <c r="AU94" s="9" t="s">
        <v>119</v>
      </c>
      <c r="AV94" s="9"/>
      <c r="AW94" s="9"/>
    </row>
    <row r="95" spans="3:49" ht="23.25" customHeight="1" thickBot="1">
      <c r="M95" s="87" t="s">
        <v>101</v>
      </c>
      <c r="Q95" s="108" t="str">
        <f>AM95</f>
        <v/>
      </c>
      <c r="S95" s="9"/>
      <c r="T95" s="9"/>
      <c r="U95" s="9"/>
      <c r="V95" s="9"/>
      <c r="W95" s="9"/>
      <c r="X95" s="9"/>
      <c r="Y95" s="9"/>
      <c r="Z95" s="9"/>
      <c r="AA95" s="9"/>
      <c r="AB95" s="9"/>
      <c r="AC95" s="9"/>
      <c r="AD95" s="9"/>
      <c r="AE95" s="9"/>
      <c r="AF95" s="9"/>
      <c r="AG95" s="9"/>
      <c r="AH95" s="9"/>
      <c r="AI95" s="9"/>
      <c r="AJ95" s="9"/>
      <c r="AK95" s="88" t="str">
        <f>IF(D87="","",INT(AK94/12)&amp;"."&amp;IF((AK94-INT(AK94/12)*12)&gt;9,AK94-INT(AK94/12)*12,"0"&amp;(AK94-INT(AK94/12)*12)))</f>
        <v/>
      </c>
      <c r="AL95" s="88"/>
      <c r="AM95" s="88" t="str">
        <f>IF(D87="","",INT(AM94/12)&amp;"."&amp;IF((AM94-INT(AM94/12)*12)&gt;9,AM94-INT(AM94/12)*12,"0"&amp;(AM94-INT(AM94/12)*12)))</f>
        <v/>
      </c>
      <c r="AN95" s="9"/>
      <c r="AO95" s="9"/>
      <c r="AP95" s="9"/>
      <c r="AQ95" s="9"/>
      <c r="AR95" s="9" t="s">
        <v>89</v>
      </c>
      <c r="AS95" s="9"/>
      <c r="AT95" s="9">
        <f>IF(OR(D89="",H89=""),0,SUM(AU87:AU91))</f>
        <v>0</v>
      </c>
      <c r="AU95" s="9">
        <f>IF(AT95&gt;=45,2,IF(AT95&gt;=15,1,0))</f>
        <v>0</v>
      </c>
      <c r="AV95" s="9"/>
      <c r="AW95" s="9"/>
    </row>
    <row r="96" spans="3:49">
      <c r="Q96" s="4"/>
      <c r="AK96" s="1"/>
      <c r="AL96" s="1"/>
      <c r="AM96" s="1"/>
    </row>
    <row r="97" spans="1:49" ht="12.75" thickBot="1">
      <c r="Q97" s="82" t="s">
        <v>102</v>
      </c>
    </row>
    <row r="98" spans="1:49" ht="24.75" customHeight="1" thickBot="1">
      <c r="M98" s="87" t="s">
        <v>116</v>
      </c>
      <c r="Q98" s="108" t="str">
        <f>AK95</f>
        <v/>
      </c>
    </row>
    <row r="103" spans="1:49" ht="18.75">
      <c r="A103" s="94" t="s">
        <v>123</v>
      </c>
    </row>
    <row r="105" spans="1:49" ht="18" customHeight="1" thickBot="1">
      <c r="D105" s="89" t="s">
        <v>114</v>
      </c>
      <c r="M105" s="9"/>
      <c r="N105" t="s">
        <v>84</v>
      </c>
      <c r="Q105" s="74" t="s">
        <v>113</v>
      </c>
      <c r="S105" s="9"/>
      <c r="T105" s="9" t="s">
        <v>85</v>
      </c>
      <c r="U105" s="9"/>
      <c r="V105" s="9"/>
      <c r="W105" s="9"/>
      <c r="X105" s="9"/>
      <c r="Y105" s="9"/>
      <c r="Z105" s="9" t="s">
        <v>86</v>
      </c>
      <c r="AA105" s="9"/>
      <c r="AB105" s="9"/>
      <c r="AC105" s="9"/>
      <c r="AD105" s="9"/>
      <c r="AE105" s="9"/>
      <c r="AF105" s="9"/>
      <c r="AG105" s="9" t="s">
        <v>87</v>
      </c>
      <c r="AH105" s="9"/>
      <c r="AI105" s="9" t="s">
        <v>86</v>
      </c>
      <c r="AJ105" s="9"/>
      <c r="AK105" s="9"/>
      <c r="AL105" s="9"/>
      <c r="AM105" s="9"/>
      <c r="AN105" s="9"/>
      <c r="AO105" s="9" t="s">
        <v>88</v>
      </c>
      <c r="AP105" s="9" t="s">
        <v>89</v>
      </c>
      <c r="AQ105" s="9"/>
      <c r="AR105" s="9"/>
      <c r="AS105" s="9"/>
      <c r="AT105" s="9"/>
      <c r="AU105" s="9"/>
      <c r="AV105" s="9"/>
      <c r="AW105" s="9"/>
    </row>
    <row r="106" spans="1:49" ht="38.25" customHeight="1" thickBot="1">
      <c r="C106" s="71" t="s">
        <v>126</v>
      </c>
      <c r="D106" s="109"/>
      <c r="H106" s="93"/>
      <c r="I106" s="102"/>
      <c r="J106" s="9" t="str">
        <f>IF(D106="","",D106*100)</f>
        <v/>
      </c>
      <c r="M106" s="7"/>
      <c r="N106" s="78"/>
      <c r="O106" s="78"/>
      <c r="Q106" s="95">
        <f>D106</f>
        <v>0</v>
      </c>
      <c r="S106" s="9"/>
      <c r="T106" s="9" t="str">
        <f>IF(LEN(J106)=4,MID(RIGHT(Q106,5),1,1),"")</f>
        <v/>
      </c>
      <c r="U106" s="9" t="str">
        <f>MID(RIGHT(J106,3),1,1)</f>
        <v/>
      </c>
      <c r="V106" s="9" t="str">
        <f>IF(D106="","",MID(RIGHT(J106,2),1,1))</f>
        <v/>
      </c>
      <c r="W106" s="9" t="str">
        <f>IF(D106="","",RIGHT(J106,1))</f>
        <v/>
      </c>
      <c r="X106" s="9"/>
      <c r="Y106" s="9"/>
      <c r="Z106" s="9" t="e">
        <f>V106*10+W106</f>
        <v>#VALUE!</v>
      </c>
      <c r="AA106" s="9"/>
      <c r="AB106" s="9" t="str">
        <f>IF(T106="","",VALUE(T106))</f>
        <v/>
      </c>
      <c r="AC106" s="9" t="str">
        <f>IF(U106="","",VALUE(U106))</f>
        <v/>
      </c>
      <c r="AD106" s="9" t="str">
        <f t="shared" ref="AD106" si="28">IF(V106="","",VALUE(V106))</f>
        <v/>
      </c>
      <c r="AE106" s="9" t="str">
        <f t="shared" ref="AE106" si="29">IF(W106="","",VALUE(W106))</f>
        <v/>
      </c>
      <c r="AF106" s="9"/>
      <c r="AG106" s="79" t="str">
        <f>IF(AB106="",AC106,AB106*10+AC106)</f>
        <v/>
      </c>
      <c r="AH106" s="9"/>
      <c r="AI106" s="79" t="e">
        <f>AD106*10+AE106</f>
        <v>#VALUE!</v>
      </c>
      <c r="AJ106" s="9"/>
      <c r="AK106" s="9" t="e">
        <f>AG106*12+AI106</f>
        <v>#VALUE!</v>
      </c>
      <c r="AL106" s="9"/>
      <c r="AM106" s="9"/>
      <c r="AN106" s="9"/>
      <c r="AO106" s="80" t="e">
        <f>EDATE(D106,AK106)-1</f>
        <v>#VALUE!</v>
      </c>
      <c r="AP106" s="9"/>
      <c r="AQ106" s="9"/>
      <c r="AR106" s="9"/>
      <c r="AS106" s="9"/>
      <c r="AT106" s="9"/>
      <c r="AU106" s="9"/>
      <c r="AV106" s="9"/>
      <c r="AW106" s="9"/>
    </row>
    <row r="107" spans="1:49">
      <c r="M107" s="9"/>
      <c r="N107" s="78"/>
      <c r="O107" s="78"/>
      <c r="Q107" s="4"/>
      <c r="S107" s="9"/>
      <c r="T107" s="9"/>
      <c r="U107" s="9"/>
      <c r="V107" s="9"/>
      <c r="W107" s="9"/>
      <c r="X107" s="9"/>
      <c r="Y107" s="9"/>
      <c r="Z107" s="9"/>
      <c r="AA107" s="9"/>
      <c r="AB107" s="9"/>
      <c r="AC107" s="9"/>
      <c r="AD107" s="9"/>
      <c r="AE107" s="9"/>
      <c r="AF107" s="9"/>
      <c r="AG107" s="79"/>
      <c r="AH107" s="9"/>
      <c r="AI107" s="79"/>
      <c r="AJ107" s="9"/>
      <c r="AK107" s="9"/>
      <c r="AL107" s="9"/>
      <c r="AM107" s="9"/>
      <c r="AN107" s="9"/>
      <c r="AO107" s="9"/>
      <c r="AP107" s="9"/>
      <c r="AQ107" s="9"/>
      <c r="AR107" s="9"/>
      <c r="AS107" s="9"/>
      <c r="AT107" s="9"/>
      <c r="AU107" s="9"/>
      <c r="AV107" s="9"/>
      <c r="AW107" s="9"/>
    </row>
    <row r="108" spans="1:49">
      <c r="M108" s="9"/>
      <c r="N108" s="78"/>
      <c r="O108" s="81"/>
      <c r="Q108" s="4"/>
      <c r="S108" s="9"/>
      <c r="T108" s="9"/>
      <c r="U108" s="9"/>
      <c r="V108" s="9"/>
      <c r="W108" s="9"/>
      <c r="X108" s="9"/>
      <c r="Y108" s="9"/>
      <c r="Z108" s="9"/>
      <c r="AA108" s="9"/>
      <c r="AB108" s="9"/>
      <c r="AC108" s="9"/>
      <c r="AD108" s="9"/>
      <c r="AE108" s="9"/>
      <c r="AF108" s="9"/>
      <c r="AG108" s="79"/>
      <c r="AH108" s="9"/>
      <c r="AI108" s="79"/>
      <c r="AJ108" s="9"/>
      <c r="AK108" s="9"/>
      <c r="AL108" s="9"/>
      <c r="AM108" s="9"/>
      <c r="AN108" s="9"/>
      <c r="AO108" s="9"/>
      <c r="AP108" s="9"/>
      <c r="AQ108" s="9"/>
      <c r="AR108" s="9"/>
      <c r="AS108" s="9"/>
      <c r="AT108" s="9"/>
      <c r="AU108" s="9"/>
      <c r="AV108" s="9"/>
      <c r="AW108" s="9"/>
    </row>
    <row r="109" spans="1:49" ht="12.75" thickBot="1">
      <c r="M109" s="9"/>
      <c r="N109" s="78" t="s">
        <v>91</v>
      </c>
      <c r="O109" s="78"/>
      <c r="Q109" s="82" t="s">
        <v>92</v>
      </c>
      <c r="S109" s="9"/>
      <c r="T109" s="9"/>
      <c r="U109" s="9"/>
      <c r="V109" s="9"/>
      <c r="W109" s="9"/>
      <c r="X109" s="9"/>
      <c r="Y109" s="9"/>
      <c r="Z109" s="9"/>
      <c r="AA109" s="9"/>
      <c r="AB109" s="9"/>
      <c r="AC109" s="9"/>
      <c r="AD109" s="9"/>
      <c r="AE109" s="9"/>
      <c r="AF109" s="9"/>
      <c r="AG109" s="79"/>
      <c r="AH109" s="9"/>
      <c r="AI109" s="79"/>
      <c r="AJ109" s="9"/>
      <c r="AK109" s="9"/>
      <c r="AL109" s="9"/>
      <c r="AM109" s="9"/>
      <c r="AN109" s="9"/>
      <c r="AO109" s="9"/>
      <c r="AP109" s="9"/>
      <c r="AQ109" s="9"/>
      <c r="AR109" s="9"/>
      <c r="AS109" s="9"/>
      <c r="AT109" s="9"/>
      <c r="AU109" s="104" t="s">
        <v>122</v>
      </c>
      <c r="AV109" s="9"/>
      <c r="AW109" s="9"/>
    </row>
    <row r="110" spans="1:49" ht="24" customHeight="1" thickBot="1">
      <c r="C110" s="24" t="s">
        <v>93</v>
      </c>
      <c r="D110" s="106"/>
      <c r="E110" s="83"/>
      <c r="F110" s="3" t="s">
        <v>94</v>
      </c>
      <c r="H110" s="106"/>
      <c r="I110" s="100" t="str">
        <f>IF(H110="","",H110+1)</f>
        <v/>
      </c>
      <c r="M110" s="9"/>
      <c r="N110" s="85" t="str">
        <f>IF(D110="","",H110-D110+1)</f>
        <v/>
      </c>
      <c r="O110" s="78"/>
      <c r="Q110" s="107" t="str">
        <f>IF(H110="","",IF(I110&gt;=$I$8,IF(D110="","",DATEDIF(D110,$I$8,"y"))&amp;"."&amp;IF(IF(D110="","",DATEDIF(D110,$I$8,"ym"))&lt;10,"0"&amp;IF(D110="","",DATEDIF(D110,$I$8,"ym")),IF(D110="","",DATEDIF(D110,$I$8,"ym"))),IF(D110="","",DATEDIF(D110,I110,"y"))&amp;"."&amp;IF(IF(D110="","",DATEDIF(D110,I110,"ym"))&lt;10,"0"&amp;IF(D110="","",DATEDIF(D110,I110,"ym")),IF(D110="","",DATEDIF(D110,I110,"ym")))))</f>
        <v/>
      </c>
      <c r="S110" s="9"/>
      <c r="T110" s="9" t="str">
        <f>IF(LEN(Q110)=4,"",MID(RIGHT(Q110,5),1,1))</f>
        <v/>
      </c>
      <c r="U110" s="9" t="str">
        <f>MID(RIGHT(Q110,4),1,1)</f>
        <v/>
      </c>
      <c r="V110" s="9" t="str">
        <f>MID(RIGHT(Q110,2),1,1)</f>
        <v/>
      </c>
      <c r="W110" s="9" t="str">
        <f>RIGHT(Q110,1)</f>
        <v/>
      </c>
      <c r="X110" s="9"/>
      <c r="Y110" s="9"/>
      <c r="Z110" s="9" t="str">
        <f>IF(H110="","",V110*10+W110)</f>
        <v/>
      </c>
      <c r="AA110" s="9"/>
      <c r="AB110" s="9" t="str">
        <f>IF(T110="","",VALUE(T110))</f>
        <v/>
      </c>
      <c r="AC110" s="9" t="str">
        <f>IF(U110="","",VALUE(U110))</f>
        <v/>
      </c>
      <c r="AD110" s="9" t="str">
        <f t="shared" ref="AD110" si="30">IF(V110="","",VALUE(V110))</f>
        <v/>
      </c>
      <c r="AE110" s="9" t="str">
        <f t="shared" ref="AE110" si="31">IF(W110="","",VALUE(W110))</f>
        <v/>
      </c>
      <c r="AF110" s="9"/>
      <c r="AG110" s="79" t="str">
        <f>IF(AB110="",AC110,AB110*10+AC110)</f>
        <v/>
      </c>
      <c r="AH110" s="9"/>
      <c r="AI110" s="79" t="str">
        <f>IF(H110="","",AD110*10+AE110)</f>
        <v/>
      </c>
      <c r="AJ110" s="9"/>
      <c r="AK110" s="9">
        <f>IF(OR(D110="",H110=""),0,AG110*12+AI110)</f>
        <v>0</v>
      </c>
      <c r="AL110" s="9"/>
      <c r="AM110" s="9"/>
      <c r="AN110" s="9"/>
      <c r="AO110" s="86" t="str">
        <f>IF(OR(D110="",H110=""),"",EDATE(D110,AK110)-1)</f>
        <v/>
      </c>
      <c r="AP110" s="9"/>
      <c r="AQ110" s="9"/>
      <c r="AR110" s="86">
        <f>IF(H110&gt;=$D$3,$D$3,H110)</f>
        <v>0</v>
      </c>
      <c r="AS110" s="9"/>
      <c r="AT110" s="9" t="str">
        <f>IF(H110="","",AR110-AO110)</f>
        <v/>
      </c>
      <c r="AU110" s="9" t="str">
        <f>IF(AT110="","",VALUE(AT110))</f>
        <v/>
      </c>
      <c r="AV110" s="9"/>
      <c r="AW110" s="9"/>
    </row>
    <row r="111" spans="1:49" ht="20.25" customHeight="1" thickBot="1">
      <c r="I111" s="101"/>
      <c r="M111" s="9"/>
      <c r="N111" s="78"/>
      <c r="O111" s="78"/>
      <c r="Q111" s="82" t="s">
        <v>95</v>
      </c>
      <c r="S111" s="9"/>
      <c r="T111" s="9"/>
      <c r="U111" s="9"/>
      <c r="V111" s="9"/>
      <c r="W111" s="9"/>
      <c r="X111" s="9"/>
      <c r="Y111" s="9"/>
      <c r="Z111" s="9"/>
      <c r="AA111" s="9"/>
      <c r="AB111" s="9"/>
      <c r="AC111" s="9"/>
      <c r="AD111" s="9"/>
      <c r="AE111" s="9"/>
      <c r="AF111" s="9"/>
      <c r="AG111" s="79"/>
      <c r="AH111" s="9"/>
      <c r="AI111" s="79"/>
      <c r="AJ111" s="9"/>
      <c r="AK111" s="9"/>
      <c r="AL111" s="9"/>
      <c r="AM111" s="9"/>
      <c r="AN111" s="9"/>
      <c r="AO111" s="9"/>
      <c r="AP111" s="9"/>
      <c r="AQ111" s="9"/>
      <c r="AR111" s="9"/>
      <c r="AS111" s="9"/>
      <c r="AT111" s="9"/>
      <c r="AU111" s="104" t="s">
        <v>122</v>
      </c>
      <c r="AV111" s="9"/>
      <c r="AW111" s="9"/>
    </row>
    <row r="112" spans="1:49" ht="24" customHeight="1" thickBot="1">
      <c r="C112" s="24" t="s">
        <v>96</v>
      </c>
      <c r="D112" s="106"/>
      <c r="F112" s="3" t="s">
        <v>94</v>
      </c>
      <c r="H112" s="106"/>
      <c r="I112" s="100" t="str">
        <f>IF(H112="","",H112+1)</f>
        <v/>
      </c>
      <c r="M112" s="9"/>
      <c r="N112" s="85" t="str">
        <f>IF(D112="","",H112-D112+1)</f>
        <v/>
      </c>
      <c r="O112" s="78"/>
      <c r="Q112" s="107" t="str">
        <f>IF(H112="","",IF(I112&gt;=$I$8,IF(D112="","",DATEDIF(D112,$I$8,"y"))&amp;"."&amp;IF(IF(D112="","",DATEDIF(D112,$I$8,"ym"))&lt;10,"0"&amp;IF(D112="","",DATEDIF(D112,$I$8,"ym")),IF(D112="","",DATEDIF(D112,$I$8,"ym"))),IF(D112="","",DATEDIF(D112,I112,"y"))&amp;"."&amp;IF(IF(D112="","",DATEDIF(D112,I112,"ym"))&lt;10,"0"&amp;IF(D112="","",DATEDIF(D112,I112,"ym")),IF(D112="","",DATEDIF(D112,I112,"ym")))))</f>
        <v/>
      </c>
      <c r="S112" s="9"/>
      <c r="T112" s="9" t="str">
        <f>IF(LEN(Q112)=4,"",MID(RIGHT(Q112,5),1,1))</f>
        <v/>
      </c>
      <c r="U112" s="9" t="str">
        <f>MID(RIGHT(Q112,4),1,1)</f>
        <v/>
      </c>
      <c r="V112" s="9" t="str">
        <f>MID(RIGHT(Q112,2),1,1)</f>
        <v/>
      </c>
      <c r="W112" s="9" t="str">
        <f>RIGHT(Q112,1)</f>
        <v/>
      </c>
      <c r="X112" s="9"/>
      <c r="Y112" s="9"/>
      <c r="Z112" s="9" t="str">
        <f>IF(H112="","",V112*10+W112)</f>
        <v/>
      </c>
      <c r="AA112" s="9"/>
      <c r="AB112" s="9" t="str">
        <f>IF(T112="","",VALUE(T112))</f>
        <v/>
      </c>
      <c r="AC112" s="9" t="str">
        <f>IF(U112="","",VALUE(U112))</f>
        <v/>
      </c>
      <c r="AD112" s="9" t="str">
        <f t="shared" ref="AD112" si="32">IF(V112="","",VALUE(V112))</f>
        <v/>
      </c>
      <c r="AE112" s="9" t="str">
        <f t="shared" ref="AE112" si="33">IF(W112="","",VALUE(W112))</f>
        <v/>
      </c>
      <c r="AF112" s="9"/>
      <c r="AG112" s="79" t="str">
        <f>IF(AB112="",AC112,AB112*10+AC112)</f>
        <v/>
      </c>
      <c r="AH112" s="9"/>
      <c r="AI112" s="79" t="str">
        <f>IF(H112="","",AD112*10+AE112)</f>
        <v/>
      </c>
      <c r="AJ112" s="9"/>
      <c r="AK112" s="9">
        <f>IF(OR(D112="",H112=""),0,AG112*12+AI112)</f>
        <v>0</v>
      </c>
      <c r="AL112" s="9"/>
      <c r="AM112" s="9"/>
      <c r="AN112" s="9"/>
      <c r="AO112" s="86" t="str">
        <f>IF(OR(D112="",H112=""),"",EDATE(D112,AK112)-1)</f>
        <v/>
      </c>
      <c r="AP112" s="9"/>
      <c r="AQ112" s="9"/>
      <c r="AR112" s="86">
        <f>IF(H112&gt;=$D$3,$D$3,H112)</f>
        <v>0</v>
      </c>
      <c r="AS112" s="9"/>
      <c r="AT112" s="9" t="str">
        <f>IF(H112="","",AR112-AO112)</f>
        <v/>
      </c>
      <c r="AU112" s="9" t="str">
        <f>IF(AT112="","",VALUE(AT112))</f>
        <v/>
      </c>
      <c r="AV112" s="9"/>
      <c r="AW112" s="9"/>
    </row>
    <row r="113" spans="3:49" ht="18" customHeight="1" thickBot="1">
      <c r="I113" s="101"/>
      <c r="M113" s="9"/>
      <c r="N113" s="78"/>
      <c r="O113" s="78"/>
      <c r="Q113" s="82" t="s">
        <v>97</v>
      </c>
      <c r="S113" s="9"/>
      <c r="T113" s="9"/>
      <c r="U113" s="9"/>
      <c r="V113" s="9"/>
      <c r="W113" s="9"/>
      <c r="X113" s="9"/>
      <c r="Y113" s="9"/>
      <c r="Z113" s="9"/>
      <c r="AA113" s="9"/>
      <c r="AB113" s="9"/>
      <c r="AC113" s="9"/>
      <c r="AD113" s="9"/>
      <c r="AE113" s="9"/>
      <c r="AF113" s="9"/>
      <c r="AG113" s="79"/>
      <c r="AH113" s="9"/>
      <c r="AI113" s="79"/>
      <c r="AJ113" s="9"/>
      <c r="AK113" s="9"/>
      <c r="AL113" s="9"/>
      <c r="AM113" s="9"/>
      <c r="AN113" s="9"/>
      <c r="AO113" s="9"/>
      <c r="AP113" s="9"/>
      <c r="AQ113" s="9"/>
      <c r="AR113" s="9"/>
      <c r="AS113" s="9"/>
      <c r="AT113" s="9"/>
      <c r="AU113" s="104" t="s">
        <v>122</v>
      </c>
      <c r="AV113" s="9"/>
      <c r="AW113" s="9"/>
    </row>
    <row r="114" spans="3:49" ht="24" customHeight="1" thickBot="1">
      <c r="C114" s="24" t="s">
        <v>98</v>
      </c>
      <c r="D114" s="106"/>
      <c r="F114" s="3" t="s">
        <v>94</v>
      </c>
      <c r="H114" s="106"/>
      <c r="I114" s="100" t="str">
        <f>IF(H114="","",H114+1)</f>
        <v/>
      </c>
      <c r="M114" s="9"/>
      <c r="N114" s="85" t="str">
        <f>IF(D114="","",H114-D114+1)</f>
        <v/>
      </c>
      <c r="O114" s="78"/>
      <c r="Q114" s="107" t="str">
        <f>IF(H114="","",IF(I114&gt;=$I$8,IF(D114="","",DATEDIF(D114,$I$8,"y"))&amp;"."&amp;IF(IF(D114="","",DATEDIF(D114,$I$8,"ym"))&lt;10,"0"&amp;IF(D114="","",DATEDIF(D114,$I$8,"ym")),IF(D114="","",DATEDIF(D114,$I$8,"ym"))),IF(D114="","",DATEDIF(D114,I114,"y"))&amp;"."&amp;IF(IF(D114="","",DATEDIF(D114,I114,"ym"))&lt;10,"0"&amp;IF(D114="","",DATEDIF(D114,I114,"ym")),IF(D114="","",DATEDIF(D114,I114,"ym")))))</f>
        <v/>
      </c>
      <c r="S114" s="9"/>
      <c r="T114" s="9" t="str">
        <f>IF(LEN(Q114)=4,"",MID(RIGHT(Q114,5),1,1))</f>
        <v/>
      </c>
      <c r="U114" s="9" t="str">
        <f>MID(RIGHT(Q114,4),1,1)</f>
        <v/>
      </c>
      <c r="V114" s="9" t="str">
        <f>MID(RIGHT(Q114,2),1,1)</f>
        <v/>
      </c>
      <c r="W114" s="9" t="str">
        <f>RIGHT(Q114,1)</f>
        <v/>
      </c>
      <c r="X114" s="9"/>
      <c r="Y114" s="9"/>
      <c r="Z114" s="9" t="str">
        <f>IF(H114="","",V114*10+W114)</f>
        <v/>
      </c>
      <c r="AA114" s="9"/>
      <c r="AB114" s="9" t="str">
        <f>IF(T114="","",VALUE(T114))</f>
        <v/>
      </c>
      <c r="AC114" s="9" t="str">
        <f>IF(U114="","",VALUE(U114))</f>
        <v/>
      </c>
      <c r="AD114" s="9" t="str">
        <f t="shared" ref="AD114" si="34">IF(V114="","",VALUE(V114))</f>
        <v/>
      </c>
      <c r="AE114" s="9" t="str">
        <f t="shared" ref="AE114" si="35">IF(W114="","",VALUE(W114))</f>
        <v/>
      </c>
      <c r="AF114" s="9"/>
      <c r="AG114" s="79" t="str">
        <f>IF(AB114="",AC114,AB114*10+AC114)</f>
        <v/>
      </c>
      <c r="AH114" s="9"/>
      <c r="AI114" s="79" t="str">
        <f>IF(H114="","",AD114*10+AE114)</f>
        <v/>
      </c>
      <c r="AJ114" s="9"/>
      <c r="AK114" s="9">
        <f>IF(OR(D114="",H114=""),0,AG114*12+AI114)</f>
        <v>0</v>
      </c>
      <c r="AL114" s="9"/>
      <c r="AM114" s="9"/>
      <c r="AN114" s="9"/>
      <c r="AO114" s="86" t="str">
        <f>IF(OR(D114="",H114=""),"",EDATE(D114,AK114)-1)</f>
        <v/>
      </c>
      <c r="AP114" s="9"/>
      <c r="AQ114" s="9"/>
      <c r="AR114" s="86">
        <f>IF(H114&gt;=$D$3,$D$3,H114)</f>
        <v>0</v>
      </c>
      <c r="AS114" s="9"/>
      <c r="AT114" s="9" t="str">
        <f>IF(H114="","",AR114-AO114)</f>
        <v/>
      </c>
      <c r="AU114" s="9" t="str">
        <f>IF(AT114="","",VALUE(AT114))</f>
        <v/>
      </c>
      <c r="AV114" s="9"/>
      <c r="AW114" s="9"/>
    </row>
    <row r="115" spans="3:49">
      <c r="M115" s="9"/>
      <c r="N115" s="78"/>
      <c r="O115" s="78"/>
      <c r="Q115" s="4"/>
      <c r="S115" s="9"/>
      <c r="T115" s="9"/>
      <c r="U115" s="9"/>
      <c r="V115" s="9"/>
      <c r="W115" s="9"/>
      <c r="X115" s="9"/>
      <c r="Y115" s="9"/>
      <c r="Z115" s="9"/>
      <c r="AA115" s="9"/>
      <c r="AB115" s="9"/>
      <c r="AC115" s="9"/>
      <c r="AD115" s="9"/>
      <c r="AE115" s="9"/>
      <c r="AF115" s="9"/>
      <c r="AG115" s="9"/>
      <c r="AH115" s="9"/>
      <c r="AI115" s="79"/>
      <c r="AJ115" s="9"/>
      <c r="AK115" s="9"/>
      <c r="AL115" s="9"/>
      <c r="AM115" s="9"/>
      <c r="AN115" s="9"/>
      <c r="AO115" s="9"/>
      <c r="AP115" s="9"/>
      <c r="AQ115" s="9"/>
      <c r="AR115" s="9"/>
      <c r="AS115" s="9"/>
      <c r="AT115" s="9"/>
      <c r="AU115" s="9"/>
      <c r="AV115" s="9"/>
      <c r="AW115" s="9"/>
    </row>
    <row r="116" spans="3:49">
      <c r="N116" s="78"/>
      <c r="O116" s="78"/>
      <c r="Q116" s="4"/>
      <c r="S116" s="9"/>
      <c r="T116" s="9"/>
      <c r="U116" s="9"/>
      <c r="V116" s="9"/>
      <c r="W116" s="9"/>
      <c r="X116" s="9"/>
      <c r="Y116" s="9"/>
      <c r="Z116" s="9"/>
      <c r="AA116" s="9"/>
      <c r="AB116" s="9"/>
      <c r="AC116" s="9"/>
      <c r="AD116" s="9"/>
      <c r="AE116" s="9"/>
      <c r="AF116" s="9"/>
      <c r="AG116" s="9"/>
      <c r="AH116" s="9"/>
      <c r="AI116" s="9"/>
      <c r="AJ116" s="9"/>
      <c r="AK116" s="9" t="s">
        <v>99</v>
      </c>
      <c r="AL116" s="9"/>
      <c r="AM116" s="9" t="s">
        <v>100</v>
      </c>
      <c r="AN116" s="9"/>
      <c r="AO116" s="9"/>
      <c r="AP116" s="9"/>
      <c r="AQ116" s="9"/>
      <c r="AR116" s="9"/>
      <c r="AS116" s="9"/>
      <c r="AT116" s="9"/>
      <c r="AU116" s="9"/>
      <c r="AV116" s="9"/>
      <c r="AW116" s="9"/>
    </row>
    <row r="117" spans="3:49" ht="12.75" thickBot="1">
      <c r="N117" s="78"/>
      <c r="O117" s="78"/>
      <c r="Q117" s="103" t="s">
        <v>118</v>
      </c>
      <c r="S117" s="9"/>
      <c r="T117" s="9"/>
      <c r="U117" s="9"/>
      <c r="V117" s="9"/>
      <c r="W117" s="9"/>
      <c r="X117" s="9"/>
      <c r="Y117" s="9"/>
      <c r="Z117" s="9"/>
      <c r="AA117" s="9"/>
      <c r="AB117" s="9"/>
      <c r="AC117" s="9"/>
      <c r="AD117" s="9"/>
      <c r="AE117" s="9"/>
      <c r="AF117" s="9"/>
      <c r="AG117" s="9"/>
      <c r="AH117" s="9"/>
      <c r="AI117" s="9"/>
      <c r="AJ117" s="9"/>
      <c r="AK117" s="9" t="e">
        <f>SUM(AK106,-AK110,-AK112,-AK114,-AU118)</f>
        <v>#VALUE!</v>
      </c>
      <c r="AL117" s="9"/>
      <c r="AM117" s="9">
        <f>SUM(AK110:AK114)+AU118</f>
        <v>0</v>
      </c>
      <c r="AN117" s="9"/>
      <c r="AO117" s="9"/>
      <c r="AP117" s="9"/>
      <c r="AQ117" s="9"/>
      <c r="AR117" s="9"/>
      <c r="AS117" s="9"/>
      <c r="AT117" s="9"/>
      <c r="AU117" s="9" t="s">
        <v>119</v>
      </c>
      <c r="AV117" s="9"/>
      <c r="AW117" s="9"/>
    </row>
    <row r="118" spans="3:49" ht="23.25" customHeight="1" thickBot="1">
      <c r="M118" s="87" t="s">
        <v>101</v>
      </c>
      <c r="Q118" s="108" t="str">
        <f>AM118</f>
        <v/>
      </c>
      <c r="S118" s="9"/>
      <c r="T118" s="9"/>
      <c r="U118" s="9"/>
      <c r="V118" s="9"/>
      <c r="W118" s="9"/>
      <c r="X118" s="9"/>
      <c r="Y118" s="9"/>
      <c r="Z118" s="9"/>
      <c r="AA118" s="9"/>
      <c r="AB118" s="9"/>
      <c r="AC118" s="9"/>
      <c r="AD118" s="9"/>
      <c r="AE118" s="9"/>
      <c r="AF118" s="9"/>
      <c r="AG118" s="9"/>
      <c r="AH118" s="9"/>
      <c r="AI118" s="9"/>
      <c r="AJ118" s="9"/>
      <c r="AK118" s="88" t="str">
        <f>IF(D110="","",INT(AK117/12)&amp;"."&amp;IF((AK117-INT(AK117/12)*12)&gt;9,AK117-INT(AK117/12)*12,"0"&amp;(AK117-INT(AK117/12)*12)))</f>
        <v/>
      </c>
      <c r="AL118" s="88"/>
      <c r="AM118" s="88" t="str">
        <f>IF(D110="","",INT(AM117/12)&amp;"."&amp;IF((AM117-INT(AM117/12)*12)&gt;9,AM117-INT(AM117/12)*12,"0"&amp;(AM117-INT(AM117/12)*12)))</f>
        <v/>
      </c>
      <c r="AN118" s="9"/>
      <c r="AO118" s="9"/>
      <c r="AP118" s="9"/>
      <c r="AQ118" s="9"/>
      <c r="AR118" s="9" t="s">
        <v>89</v>
      </c>
      <c r="AS118" s="9"/>
      <c r="AT118" s="9">
        <f>IF(OR(D112="",H112=""),0,SUM(AU110:AU114))</f>
        <v>0</v>
      </c>
      <c r="AU118" s="9">
        <f>IF(AT118&gt;=45,2,IF(AT118&gt;=15,1,0))</f>
        <v>0</v>
      </c>
      <c r="AV118" s="9"/>
      <c r="AW118" s="9"/>
    </row>
    <row r="119" spans="3:49">
      <c r="Q119" s="4"/>
      <c r="AK119" s="1"/>
      <c r="AL119" s="1"/>
      <c r="AM119" s="1"/>
    </row>
    <row r="120" spans="3:49" ht="12.75" thickBot="1">
      <c r="Q120" s="82" t="s">
        <v>102</v>
      </c>
    </row>
    <row r="121" spans="3:49" ht="24.75" customHeight="1" thickBot="1">
      <c r="M121" s="87" t="s">
        <v>116</v>
      </c>
      <c r="Q121" s="108" t="str">
        <f>AK118</f>
        <v/>
      </c>
    </row>
  </sheetData>
  <sheetProtection sheet="1" objects="1" scenarios="1" selectLockedCells="1"/>
  <phoneticPr fontId="2"/>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sheetPr>
    <tabColor rgb="FF00B050"/>
  </sheetPr>
  <dimension ref="A1:BA54"/>
  <sheetViews>
    <sheetView showGridLines="0" workbookViewId="0">
      <selection activeCell="D3" sqref="D3"/>
    </sheetView>
  </sheetViews>
  <sheetFormatPr defaultRowHeight="12"/>
  <cols>
    <col min="1" max="1" width="2" customWidth="1"/>
    <col min="2" max="2" width="1.85546875" customWidth="1"/>
    <col min="3" max="3" width="25" style="24" customWidth="1"/>
    <col min="4" max="4" width="15.85546875" style="3" customWidth="1"/>
    <col min="5" max="5" width="2.5703125" style="1" customWidth="1"/>
    <col min="6" max="6" width="3.140625" style="1" hidden="1" customWidth="1"/>
    <col min="7" max="7" width="18.85546875" style="3" customWidth="1"/>
    <col min="8" max="8" width="16" style="3" customWidth="1"/>
    <col min="9" max="9" width="15.85546875" customWidth="1"/>
    <col min="10" max="10" width="4.42578125" style="3" hidden="1" customWidth="1"/>
    <col min="11" max="18" width="4.42578125" hidden="1" customWidth="1"/>
    <col min="19" max="19" width="4.42578125" style="3" hidden="1" customWidth="1"/>
    <col min="20" max="21" width="4.42578125" hidden="1" customWidth="1"/>
    <col min="22" max="22" width="14.28515625" customWidth="1"/>
    <col min="23" max="23" width="13.5703125" customWidth="1"/>
    <col min="24" max="38" width="3.42578125" customWidth="1"/>
    <col min="39" max="39" width="4" customWidth="1"/>
    <col min="40" max="40" width="6.140625" customWidth="1"/>
    <col min="41" max="41" width="2.42578125" customWidth="1"/>
    <col min="42" max="42" width="6.140625" customWidth="1"/>
    <col min="43" max="43" width="2.28515625" customWidth="1"/>
    <col min="44" max="44" width="9.7109375" customWidth="1"/>
    <col min="45" max="45" width="9.140625" customWidth="1"/>
    <col min="46" max="46" width="3.140625" customWidth="1"/>
    <col min="47" max="47" width="11.85546875" customWidth="1"/>
    <col min="48" max="48" width="2.5703125" customWidth="1"/>
    <col min="49" max="49" width="5.140625" customWidth="1"/>
    <col min="50" max="50" width="6.7109375" customWidth="1"/>
  </cols>
  <sheetData>
    <row r="1" spans="1:53" ht="18.75">
      <c r="A1" s="70" t="s">
        <v>105</v>
      </c>
    </row>
    <row r="2" spans="1:53" ht="23.25" customHeight="1"/>
    <row r="3" spans="1:53" ht="33" customHeight="1">
      <c r="C3" s="90" t="s">
        <v>83</v>
      </c>
      <c r="D3" s="72"/>
    </row>
    <row r="4" spans="1:53">
      <c r="D4" s="73">
        <f>D3+1</f>
        <v>1</v>
      </c>
    </row>
    <row r="7" spans="1:53" ht="18" customHeight="1">
      <c r="G7" s="3" t="s">
        <v>106</v>
      </c>
      <c r="H7" s="3" t="s">
        <v>107</v>
      </c>
      <c r="I7" s="3" t="s">
        <v>108</v>
      </c>
      <c r="J7" s="1"/>
      <c r="K7" s="3"/>
      <c r="M7" s="3"/>
      <c r="S7"/>
      <c r="V7" s="3" t="s">
        <v>109</v>
      </c>
      <c r="W7" s="89" t="s">
        <v>110</v>
      </c>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row>
    <row r="8" spans="1:53" ht="22.5" customHeight="1">
      <c r="G8" s="91"/>
      <c r="H8" s="92"/>
      <c r="I8" s="72"/>
      <c r="J8" s="1"/>
      <c r="K8" s="3"/>
      <c r="M8" s="75">
        <f>D3</f>
        <v>0</v>
      </c>
      <c r="N8" s="76">
        <f>$D$3+1</f>
        <v>1</v>
      </c>
      <c r="R8" s="77"/>
      <c r="S8" s="78"/>
      <c r="T8" s="78"/>
      <c r="V8" s="31" t="str">
        <f>IF(H8="","",DATEDIF(H8,$N$8,"y"))&amp;"."&amp;IF(IF(H8="","",DATEDIF(H8,$N$8,"ym"))&lt;10,"0"&amp;IF(H8="","",DATEDIF(H8,$N$8,"ym")),IF(H8="","",DATEDIF(H8,$N$8,"ym")))</f>
        <v>.</v>
      </c>
      <c r="W8" s="31" t="str">
        <f>IF(I8="","",DATEDIF(I8,$N$8,"y"))&amp;"."&amp;IF(IF(I8="","",DATEDIF(I8,$N$8,"ym"))&lt;10,"0"&amp;IF(I8="","",DATEDIF(I8,$N$8,"ym")),IF(I8="","",DATEDIF(I8,$N$8,"ym")))</f>
        <v>.</v>
      </c>
      <c r="Y8" s="9"/>
      <c r="Z8" s="9"/>
      <c r="AA8" s="9"/>
      <c r="AB8" s="9"/>
      <c r="AC8" s="9"/>
      <c r="AD8" s="9"/>
      <c r="AE8" s="9"/>
      <c r="AF8" s="9"/>
      <c r="AG8" s="9"/>
      <c r="AH8" s="9"/>
      <c r="AI8" s="9"/>
      <c r="AJ8" s="9"/>
      <c r="AK8" s="9"/>
      <c r="AL8" s="9"/>
      <c r="AM8" s="79"/>
      <c r="AN8" s="9"/>
      <c r="AO8" s="79"/>
      <c r="AP8" s="9"/>
      <c r="AQ8" s="9"/>
      <c r="AR8" s="9"/>
      <c r="AS8" s="9"/>
      <c r="AT8" s="9"/>
      <c r="AU8" s="80"/>
      <c r="AV8" s="9"/>
      <c r="AW8" s="9"/>
      <c r="AX8" s="9"/>
      <c r="AY8" s="9"/>
      <c r="AZ8" s="9"/>
      <c r="BA8" s="9"/>
    </row>
    <row r="9" spans="1:53" ht="22.5" customHeight="1">
      <c r="G9" s="91"/>
      <c r="H9" s="92"/>
      <c r="I9" s="72"/>
      <c r="J9" s="1"/>
      <c r="K9" s="3"/>
      <c r="M9" s="75">
        <f t="shared" ref="M9:M54" si="0">D4</f>
        <v>1</v>
      </c>
      <c r="N9" s="76">
        <f t="shared" ref="N9:N54" si="1">$D$3+1</f>
        <v>1</v>
      </c>
      <c r="R9" s="77"/>
      <c r="S9" s="78"/>
      <c r="T9" s="78"/>
      <c r="V9" s="31" t="str">
        <f t="shared" ref="V9:W54" si="2">IF(H9="","",DATEDIF(H9,$N$8,"y"))&amp;"."&amp;IF(IF(H9="","",DATEDIF(H9,$N$8,"ym"))&lt;10,"0"&amp;IF(H9="","",DATEDIF(H9,$N$8,"ym")),IF(H9="","",DATEDIF(H9,$N$8,"ym")))</f>
        <v>.</v>
      </c>
      <c r="W9" s="31" t="str">
        <f t="shared" si="2"/>
        <v>.</v>
      </c>
      <c r="Y9" s="9"/>
      <c r="Z9" s="9"/>
      <c r="AA9" s="9"/>
      <c r="AB9" s="9"/>
      <c r="AC9" s="9"/>
      <c r="AD9" s="9"/>
      <c r="AE9" s="9"/>
      <c r="AF9" s="9"/>
      <c r="AG9" s="9"/>
      <c r="AH9" s="9"/>
      <c r="AI9" s="9"/>
      <c r="AJ9" s="9"/>
      <c r="AK9" s="9"/>
      <c r="AL9" s="9"/>
      <c r="AM9" s="79"/>
      <c r="AN9" s="9"/>
      <c r="AO9" s="79"/>
      <c r="AP9" s="9"/>
      <c r="AQ9" s="9"/>
      <c r="AR9" s="9"/>
      <c r="AS9" s="9"/>
      <c r="AT9" s="9"/>
      <c r="AU9" s="9"/>
      <c r="AV9" s="9"/>
      <c r="AW9" s="9"/>
      <c r="AX9" s="9"/>
      <c r="AY9" s="9"/>
      <c r="AZ9" s="9"/>
      <c r="BA9" s="9"/>
    </row>
    <row r="10" spans="1:53" ht="22.5" customHeight="1">
      <c r="G10" s="91"/>
      <c r="H10" s="92"/>
      <c r="I10" s="72"/>
      <c r="J10" s="1"/>
      <c r="K10" s="3"/>
      <c r="M10" s="75">
        <f t="shared" si="0"/>
        <v>0</v>
      </c>
      <c r="N10" s="76">
        <f t="shared" si="1"/>
        <v>1</v>
      </c>
      <c r="R10" s="77"/>
      <c r="S10" s="78"/>
      <c r="T10" s="78"/>
      <c r="V10" s="31" t="str">
        <f t="shared" si="2"/>
        <v>.</v>
      </c>
      <c r="W10" s="31" t="str">
        <f t="shared" si="2"/>
        <v>.</v>
      </c>
    </row>
    <row r="11" spans="1:53" ht="22.5" customHeight="1">
      <c r="G11" s="91"/>
      <c r="H11" s="92"/>
      <c r="I11" s="72"/>
      <c r="J11" s="1"/>
      <c r="K11" s="3"/>
      <c r="M11" s="75">
        <f t="shared" si="0"/>
        <v>0</v>
      </c>
      <c r="N11" s="76">
        <f t="shared" si="1"/>
        <v>1</v>
      </c>
      <c r="R11" s="77"/>
      <c r="S11" s="78"/>
      <c r="T11" s="78"/>
      <c r="V11" s="31" t="str">
        <f t="shared" si="2"/>
        <v>.</v>
      </c>
      <c r="W11" s="31" t="str">
        <f t="shared" si="2"/>
        <v>.</v>
      </c>
    </row>
    <row r="12" spans="1:53" ht="22.5" customHeight="1">
      <c r="G12" s="91"/>
      <c r="H12" s="92"/>
      <c r="I12" s="72"/>
      <c r="J12" s="1"/>
      <c r="K12" s="3"/>
      <c r="M12" s="75">
        <f t="shared" si="0"/>
        <v>0</v>
      </c>
      <c r="N12" s="76">
        <f t="shared" si="1"/>
        <v>1</v>
      </c>
      <c r="R12" s="77"/>
      <c r="S12" s="78"/>
      <c r="T12" s="78"/>
      <c r="V12" s="31" t="str">
        <f t="shared" si="2"/>
        <v>.</v>
      </c>
      <c r="W12" s="31" t="str">
        <f t="shared" si="2"/>
        <v>.</v>
      </c>
    </row>
    <row r="13" spans="1:53" ht="22.5" customHeight="1">
      <c r="G13" s="91"/>
      <c r="H13" s="92"/>
      <c r="I13" s="72"/>
      <c r="J13" s="1"/>
      <c r="K13" s="3"/>
      <c r="M13" s="75">
        <f t="shared" si="0"/>
        <v>0</v>
      </c>
      <c r="N13" s="76">
        <f t="shared" si="1"/>
        <v>1</v>
      </c>
      <c r="R13" s="77"/>
      <c r="S13" s="78"/>
      <c r="T13" s="78"/>
      <c r="V13" s="31" t="str">
        <f t="shared" si="2"/>
        <v>.</v>
      </c>
      <c r="W13" s="31" t="str">
        <f t="shared" si="2"/>
        <v>.</v>
      </c>
    </row>
    <row r="14" spans="1:53" ht="22.5" customHeight="1">
      <c r="G14" s="91"/>
      <c r="H14" s="92"/>
      <c r="I14" s="72"/>
      <c r="J14" s="1"/>
      <c r="K14" s="3"/>
      <c r="M14" s="75">
        <f t="shared" si="0"/>
        <v>0</v>
      </c>
      <c r="N14" s="76">
        <f t="shared" si="1"/>
        <v>1</v>
      </c>
      <c r="R14" s="77"/>
      <c r="S14" s="78"/>
      <c r="T14" s="78"/>
      <c r="V14" s="31" t="str">
        <f t="shared" si="2"/>
        <v>.</v>
      </c>
      <c r="W14" s="31" t="str">
        <f t="shared" si="2"/>
        <v>.</v>
      </c>
    </row>
    <row r="15" spans="1:53" ht="22.5" customHeight="1">
      <c r="G15" s="91"/>
      <c r="H15" s="92"/>
      <c r="I15" s="72"/>
      <c r="J15" s="1"/>
      <c r="K15" s="3"/>
      <c r="M15" s="75">
        <f t="shared" si="0"/>
        <v>0</v>
      </c>
      <c r="N15" s="76">
        <f t="shared" si="1"/>
        <v>1</v>
      </c>
      <c r="R15" s="77"/>
      <c r="S15" s="78"/>
      <c r="T15" s="78"/>
      <c r="V15" s="31" t="str">
        <f t="shared" si="2"/>
        <v>.</v>
      </c>
      <c r="W15" s="31" t="str">
        <f t="shared" si="2"/>
        <v>.</v>
      </c>
    </row>
    <row r="16" spans="1:53" ht="22.5" customHeight="1">
      <c r="G16" s="91"/>
      <c r="H16" s="92"/>
      <c r="I16" s="72"/>
      <c r="J16" s="1"/>
      <c r="K16" s="3"/>
      <c r="M16" s="75">
        <f t="shared" si="0"/>
        <v>0</v>
      </c>
      <c r="N16" s="76">
        <f t="shared" si="1"/>
        <v>1</v>
      </c>
      <c r="R16" s="77"/>
      <c r="S16" s="78"/>
      <c r="T16" s="78"/>
      <c r="V16" s="31" t="str">
        <f t="shared" si="2"/>
        <v>.</v>
      </c>
      <c r="W16" s="31" t="str">
        <f t="shared" si="2"/>
        <v>.</v>
      </c>
    </row>
    <row r="17" spans="7:23" ht="14.25">
      <c r="G17" s="91"/>
      <c r="H17" s="92"/>
      <c r="I17" s="72"/>
      <c r="J17" s="1"/>
      <c r="K17" s="3"/>
      <c r="M17" s="75">
        <f t="shared" si="0"/>
        <v>0</v>
      </c>
      <c r="N17" s="76">
        <f t="shared" si="1"/>
        <v>1</v>
      </c>
      <c r="R17" s="77"/>
      <c r="S17" s="78"/>
      <c r="T17" s="78"/>
      <c r="V17" s="31" t="str">
        <f t="shared" si="2"/>
        <v>.</v>
      </c>
      <c r="W17" s="31" t="str">
        <f t="shared" si="2"/>
        <v>.</v>
      </c>
    </row>
    <row r="18" spans="7:23" ht="14.25">
      <c r="G18" s="91"/>
      <c r="H18" s="92"/>
      <c r="I18" s="72"/>
      <c r="J18" s="1"/>
      <c r="K18" s="3"/>
      <c r="M18" s="75">
        <f t="shared" si="0"/>
        <v>0</v>
      </c>
      <c r="N18" s="76">
        <f t="shared" si="1"/>
        <v>1</v>
      </c>
      <c r="R18" s="77"/>
      <c r="S18" s="78"/>
      <c r="T18" s="78"/>
      <c r="V18" s="31" t="str">
        <f t="shared" si="2"/>
        <v>.</v>
      </c>
      <c r="W18" s="31" t="str">
        <f t="shared" si="2"/>
        <v>.</v>
      </c>
    </row>
    <row r="19" spans="7:23" ht="14.25">
      <c r="G19" s="91"/>
      <c r="H19" s="92"/>
      <c r="I19" s="72"/>
      <c r="J19" s="1"/>
      <c r="K19" s="3"/>
      <c r="M19" s="75">
        <f t="shared" si="0"/>
        <v>0</v>
      </c>
      <c r="N19" s="76">
        <f t="shared" si="1"/>
        <v>1</v>
      </c>
      <c r="R19" s="77"/>
      <c r="S19" s="78"/>
      <c r="T19" s="78"/>
      <c r="V19" s="31" t="str">
        <f t="shared" si="2"/>
        <v>.</v>
      </c>
      <c r="W19" s="31" t="str">
        <f t="shared" si="2"/>
        <v>.</v>
      </c>
    </row>
    <row r="20" spans="7:23" ht="14.25">
      <c r="G20" s="91"/>
      <c r="H20" s="92"/>
      <c r="I20" s="72"/>
      <c r="J20" s="1"/>
      <c r="K20" s="3"/>
      <c r="M20" s="75">
        <f t="shared" si="0"/>
        <v>0</v>
      </c>
      <c r="N20" s="76">
        <f t="shared" si="1"/>
        <v>1</v>
      </c>
      <c r="R20" s="77"/>
      <c r="S20" s="78"/>
      <c r="T20" s="78"/>
      <c r="V20" s="31" t="str">
        <f t="shared" si="2"/>
        <v>.</v>
      </c>
      <c r="W20" s="31" t="str">
        <f t="shared" si="2"/>
        <v>.</v>
      </c>
    </row>
    <row r="21" spans="7:23" ht="14.25">
      <c r="G21" s="91"/>
      <c r="H21" s="92"/>
      <c r="I21" s="72"/>
      <c r="J21" s="1"/>
      <c r="K21" s="3"/>
      <c r="M21" s="75">
        <f t="shared" si="0"/>
        <v>0</v>
      </c>
      <c r="N21" s="76">
        <f t="shared" si="1"/>
        <v>1</v>
      </c>
      <c r="R21" s="77"/>
      <c r="S21" s="78"/>
      <c r="T21" s="78"/>
      <c r="V21" s="31" t="str">
        <f t="shared" si="2"/>
        <v>.</v>
      </c>
      <c r="W21" s="31" t="str">
        <f t="shared" si="2"/>
        <v>.</v>
      </c>
    </row>
    <row r="22" spans="7:23" ht="14.25">
      <c r="G22" s="91"/>
      <c r="H22" s="92"/>
      <c r="I22" s="72"/>
      <c r="J22" s="1"/>
      <c r="K22" s="3"/>
      <c r="M22" s="75">
        <f t="shared" si="0"/>
        <v>0</v>
      </c>
      <c r="N22" s="76">
        <f t="shared" si="1"/>
        <v>1</v>
      </c>
      <c r="R22" s="77"/>
      <c r="S22" s="78"/>
      <c r="T22" s="78"/>
      <c r="V22" s="31" t="str">
        <f t="shared" si="2"/>
        <v>.</v>
      </c>
      <c r="W22" s="31" t="str">
        <f t="shared" si="2"/>
        <v>.</v>
      </c>
    </row>
    <row r="23" spans="7:23" ht="14.25">
      <c r="G23" s="91"/>
      <c r="H23" s="92"/>
      <c r="I23" s="72"/>
      <c r="J23" s="1"/>
      <c r="K23" s="3"/>
      <c r="M23" s="75">
        <f t="shared" si="0"/>
        <v>0</v>
      </c>
      <c r="N23" s="76">
        <f t="shared" si="1"/>
        <v>1</v>
      </c>
      <c r="R23" s="77"/>
      <c r="S23" s="78"/>
      <c r="T23" s="78"/>
      <c r="V23" s="31" t="str">
        <f t="shared" si="2"/>
        <v>.</v>
      </c>
      <c r="W23" s="31" t="str">
        <f t="shared" si="2"/>
        <v>.</v>
      </c>
    </row>
    <row r="24" spans="7:23" ht="14.25">
      <c r="G24" s="91"/>
      <c r="H24" s="92"/>
      <c r="I24" s="72"/>
      <c r="J24" s="1"/>
      <c r="K24" s="3"/>
      <c r="M24" s="75">
        <f t="shared" si="0"/>
        <v>0</v>
      </c>
      <c r="N24" s="76">
        <f t="shared" si="1"/>
        <v>1</v>
      </c>
      <c r="R24" s="77"/>
      <c r="S24" s="78"/>
      <c r="T24" s="78"/>
      <c r="V24" s="31" t="str">
        <f t="shared" si="2"/>
        <v>.</v>
      </c>
      <c r="W24" s="31" t="str">
        <f t="shared" si="2"/>
        <v>.</v>
      </c>
    </row>
    <row r="25" spans="7:23" ht="14.25">
      <c r="G25" s="91"/>
      <c r="H25" s="92"/>
      <c r="I25" s="72"/>
      <c r="J25" s="1"/>
      <c r="K25" s="3"/>
      <c r="M25" s="75">
        <f t="shared" si="0"/>
        <v>0</v>
      </c>
      <c r="N25" s="76">
        <f t="shared" si="1"/>
        <v>1</v>
      </c>
      <c r="R25" s="77"/>
      <c r="S25" s="78"/>
      <c r="T25" s="78"/>
      <c r="V25" s="31" t="str">
        <f t="shared" si="2"/>
        <v>.</v>
      </c>
      <c r="W25" s="31" t="str">
        <f t="shared" si="2"/>
        <v>.</v>
      </c>
    </row>
    <row r="26" spans="7:23" ht="14.25">
      <c r="G26" s="91"/>
      <c r="H26" s="92"/>
      <c r="I26" s="72"/>
      <c r="J26" s="1"/>
      <c r="K26" s="3"/>
      <c r="M26" s="75">
        <f t="shared" si="0"/>
        <v>0</v>
      </c>
      <c r="N26" s="76">
        <f t="shared" si="1"/>
        <v>1</v>
      </c>
      <c r="R26" s="77"/>
      <c r="S26" s="78"/>
      <c r="T26" s="78"/>
      <c r="V26" s="31" t="str">
        <f t="shared" si="2"/>
        <v>.</v>
      </c>
      <c r="W26" s="31" t="str">
        <f t="shared" si="2"/>
        <v>.</v>
      </c>
    </row>
    <row r="27" spans="7:23" ht="14.25">
      <c r="G27" s="91"/>
      <c r="H27" s="92"/>
      <c r="I27" s="72"/>
      <c r="J27" s="1"/>
      <c r="K27" s="3"/>
      <c r="M27" s="75">
        <f t="shared" si="0"/>
        <v>0</v>
      </c>
      <c r="N27" s="76">
        <f t="shared" si="1"/>
        <v>1</v>
      </c>
      <c r="R27" s="77"/>
      <c r="S27" s="78"/>
      <c r="T27" s="78"/>
      <c r="V27" s="31" t="str">
        <f t="shared" si="2"/>
        <v>.</v>
      </c>
      <c r="W27" s="31" t="str">
        <f t="shared" si="2"/>
        <v>.</v>
      </c>
    </row>
    <row r="28" spans="7:23" ht="14.25">
      <c r="G28" s="91"/>
      <c r="H28" s="92"/>
      <c r="I28" s="72"/>
      <c r="J28" s="1"/>
      <c r="K28" s="3"/>
      <c r="M28" s="75">
        <f t="shared" si="0"/>
        <v>0</v>
      </c>
      <c r="N28" s="76">
        <f t="shared" si="1"/>
        <v>1</v>
      </c>
      <c r="R28" s="77"/>
      <c r="S28" s="78"/>
      <c r="T28" s="78"/>
      <c r="V28" s="31" t="str">
        <f t="shared" si="2"/>
        <v>.</v>
      </c>
      <c r="W28" s="31" t="str">
        <f t="shared" si="2"/>
        <v>.</v>
      </c>
    </row>
    <row r="29" spans="7:23" ht="14.25">
      <c r="G29" s="91"/>
      <c r="H29" s="92"/>
      <c r="I29" s="72"/>
      <c r="J29" s="1"/>
      <c r="K29" s="3"/>
      <c r="M29" s="75">
        <f t="shared" si="0"/>
        <v>0</v>
      </c>
      <c r="N29" s="76">
        <f t="shared" si="1"/>
        <v>1</v>
      </c>
      <c r="R29" s="77"/>
      <c r="S29" s="78"/>
      <c r="T29" s="78"/>
      <c r="V29" s="31" t="str">
        <f t="shared" si="2"/>
        <v>.</v>
      </c>
      <c r="W29" s="31" t="str">
        <f t="shared" si="2"/>
        <v>.</v>
      </c>
    </row>
    <row r="30" spans="7:23" ht="14.25">
      <c r="G30" s="91"/>
      <c r="H30" s="92"/>
      <c r="I30" s="72"/>
      <c r="J30" s="1"/>
      <c r="K30" s="3"/>
      <c r="M30" s="75">
        <f t="shared" si="0"/>
        <v>0</v>
      </c>
      <c r="N30" s="76">
        <f t="shared" si="1"/>
        <v>1</v>
      </c>
      <c r="R30" s="77"/>
      <c r="S30" s="78"/>
      <c r="T30" s="78"/>
      <c r="V30" s="31" t="str">
        <f t="shared" si="2"/>
        <v>.</v>
      </c>
      <c r="W30" s="31" t="str">
        <f t="shared" si="2"/>
        <v>.</v>
      </c>
    </row>
    <row r="31" spans="7:23" ht="14.25">
      <c r="G31" s="91"/>
      <c r="H31" s="92"/>
      <c r="I31" s="72"/>
      <c r="J31" s="1"/>
      <c r="K31" s="3"/>
      <c r="M31" s="75">
        <f t="shared" si="0"/>
        <v>0</v>
      </c>
      <c r="N31" s="76">
        <f t="shared" si="1"/>
        <v>1</v>
      </c>
      <c r="R31" s="77"/>
      <c r="S31" s="78"/>
      <c r="T31" s="78"/>
      <c r="V31" s="31" t="str">
        <f t="shared" si="2"/>
        <v>.</v>
      </c>
      <c r="W31" s="31" t="str">
        <f t="shared" si="2"/>
        <v>.</v>
      </c>
    </row>
    <row r="32" spans="7:23" ht="14.25">
      <c r="G32" s="91"/>
      <c r="H32" s="92"/>
      <c r="I32" s="72"/>
      <c r="J32" s="1"/>
      <c r="K32" s="3"/>
      <c r="M32" s="75">
        <f t="shared" si="0"/>
        <v>0</v>
      </c>
      <c r="N32" s="76">
        <f t="shared" si="1"/>
        <v>1</v>
      </c>
      <c r="R32" s="77"/>
      <c r="S32" s="78"/>
      <c r="T32" s="78"/>
      <c r="V32" s="31" t="str">
        <f t="shared" si="2"/>
        <v>.</v>
      </c>
      <c r="W32" s="31" t="str">
        <f t="shared" si="2"/>
        <v>.</v>
      </c>
    </row>
    <row r="33" spans="7:23" ht="14.25">
      <c r="G33" s="91"/>
      <c r="H33" s="92"/>
      <c r="I33" s="72"/>
      <c r="J33" s="1"/>
      <c r="K33" s="3"/>
      <c r="M33" s="75">
        <f t="shared" si="0"/>
        <v>0</v>
      </c>
      <c r="N33" s="76">
        <f t="shared" si="1"/>
        <v>1</v>
      </c>
      <c r="R33" s="77"/>
      <c r="S33" s="78"/>
      <c r="T33" s="78"/>
      <c r="V33" s="31" t="str">
        <f t="shared" si="2"/>
        <v>.</v>
      </c>
      <c r="W33" s="31" t="str">
        <f t="shared" si="2"/>
        <v>.</v>
      </c>
    </row>
    <row r="34" spans="7:23" ht="14.25">
      <c r="G34" s="91"/>
      <c r="H34" s="92"/>
      <c r="I34" s="72"/>
      <c r="J34" s="1"/>
      <c r="K34" s="3"/>
      <c r="M34" s="75">
        <f t="shared" si="0"/>
        <v>0</v>
      </c>
      <c r="N34" s="76">
        <f t="shared" si="1"/>
        <v>1</v>
      </c>
      <c r="R34" s="77"/>
      <c r="S34" s="78"/>
      <c r="T34" s="78"/>
      <c r="V34" s="31" t="str">
        <f t="shared" si="2"/>
        <v>.</v>
      </c>
      <c r="W34" s="31" t="str">
        <f t="shared" si="2"/>
        <v>.</v>
      </c>
    </row>
    <row r="35" spans="7:23" ht="14.25">
      <c r="G35" s="91"/>
      <c r="H35" s="92"/>
      <c r="I35" s="72"/>
      <c r="J35" s="1"/>
      <c r="K35" s="3"/>
      <c r="M35" s="75">
        <f t="shared" si="0"/>
        <v>0</v>
      </c>
      <c r="N35" s="76">
        <f t="shared" si="1"/>
        <v>1</v>
      </c>
      <c r="R35" s="77"/>
      <c r="S35" s="78"/>
      <c r="T35" s="78"/>
      <c r="V35" s="31" t="str">
        <f t="shared" si="2"/>
        <v>.</v>
      </c>
      <c r="W35" s="31" t="str">
        <f t="shared" si="2"/>
        <v>.</v>
      </c>
    </row>
    <row r="36" spans="7:23" ht="14.25">
      <c r="G36" s="91"/>
      <c r="H36" s="92"/>
      <c r="I36" s="72"/>
      <c r="J36" s="1"/>
      <c r="K36" s="3"/>
      <c r="M36" s="75">
        <f t="shared" si="0"/>
        <v>0</v>
      </c>
      <c r="N36" s="76">
        <f t="shared" si="1"/>
        <v>1</v>
      </c>
      <c r="R36" s="77"/>
      <c r="S36" s="78"/>
      <c r="T36" s="78"/>
      <c r="V36" s="31" t="str">
        <f t="shared" si="2"/>
        <v>.</v>
      </c>
      <c r="W36" s="31" t="str">
        <f t="shared" si="2"/>
        <v>.</v>
      </c>
    </row>
    <row r="37" spans="7:23" ht="14.25">
      <c r="G37" s="91"/>
      <c r="H37" s="92"/>
      <c r="I37" s="72"/>
      <c r="J37" s="1"/>
      <c r="K37" s="3"/>
      <c r="M37" s="75">
        <f t="shared" si="0"/>
        <v>0</v>
      </c>
      <c r="N37" s="76">
        <f t="shared" si="1"/>
        <v>1</v>
      </c>
      <c r="R37" s="77"/>
      <c r="S37" s="78"/>
      <c r="T37" s="78"/>
      <c r="V37" s="31" t="str">
        <f t="shared" si="2"/>
        <v>.</v>
      </c>
      <c r="W37" s="31" t="str">
        <f t="shared" si="2"/>
        <v>.</v>
      </c>
    </row>
    <row r="38" spans="7:23" ht="14.25">
      <c r="G38" s="91"/>
      <c r="H38" s="92"/>
      <c r="I38" s="72"/>
      <c r="J38" s="1"/>
      <c r="K38" s="3"/>
      <c r="M38" s="75">
        <f t="shared" si="0"/>
        <v>0</v>
      </c>
      <c r="N38" s="76">
        <f t="shared" si="1"/>
        <v>1</v>
      </c>
      <c r="R38" s="77"/>
      <c r="S38" s="78"/>
      <c r="T38" s="78"/>
      <c r="V38" s="31" t="str">
        <f t="shared" si="2"/>
        <v>.</v>
      </c>
      <c r="W38" s="31" t="str">
        <f t="shared" si="2"/>
        <v>.</v>
      </c>
    </row>
    <row r="39" spans="7:23" ht="14.25">
      <c r="G39" s="91"/>
      <c r="H39" s="92"/>
      <c r="I39" s="72"/>
      <c r="J39" s="1"/>
      <c r="K39" s="3"/>
      <c r="M39" s="75">
        <f t="shared" si="0"/>
        <v>0</v>
      </c>
      <c r="N39" s="76">
        <f t="shared" si="1"/>
        <v>1</v>
      </c>
      <c r="R39" s="77"/>
      <c r="S39" s="78"/>
      <c r="T39" s="78"/>
      <c r="V39" s="31" t="str">
        <f t="shared" si="2"/>
        <v>.</v>
      </c>
      <c r="W39" s="31" t="str">
        <f t="shared" si="2"/>
        <v>.</v>
      </c>
    </row>
    <row r="40" spans="7:23" ht="14.25">
      <c r="G40" s="91"/>
      <c r="H40" s="92"/>
      <c r="I40" s="72"/>
      <c r="J40" s="1"/>
      <c r="K40" s="3"/>
      <c r="M40" s="75">
        <f t="shared" si="0"/>
        <v>0</v>
      </c>
      <c r="N40" s="76">
        <f t="shared" si="1"/>
        <v>1</v>
      </c>
      <c r="R40" s="77"/>
      <c r="S40" s="78"/>
      <c r="T40" s="78"/>
      <c r="V40" s="31" t="str">
        <f t="shared" si="2"/>
        <v>.</v>
      </c>
      <c r="W40" s="31" t="str">
        <f t="shared" si="2"/>
        <v>.</v>
      </c>
    </row>
    <row r="41" spans="7:23" ht="14.25">
      <c r="G41" s="91"/>
      <c r="H41" s="92"/>
      <c r="I41" s="72"/>
      <c r="J41" s="1"/>
      <c r="K41" s="3"/>
      <c r="M41" s="75">
        <f t="shared" si="0"/>
        <v>0</v>
      </c>
      <c r="N41" s="76">
        <f t="shared" si="1"/>
        <v>1</v>
      </c>
      <c r="R41" s="77"/>
      <c r="S41" s="78"/>
      <c r="T41" s="78"/>
      <c r="V41" s="31" t="str">
        <f t="shared" si="2"/>
        <v>.</v>
      </c>
      <c r="W41" s="31" t="str">
        <f t="shared" si="2"/>
        <v>.</v>
      </c>
    </row>
    <row r="42" spans="7:23" ht="14.25">
      <c r="G42" s="91"/>
      <c r="H42" s="92"/>
      <c r="I42" s="72"/>
      <c r="J42" s="1"/>
      <c r="K42" s="3"/>
      <c r="M42" s="75">
        <f t="shared" si="0"/>
        <v>0</v>
      </c>
      <c r="N42" s="76">
        <f t="shared" si="1"/>
        <v>1</v>
      </c>
      <c r="R42" s="77"/>
      <c r="S42" s="78"/>
      <c r="T42" s="78"/>
      <c r="V42" s="31" t="str">
        <f t="shared" si="2"/>
        <v>.</v>
      </c>
      <c r="W42" s="31" t="str">
        <f t="shared" si="2"/>
        <v>.</v>
      </c>
    </row>
    <row r="43" spans="7:23" ht="14.25">
      <c r="G43" s="91"/>
      <c r="H43" s="92"/>
      <c r="I43" s="72"/>
      <c r="J43" s="1"/>
      <c r="K43" s="3"/>
      <c r="M43" s="75">
        <f t="shared" si="0"/>
        <v>0</v>
      </c>
      <c r="N43" s="76">
        <f t="shared" si="1"/>
        <v>1</v>
      </c>
      <c r="R43" s="77"/>
      <c r="S43" s="78"/>
      <c r="T43" s="78"/>
      <c r="V43" s="31" t="str">
        <f t="shared" si="2"/>
        <v>.</v>
      </c>
      <c r="W43" s="31" t="str">
        <f t="shared" si="2"/>
        <v>.</v>
      </c>
    </row>
    <row r="44" spans="7:23" ht="14.25">
      <c r="G44" s="91"/>
      <c r="H44" s="92"/>
      <c r="I44" s="72"/>
      <c r="J44" s="1"/>
      <c r="K44" s="3"/>
      <c r="M44" s="75">
        <f t="shared" si="0"/>
        <v>0</v>
      </c>
      <c r="N44" s="76">
        <f t="shared" si="1"/>
        <v>1</v>
      </c>
      <c r="R44" s="77"/>
      <c r="S44" s="78"/>
      <c r="T44" s="78"/>
      <c r="V44" s="31" t="str">
        <f t="shared" si="2"/>
        <v>.</v>
      </c>
      <c r="W44" s="31" t="str">
        <f t="shared" si="2"/>
        <v>.</v>
      </c>
    </row>
    <row r="45" spans="7:23" ht="14.25">
      <c r="G45" s="91"/>
      <c r="H45" s="92"/>
      <c r="I45" s="72"/>
      <c r="J45" s="1"/>
      <c r="K45" s="3"/>
      <c r="M45" s="75">
        <f t="shared" si="0"/>
        <v>0</v>
      </c>
      <c r="N45" s="76">
        <f t="shared" si="1"/>
        <v>1</v>
      </c>
      <c r="R45" s="77"/>
      <c r="S45" s="78"/>
      <c r="T45" s="78"/>
      <c r="V45" s="31" t="str">
        <f t="shared" si="2"/>
        <v>.</v>
      </c>
      <c r="W45" s="31" t="str">
        <f t="shared" si="2"/>
        <v>.</v>
      </c>
    </row>
    <row r="46" spans="7:23" ht="14.25">
      <c r="G46" s="91"/>
      <c r="H46" s="92"/>
      <c r="I46" s="72"/>
      <c r="J46" s="1"/>
      <c r="K46" s="3"/>
      <c r="M46" s="75">
        <f t="shared" si="0"/>
        <v>0</v>
      </c>
      <c r="N46" s="76">
        <f t="shared" si="1"/>
        <v>1</v>
      </c>
      <c r="R46" s="77"/>
      <c r="S46" s="78"/>
      <c r="T46" s="78"/>
      <c r="V46" s="31" t="str">
        <f t="shared" si="2"/>
        <v>.</v>
      </c>
      <c r="W46" s="31" t="str">
        <f t="shared" si="2"/>
        <v>.</v>
      </c>
    </row>
    <row r="47" spans="7:23" ht="14.25">
      <c r="G47" s="91"/>
      <c r="H47" s="92"/>
      <c r="I47" s="72"/>
      <c r="J47" s="1"/>
      <c r="K47" s="3"/>
      <c r="M47" s="75">
        <f t="shared" si="0"/>
        <v>0</v>
      </c>
      <c r="N47" s="76">
        <f t="shared" si="1"/>
        <v>1</v>
      </c>
      <c r="R47" s="77"/>
      <c r="S47" s="78"/>
      <c r="T47" s="78"/>
      <c r="V47" s="31" t="str">
        <f t="shared" si="2"/>
        <v>.</v>
      </c>
      <c r="W47" s="31" t="str">
        <f t="shared" si="2"/>
        <v>.</v>
      </c>
    </row>
    <row r="48" spans="7:23" ht="14.25">
      <c r="G48" s="91"/>
      <c r="H48" s="92"/>
      <c r="I48" s="72"/>
      <c r="J48" s="1"/>
      <c r="K48" s="3"/>
      <c r="M48" s="75">
        <f t="shared" si="0"/>
        <v>0</v>
      </c>
      <c r="N48" s="76">
        <f t="shared" si="1"/>
        <v>1</v>
      </c>
      <c r="R48" s="77"/>
      <c r="S48" s="78"/>
      <c r="T48" s="78"/>
      <c r="V48" s="31" t="str">
        <f t="shared" si="2"/>
        <v>.</v>
      </c>
      <c r="W48" s="31" t="str">
        <f t="shared" si="2"/>
        <v>.</v>
      </c>
    </row>
    <row r="49" spans="7:23" ht="14.25">
      <c r="G49" s="91"/>
      <c r="H49" s="92"/>
      <c r="I49" s="72"/>
      <c r="J49" s="1"/>
      <c r="K49" s="3"/>
      <c r="M49" s="75">
        <f t="shared" si="0"/>
        <v>0</v>
      </c>
      <c r="N49" s="76">
        <f t="shared" si="1"/>
        <v>1</v>
      </c>
      <c r="R49" s="77"/>
      <c r="S49" s="78"/>
      <c r="T49" s="78"/>
      <c r="V49" s="31" t="str">
        <f t="shared" si="2"/>
        <v>.</v>
      </c>
      <c r="W49" s="31" t="str">
        <f t="shared" si="2"/>
        <v>.</v>
      </c>
    </row>
    <row r="50" spans="7:23" ht="14.25">
      <c r="G50" s="91"/>
      <c r="H50" s="92"/>
      <c r="I50" s="72"/>
      <c r="J50" s="1"/>
      <c r="K50" s="3"/>
      <c r="M50" s="75">
        <f t="shared" si="0"/>
        <v>0</v>
      </c>
      <c r="N50" s="76">
        <f t="shared" si="1"/>
        <v>1</v>
      </c>
      <c r="R50" s="77"/>
      <c r="S50" s="78"/>
      <c r="T50" s="78"/>
      <c r="V50" s="31" t="str">
        <f t="shared" si="2"/>
        <v>.</v>
      </c>
      <c r="W50" s="31" t="str">
        <f t="shared" si="2"/>
        <v>.</v>
      </c>
    </row>
    <row r="51" spans="7:23" ht="14.25">
      <c r="G51" s="91"/>
      <c r="H51" s="92"/>
      <c r="I51" s="72"/>
      <c r="J51" s="1"/>
      <c r="K51" s="3"/>
      <c r="M51" s="75">
        <f t="shared" si="0"/>
        <v>0</v>
      </c>
      <c r="N51" s="76">
        <f t="shared" si="1"/>
        <v>1</v>
      </c>
      <c r="R51" s="77"/>
      <c r="S51" s="78"/>
      <c r="T51" s="78"/>
      <c r="V51" s="31" t="str">
        <f t="shared" si="2"/>
        <v>.</v>
      </c>
      <c r="W51" s="31" t="str">
        <f t="shared" si="2"/>
        <v>.</v>
      </c>
    </row>
    <row r="52" spans="7:23" ht="14.25">
      <c r="G52" s="91"/>
      <c r="H52" s="92"/>
      <c r="I52" s="72"/>
      <c r="J52" s="1"/>
      <c r="K52" s="3"/>
      <c r="M52" s="75">
        <f t="shared" si="0"/>
        <v>0</v>
      </c>
      <c r="N52" s="76">
        <f t="shared" si="1"/>
        <v>1</v>
      </c>
      <c r="R52" s="77"/>
      <c r="S52" s="78"/>
      <c r="T52" s="78"/>
      <c r="V52" s="31" t="str">
        <f t="shared" si="2"/>
        <v>.</v>
      </c>
      <c r="W52" s="31" t="str">
        <f t="shared" si="2"/>
        <v>.</v>
      </c>
    </row>
    <row r="53" spans="7:23" ht="14.25">
      <c r="G53" s="91"/>
      <c r="H53" s="92"/>
      <c r="I53" s="72"/>
      <c r="J53" s="1"/>
      <c r="K53" s="3"/>
      <c r="M53" s="75">
        <f t="shared" si="0"/>
        <v>0</v>
      </c>
      <c r="N53" s="76">
        <f t="shared" si="1"/>
        <v>1</v>
      </c>
      <c r="R53" s="77"/>
      <c r="S53" s="78"/>
      <c r="T53" s="78"/>
      <c r="V53" s="31" t="str">
        <f t="shared" si="2"/>
        <v>.</v>
      </c>
      <c r="W53" s="31" t="str">
        <f t="shared" si="2"/>
        <v>.</v>
      </c>
    </row>
    <row r="54" spans="7:23" ht="14.25">
      <c r="G54" s="91"/>
      <c r="H54" s="92"/>
      <c r="I54" s="72"/>
      <c r="J54" s="1"/>
      <c r="K54" s="3"/>
      <c r="M54" s="75">
        <f t="shared" si="0"/>
        <v>0</v>
      </c>
      <c r="N54" s="76">
        <f t="shared" si="1"/>
        <v>1</v>
      </c>
      <c r="R54" s="77"/>
      <c r="S54" s="78"/>
      <c r="T54" s="78"/>
      <c r="V54" s="31" t="str">
        <f t="shared" si="2"/>
        <v>.</v>
      </c>
      <c r="W54" s="31" t="str">
        <f t="shared" si="2"/>
        <v>.</v>
      </c>
    </row>
  </sheetData>
  <sheetProtection sheet="1" objects="1" scenarios="1" selectLockedCells="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メモ</vt:lpstr>
      <vt:lpstr>年齢計算</vt:lpstr>
      <vt:lpstr>勤務年数</vt:lpstr>
      <vt:lpstr>在職年数</vt:lpstr>
    </vt:vector>
  </TitlesOfParts>
  <Company>今村</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Administrator</cp:lastModifiedBy>
  <dcterms:created xsi:type="dcterms:W3CDTF">2008-12-21T22:15:30Z</dcterms:created>
  <dcterms:modified xsi:type="dcterms:W3CDTF">2013-09-02T00:10:17Z</dcterms:modified>
</cp:coreProperties>
</file>