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Y:\一般データ\フォローアップ20\新共済組合\1 資格取得関係\"/>
    </mc:Choice>
  </mc:AlternateContent>
  <bookViews>
    <workbookView xWindow="240" yWindow="75" windowWidth="12795" windowHeight="6375" activeTab="1"/>
  </bookViews>
  <sheets>
    <sheet name="基本ｼｰﾄ" sheetId="1" r:id="rId1"/>
    <sheet name="NO3-2" sheetId="10" r:id="rId2"/>
  </sheets>
  <externalReferences>
    <externalReference r:id="rId3"/>
  </externalReferences>
  <definedNames>
    <definedName name="_xlnm.Print_Area" localSheetId="1">'NO3-2'!$D$12:$AS$76</definedName>
    <definedName name="組合員証滅失届">'NO3-2'!$D$12:$AS$76</definedName>
  </definedNames>
  <calcPr calcId="162913"/>
</workbook>
</file>

<file path=xl/calcChain.xml><?xml version="1.0" encoding="utf-8"?>
<calcChain xmlns="http://schemas.openxmlformats.org/spreadsheetml/2006/main">
  <c r="AD6" i="10" l="1"/>
  <c r="AB50" i="10" s="1"/>
  <c r="AD5" i="10"/>
  <c r="Z48" i="10" s="1"/>
  <c r="AD4" i="10"/>
  <c r="Z47" i="10" s="1"/>
  <c r="N24" i="1" l="1"/>
  <c r="M24" i="1"/>
  <c r="K24" i="1"/>
  <c r="N23" i="1"/>
  <c r="M23" i="1"/>
  <c r="L23" i="1"/>
  <c r="K23" i="1"/>
  <c r="N22" i="1"/>
  <c r="M22" i="1"/>
  <c r="L22" i="1"/>
  <c r="K22" i="1"/>
  <c r="N21" i="1"/>
  <c r="M21" i="1"/>
  <c r="L21" i="1"/>
  <c r="K21" i="1"/>
  <c r="I21" i="1"/>
  <c r="M19" i="1"/>
  <c r="L19" i="1"/>
  <c r="I19" i="1"/>
  <c r="E47" i="10" s="1"/>
  <c r="F9" i="1" l="1"/>
  <c r="E9" i="1"/>
  <c r="J8" i="1"/>
  <c r="J7" i="1"/>
  <c r="D8" i="1"/>
  <c r="D7" i="1"/>
  <c r="D6" i="1"/>
  <c r="D5" i="1"/>
  <c r="J15" i="1"/>
  <c r="I15" i="1"/>
  <c r="I14" i="1"/>
  <c r="J12" i="1"/>
  <c r="I12" i="1"/>
  <c r="K11" i="1"/>
  <c r="I10" i="1"/>
  <c r="F12" i="1"/>
  <c r="F13" i="1"/>
  <c r="F14" i="1"/>
  <c r="AA56" i="10" s="1"/>
  <c r="F15" i="1"/>
  <c r="Z59" i="10" s="1"/>
  <c r="F16" i="1"/>
  <c r="F17" i="1"/>
  <c r="F18" i="1"/>
  <c r="F19" i="1"/>
  <c r="F20" i="1"/>
  <c r="F21" i="1"/>
  <c r="F22" i="1"/>
  <c r="F23" i="1"/>
  <c r="F24" i="1"/>
  <c r="AB55" i="10" s="1"/>
  <c r="F25" i="1"/>
  <c r="AB61" i="10" s="1"/>
  <c r="F26" i="1"/>
  <c r="F27" i="1"/>
  <c r="F28" i="1"/>
  <c r="F29" i="1"/>
  <c r="F30" i="1"/>
  <c r="F11" i="1"/>
  <c r="Y19" i="10" s="1"/>
  <c r="AR19" i="10" l="1"/>
  <c r="AP19" i="10"/>
  <c r="AN19" i="10"/>
  <c r="AL19" i="10"/>
  <c r="AJ19" i="10"/>
  <c r="AH19" i="10"/>
  <c r="P5" i="10"/>
  <c r="P4" i="10"/>
  <c r="D19" i="10" s="1"/>
  <c r="P6" i="10"/>
  <c r="U19" i="10" s="1"/>
  <c r="I4" i="10"/>
  <c r="D20" i="10" l="1"/>
  <c r="Z49" i="10"/>
  <c r="S19" i="10"/>
  <c r="Q19" i="10"/>
  <c r="O19" i="10"/>
  <c r="W19" i="10"/>
  <c r="M19" i="10"/>
  <c r="J9" i="1" l="1"/>
</calcChain>
</file>

<file path=xl/sharedStrings.xml><?xml version="1.0" encoding="utf-8"?>
<sst xmlns="http://schemas.openxmlformats.org/spreadsheetml/2006/main" count="78" uniqueCount="76">
  <si>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</si>
  <si>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</si>
  <si>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</si>
  <si>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</si>
  <si>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</si>
  <si>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</si>
  <si>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</si>
  <si>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</si>
  <si>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</si>
  <si>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</si>
  <si>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</si>
  <si>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</si>
  <si>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</si>
  <si>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</si>
  <si>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</si>
  <si>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</si>
  <si>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</si>
  <si>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</si>
  <si>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</si>
  <si>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</si>
  <si>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</si>
  <si>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</si>
  <si>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生年月日</t>
    <rPh sb="0" eb="1">
      <t>セイ</t>
    </rPh>
    <rPh sb="1" eb="4">
      <t>ネンガッピ</t>
    </rPh>
    <phoneticPr fontId="5"/>
  </si>
  <si>
    <t>共済事務担当者印</t>
    <rPh sb="0" eb="2">
      <t>キョウサイ</t>
    </rPh>
    <rPh sb="2" eb="4">
      <t>ジム</t>
    </rPh>
    <rPh sb="4" eb="6">
      <t>タントウ</t>
    </rPh>
    <rPh sb="6" eb="7">
      <t>シャ</t>
    </rPh>
    <rPh sb="7" eb="8">
      <t>イン</t>
    </rPh>
    <phoneticPr fontId="5"/>
  </si>
  <si>
    <t>㊞</t>
    <phoneticPr fontId="5"/>
  </si>
  <si>
    <t>フ　リ　ガ　ナ</t>
    <phoneticPr fontId="5"/>
  </si>
  <si>
    <t>組合員証記号番号</t>
    <rPh sb="0" eb="3">
      <t>クミアイイン</t>
    </rPh>
    <rPh sb="3" eb="4">
      <t>ショウ</t>
    </rPh>
    <rPh sb="4" eb="6">
      <t>キゴウ</t>
    </rPh>
    <rPh sb="6" eb="8">
      <t>バンゴウ</t>
    </rPh>
    <phoneticPr fontId="5"/>
  </si>
  <si>
    <t>所　属　所　名</t>
    <rPh sb="0" eb="1">
      <t>トコロ</t>
    </rPh>
    <rPh sb="2" eb="3">
      <t>ゾク</t>
    </rPh>
    <rPh sb="4" eb="5">
      <t>ショ</t>
    </rPh>
    <rPh sb="6" eb="7">
      <t>メイ</t>
    </rPh>
    <phoneticPr fontId="5"/>
  </si>
  <si>
    <t>所属所コード</t>
    <rPh sb="0" eb="2">
      <t>ショゾク</t>
    </rPh>
    <rPh sb="2" eb="3">
      <t>ショ</t>
    </rPh>
    <phoneticPr fontId="5"/>
  </si>
  <si>
    <t>組 合 員 氏 名</t>
    <rPh sb="0" eb="1">
      <t>クミ</t>
    </rPh>
    <rPh sb="2" eb="3">
      <t>ゴウ</t>
    </rPh>
    <rPh sb="4" eb="5">
      <t>イン</t>
    </rPh>
    <rPh sb="6" eb="7">
      <t>シ</t>
    </rPh>
    <rPh sb="8" eb="9">
      <t>メイ</t>
    </rPh>
    <phoneticPr fontId="5"/>
  </si>
  <si>
    <t>公立鹿</t>
    <rPh sb="0" eb="2">
      <t>コウリツ</t>
    </rPh>
    <rPh sb="2" eb="3">
      <t>カ</t>
    </rPh>
    <phoneticPr fontId="5"/>
  </si>
  <si>
    <t>滅失該当者</t>
    <rPh sb="0" eb="2">
      <t>メッシツ</t>
    </rPh>
    <rPh sb="2" eb="5">
      <t>ガイトウシャ</t>
    </rPh>
    <phoneticPr fontId="5"/>
  </si>
  <si>
    <t>組合員証　　・　　被扶養者証　　・　　その他（　　　　　　　　　　　　）</t>
    <rPh sb="0" eb="2">
      <t>クミアイ</t>
    </rPh>
    <rPh sb="2" eb="4">
      <t>インショウ</t>
    </rPh>
    <rPh sb="9" eb="13">
      <t>ヒフヨウシャ</t>
    </rPh>
    <rPh sb="13" eb="14">
      <t>ショウ</t>
    </rPh>
    <rPh sb="21" eb="22">
      <t>タ</t>
    </rPh>
    <phoneticPr fontId="5"/>
  </si>
  <si>
    <t>薩摩　大二郎</t>
    <rPh sb="0" eb="2">
      <t>サツマ</t>
    </rPh>
    <rPh sb="3" eb="6">
      <t>ダイジロウ</t>
    </rPh>
    <phoneticPr fontId="5"/>
  </si>
  <si>
    <t>生年月日
(和暦)</t>
    <rPh sb="0" eb="2">
      <t>セイネン</t>
    </rPh>
    <rPh sb="2" eb="4">
      <t>ガッピ</t>
    </rPh>
    <rPh sb="6" eb="8">
      <t>ワレキ</t>
    </rPh>
    <phoneticPr fontId="5"/>
  </si>
  <si>
    <t>滅失の日時</t>
    <rPh sb="0" eb="2">
      <t>メッシツ</t>
    </rPh>
    <rPh sb="3" eb="5">
      <t>ニチジ</t>
    </rPh>
    <phoneticPr fontId="5"/>
  </si>
  <si>
    <t>滅失の状況</t>
    <rPh sb="0" eb="2">
      <t>メッシツ</t>
    </rPh>
    <rPh sb="3" eb="5">
      <t>ジョウキョウ</t>
    </rPh>
    <phoneticPr fontId="5"/>
  </si>
  <si>
    <t>上記のとおり組合員証等を滅失したため返納できませんので届け出ます。
なお，滅失した証を発見した場合は，速やかに返納します。</t>
    <rPh sb="0" eb="2">
      <t>ジョウキ</t>
    </rPh>
    <rPh sb="6" eb="9">
      <t>クミアイイン</t>
    </rPh>
    <rPh sb="9" eb="11">
      <t>ショウトウ</t>
    </rPh>
    <rPh sb="12" eb="14">
      <t>メッシツ</t>
    </rPh>
    <rPh sb="18" eb="20">
      <t>ヘンノウ</t>
    </rPh>
    <rPh sb="27" eb="28">
      <t>トド</t>
    </rPh>
    <rPh sb="29" eb="30">
      <t>デ</t>
    </rPh>
    <rPh sb="37" eb="39">
      <t>メッシツ</t>
    </rPh>
    <rPh sb="41" eb="42">
      <t>アカシ</t>
    </rPh>
    <rPh sb="43" eb="45">
      <t>ハッケン</t>
    </rPh>
    <rPh sb="47" eb="49">
      <t>バアイ</t>
    </rPh>
    <rPh sb="51" eb="52">
      <t>スミ</t>
    </rPh>
    <rPh sb="55" eb="57">
      <t>ヘンノウ</t>
    </rPh>
    <phoneticPr fontId="5"/>
  </si>
  <si>
    <t>住所</t>
    <phoneticPr fontId="5"/>
  </si>
  <si>
    <t>届 出 者</t>
    <rPh sb="0" eb="1">
      <t>トド</t>
    </rPh>
    <rPh sb="2" eb="3">
      <t>デ</t>
    </rPh>
    <rPh sb="4" eb="5">
      <t>シャ</t>
    </rPh>
    <phoneticPr fontId="5"/>
  </si>
  <si>
    <t>氏名</t>
    <rPh sb="0" eb="2">
      <t>シメイ</t>
    </rPh>
    <phoneticPr fontId="5"/>
  </si>
  <si>
    <t>(組合員)</t>
    <rPh sb="1" eb="4">
      <t>クミアイイン</t>
    </rPh>
    <phoneticPr fontId="5"/>
  </si>
  <si>
    <t>所属所所在地</t>
    <rPh sb="0" eb="2">
      <t>ショゾク</t>
    </rPh>
    <rPh sb="2" eb="3">
      <t>ショ</t>
    </rPh>
    <rPh sb="3" eb="6">
      <t>ショザイチ</t>
    </rPh>
    <phoneticPr fontId="5"/>
  </si>
  <si>
    <t>所属所長</t>
    <rPh sb="0" eb="1">
      <t>ショ</t>
    </rPh>
    <rPh sb="1" eb="2">
      <t>ゾク</t>
    </rPh>
    <rPh sb="2" eb="4">
      <t>ショチョウ</t>
    </rPh>
    <phoneticPr fontId="5"/>
  </si>
  <si>
    <t>職名</t>
    <rPh sb="0" eb="2">
      <t>ショクメイ</t>
    </rPh>
    <phoneticPr fontId="5"/>
  </si>
  <si>
    <t>校長</t>
    <rPh sb="0" eb="2">
      <t>コウチョウ</t>
    </rPh>
    <phoneticPr fontId="5"/>
  </si>
  <si>
    <t>印</t>
    <rPh sb="0" eb="1">
      <t>イン</t>
    </rPh>
    <phoneticPr fontId="5"/>
  </si>
  <si>
    <t>電話番号</t>
    <rPh sb="0" eb="2">
      <t>デンワ</t>
    </rPh>
    <rPh sb="2" eb="4">
      <t>バンゴウ</t>
    </rPh>
    <phoneticPr fontId="5"/>
  </si>
  <si>
    <t>（</t>
    <phoneticPr fontId="5"/>
  </si>
  <si>
    <r>
      <t>注</t>
    </r>
    <r>
      <rPr>
        <sz val="11"/>
        <rFont val="ＭＳ ゴシック"/>
        <family val="3"/>
        <charset val="128"/>
      </rPr>
      <t>　滅失した組合員証等の再交付を必要とする場合は，「組合員証等再交付申請書〔整理番号８〕」を提出してください（「組合員証等滅失届〔整理番号３－２〕」の提出は必要ありません。）。</t>
    </r>
  </si>
  <si>
    <t>[整理番号　3-2]</t>
    <rPh sb="1" eb="3">
      <t>セイリ</t>
    </rPh>
    <rPh sb="3" eb="5">
      <t>バンゴウ</t>
    </rPh>
    <phoneticPr fontId="5"/>
  </si>
  <si>
    <t>コード</t>
    <phoneticPr fontId="5"/>
  </si>
  <si>
    <t>氏名</t>
    <phoneticPr fontId="5"/>
  </si>
  <si>
    <t>〒</t>
    <phoneticPr fontId="5"/>
  </si>
  <si>
    <t>㊞</t>
    <phoneticPr fontId="5"/>
  </si>
  <si>
    <t>(</t>
    <phoneticPr fontId="5"/>
  </si>
  <si>
    <t>)</t>
    <phoneticPr fontId="5"/>
  </si>
  <si>
    <t>〒</t>
    <phoneticPr fontId="5"/>
  </si>
  <si>
    <t>）</t>
    <phoneticPr fontId="5"/>
  </si>
  <si>
    <t>所長</t>
  </si>
  <si>
    <t>滅失した証の種類</t>
    <rPh sb="0" eb="2">
      <t>メッシツ</t>
    </rPh>
    <rPh sb="4" eb="5">
      <t>アカシ</t>
    </rPh>
    <rPh sb="6" eb="8">
      <t>シュルイ</t>
    </rPh>
    <phoneticPr fontId="5"/>
  </si>
  <si>
    <t>(該当するものを○で囲む。)</t>
    <phoneticPr fontId="13"/>
  </si>
  <si>
    <t>(詳細に記入すること)</t>
    <rPh sb="1" eb="3">
      <t>ショウサイ</t>
    </rPh>
    <rPh sb="4" eb="6">
      <t>キニュウ</t>
    </rPh>
    <phoneticPr fontId="13"/>
  </si>
  <si>
    <t>時ころ</t>
    <rPh sb="0" eb="1">
      <t>ジ</t>
    </rPh>
    <phoneticPr fontId="5"/>
  </si>
  <si>
    <t>組合員証滅失届</t>
    <phoneticPr fontId="13"/>
  </si>
  <si>
    <t>〒</t>
    <phoneticPr fontId="13"/>
  </si>
  <si>
    <t>住所</t>
    <rPh sb="0" eb="2">
      <t>ジュウショ</t>
    </rPh>
    <phoneticPr fontId="13"/>
  </si>
  <si>
    <t>TEL</t>
    <phoneticPr fontId="13"/>
  </si>
  <si>
    <t>上記の記載事項は，事実と相違ないことを認めます。</t>
    <phoneticPr fontId="13"/>
  </si>
  <si>
    <t>電話　　　　　</t>
    <rPh sb="0" eb="2">
      <t>デンワ</t>
    </rPh>
    <phoneticPr fontId="5"/>
  </si>
  <si>
    <t>氏名</t>
    <rPh sb="0" eb="2">
      <t>シメイ</t>
    </rPh>
    <phoneticPr fontId="13"/>
  </si>
  <si>
    <t>ﾌﾘｶﾞﾅ</t>
    <phoneticPr fontId="13"/>
  </si>
  <si>
    <t>職員番号</t>
    <rPh sb="0" eb="2">
      <t>ショクイン</t>
    </rPh>
    <rPh sb="2" eb="4">
      <t>バンゴウ</t>
    </rPh>
    <phoneticPr fontId="13"/>
  </si>
  <si>
    <t>令和　　年　　月　　日</t>
    <rPh sb="4" eb="5">
      <t>ネン</t>
    </rPh>
    <rPh sb="7" eb="8">
      <t>ツキ</t>
    </rPh>
    <rPh sb="10" eb="11">
      <t>ヒ</t>
    </rPh>
    <phoneticPr fontId="13"/>
  </si>
  <si>
    <t>令和　　年　　月　　日</t>
    <rPh sb="4" eb="5">
      <t>トシ</t>
    </rPh>
    <rPh sb="7" eb="8">
      <t>ツキ</t>
    </rPh>
    <rPh sb="10" eb="11">
      <t>ヒ</t>
    </rPh>
    <phoneticPr fontId="5"/>
  </si>
  <si>
    <t>R3.4改定</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</si>
</sst>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scheme val="minor"/>
    </font>
    <font>
      <sz val="11"/>
      <name val="ＭＳ 明朝"/>
      <family val="1"/>
      <charset val="128"/>
    </font>
    <font>
      <sz val="10"/>
      <name val="ＭＳ 明朝"/>
      <family val="1"/>
      <charset val="128"/>
    </font>
    <font>
      <sz val="11"/>
      <color indexed="10"/>
      <name val="ＭＳ 明朝"/>
      <family val="1"/>
      <charset val="128"/>
    </font>
    <font>
      <sz val="24"/>
      <name val="ＭＳ 明朝"/>
      <family val="1"/>
      <charset val="128"/>
    </font>
    <font>
      <sz val="14"/>
      <name val="ＭＳ 明朝"/>
      <family val="1"/>
      <charset val="128"/>
    </font>
    <font>
      <sz val="12"/>
      <name val="ＭＳ 明朝"/>
      <family val="1"/>
      <charset val="128"/>
    </font>
    <font>
      <sz val="16"/>
      <name val="ＭＳ 明朝"/>
      <family val="1"/>
      <charset val="128"/>
    </font>
    <font>
      <sz val="18"/>
      <name val="ＭＳ 明朝"/>
      <family val="1"/>
      <charset val="128"/>
    </font>
    <font>
      <b/>
      <sz val="14"/>
      <color indexed="10"/>
      <name val="ＭＳ 明朝"/>
      <family val="1"/>
      <charset val="128"/>
    </font>
    <font>
      <sz val="14"/>
      <color indexed="8"/>
      <name val="ＭＳ 明朝"/>
      <family val="1"/>
      <charset val="128"/>
    </font>
  </fonts>
  <fills count="9">
    <fill>
      <patternFill patternType="none"/>
    </fill>
    <fill>
      <patternFill patternType="gray125"/>
    </fill>
    <fill>
      <patternFill patternType="solid">
        <fgColor indexed="41"/>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indexed="43"/>
        <bgColor indexed="64"/>
      </patternFill>
    </fill>
  </fills>
  <borders count="4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s>
  <cellStyleXfs count="3">
    <xf numFmtId="0" fontId="0" fillId="0" borderId="0">
      <alignment vertical="center"/>
    </xf>
    <xf numFmtId="0" fontId="1" fillId="0" borderId="0"/>
    <xf numFmtId="0" fontId="2" fillId="0" borderId="0"/>
  </cellStyleXfs>
  <cellXfs count="251">
    <xf numFmtId="0" fontId="0" fillId="0" borderId="0" xfId="0">
      <alignment vertical="center"/>
    </xf>
    <xf numFmtId="0" fontId="0" fillId="3" borderId="0" xfId="0" applyNumberFormat="1" applyFill="1" applyAlignment="1">
      <alignment vertical="center" shrinkToFit="1"/>
    </xf>
    <xf numFmtId="0" fontId="0" fillId="0" borderId="0" xfId="0" applyNumberFormat="1" applyAlignment="1">
      <alignment vertical="center" shrinkToFit="1"/>
    </xf>
    <xf numFmtId="0" fontId="0" fillId="4" borderId="0" xfId="0" applyNumberFormat="1" applyFill="1" applyAlignment="1">
      <alignment vertical="center" shrinkToFit="1"/>
    </xf>
    <xf numFmtId="0" fontId="2" fillId="4" borderId="0" xfId="2" applyNumberFormat="1" applyFont="1" applyFill="1" applyAlignment="1">
      <alignment vertical="center" shrinkToFit="1"/>
    </xf>
    <xf numFmtId="0" fontId="11" fillId="4" borderId="0" xfId="1" applyNumberFormat="1" applyFont="1" applyFill="1" applyAlignment="1">
      <alignment vertical="center" shrinkToFit="1"/>
    </xf>
    <xf numFmtId="0" fontId="6" fillId="4"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4" borderId="2" xfId="2" applyNumberFormat="1" applyFont="1" applyFill="1" applyBorder="1" applyAlignment="1">
      <alignment vertical="center" shrinkToFit="1"/>
    </xf>
    <xf numFmtId="0" fontId="2" fillId="4" borderId="3" xfId="2" applyNumberFormat="1" applyFont="1" applyFill="1" applyBorder="1" applyAlignment="1">
      <alignment vertical="center" shrinkToFit="1"/>
    </xf>
    <xf numFmtId="0" fontId="6" fillId="4" borderId="4" xfId="2" applyNumberFormat="1" applyFont="1" applyFill="1" applyBorder="1" applyAlignment="1">
      <alignment vertical="center" shrinkToFit="1"/>
    </xf>
    <xf numFmtId="0" fontId="2" fillId="4" borderId="5" xfId="2" applyNumberFormat="1" applyFont="1" applyFill="1" applyBorder="1" applyAlignment="1">
      <alignment vertical="center" shrinkToFit="1"/>
    </xf>
    <xf numFmtId="0" fontId="6" fillId="4" borderId="6" xfId="2" applyNumberFormat="1" applyFont="1" applyFill="1" applyBorder="1" applyAlignment="1">
      <alignment vertical="center" shrinkToFit="1"/>
    </xf>
    <xf numFmtId="0" fontId="6" fillId="4" borderId="7" xfId="2" applyNumberFormat="1" applyFont="1" applyFill="1" applyBorder="1" applyAlignment="1">
      <alignment vertical="center" shrinkToFit="1"/>
    </xf>
    <xf numFmtId="0" fontId="2" fillId="4" borderId="8" xfId="2" applyNumberFormat="1" applyFont="1" applyFill="1" applyBorder="1" applyAlignment="1">
      <alignment vertical="center" shrinkToFit="1"/>
    </xf>
    <xf numFmtId="0" fontId="6" fillId="4" borderId="9" xfId="2" applyNumberFormat="1" applyFont="1" applyFill="1" applyBorder="1" applyAlignment="1">
      <alignment vertical="center" shrinkToFit="1"/>
    </xf>
    <xf numFmtId="0" fontId="6" fillId="4" borderId="0" xfId="2" applyNumberFormat="1" applyFont="1" applyFill="1" applyBorder="1" applyAlignment="1">
      <alignment vertical="center" shrinkToFit="1"/>
    </xf>
    <xf numFmtId="0" fontId="2" fillId="4" borderId="10" xfId="2" applyNumberFormat="1" applyFont="1" applyFill="1" applyBorder="1" applyAlignment="1">
      <alignment vertical="center" shrinkToFit="1"/>
    </xf>
    <xf numFmtId="0" fontId="14" fillId="0" borderId="0" xfId="0" applyFont="1" applyAlignment="1">
      <alignment vertical="center"/>
    </xf>
    <xf numFmtId="0" fontId="14" fillId="0" borderId="0" xfId="0" applyFont="1" applyBorder="1" applyAlignment="1">
      <alignment vertical="center"/>
    </xf>
    <xf numFmtId="49" fontId="16" fillId="0" borderId="0" xfId="0" applyNumberFormat="1" applyFont="1" applyBorder="1" applyAlignment="1">
      <alignment vertical="center"/>
    </xf>
    <xf numFmtId="0" fontId="18" fillId="0" borderId="20" xfId="0" applyFont="1" applyBorder="1" applyAlignment="1">
      <alignment vertical="center"/>
    </xf>
    <xf numFmtId="0" fontId="18" fillId="0" borderId="0" xfId="0" applyFont="1" applyBorder="1" applyAlignment="1">
      <alignment vertical="center"/>
    </xf>
    <xf numFmtId="0" fontId="18" fillId="0" borderId="21" xfId="0" applyFont="1" applyBorder="1" applyAlignment="1">
      <alignment vertical="center"/>
    </xf>
    <xf numFmtId="0" fontId="14" fillId="0" borderId="28" xfId="0" applyFont="1" applyBorder="1" applyAlignment="1">
      <alignment vertical="center"/>
    </xf>
    <xf numFmtId="0" fontId="14" fillId="0" borderId="18" xfId="0" applyFont="1" applyBorder="1" applyAlignment="1">
      <alignment vertical="center"/>
    </xf>
    <xf numFmtId="0" fontId="14" fillId="0" borderId="19" xfId="0" applyFont="1" applyBorder="1" applyAlignment="1">
      <alignment vertical="center"/>
    </xf>
    <xf numFmtId="0" fontId="14" fillId="0" borderId="9" xfId="0" applyFont="1" applyBorder="1" applyAlignment="1">
      <alignment vertical="center"/>
    </xf>
    <xf numFmtId="0" fontId="14" fillId="0" borderId="21" xfId="0" applyFont="1" applyBorder="1" applyAlignment="1">
      <alignment vertical="center"/>
    </xf>
    <xf numFmtId="0" fontId="14" fillId="0" borderId="6" xfId="0" applyFont="1" applyBorder="1" applyAlignment="1">
      <alignment vertical="center"/>
    </xf>
    <xf numFmtId="0" fontId="14" fillId="0" borderId="7" xfId="0" applyFont="1" applyBorder="1" applyAlignment="1">
      <alignment vertical="center"/>
    </xf>
    <xf numFmtId="0" fontId="14" fillId="0" borderId="29" xfId="0" applyFont="1" applyBorder="1" applyAlignment="1">
      <alignment vertical="center"/>
    </xf>
    <xf numFmtId="0" fontId="19" fillId="0" borderId="4" xfId="0" applyFont="1" applyBorder="1" applyAlignment="1">
      <alignment vertical="center"/>
    </xf>
    <xf numFmtId="0" fontId="19" fillId="0" borderId="5" xfId="0" applyFont="1" applyBorder="1" applyAlignment="1">
      <alignment vertical="center"/>
    </xf>
    <xf numFmtId="0" fontId="14" fillId="0" borderId="11" xfId="0" applyFont="1" applyBorder="1" applyAlignment="1">
      <alignment vertical="center"/>
    </xf>
    <xf numFmtId="0" fontId="14" fillId="0" borderId="4" xfId="0" applyFont="1" applyBorder="1" applyAlignment="1">
      <alignment vertical="center"/>
    </xf>
    <xf numFmtId="0" fontId="14" fillId="0" borderId="30" xfId="0" applyFont="1" applyBorder="1" applyAlignment="1">
      <alignment vertical="center"/>
    </xf>
    <xf numFmtId="0" fontId="19" fillId="0" borderId="7" xfId="0" applyFont="1" applyBorder="1" applyAlignment="1">
      <alignment vertical="center"/>
    </xf>
    <xf numFmtId="0" fontId="19" fillId="0" borderId="8" xfId="0" applyFont="1" applyBorder="1" applyAlignment="1">
      <alignment vertical="center"/>
    </xf>
    <xf numFmtId="0" fontId="21" fillId="0" borderId="6" xfId="0" applyFont="1" applyBorder="1" applyAlignment="1">
      <alignment vertical="center"/>
    </xf>
    <xf numFmtId="0" fontId="21" fillId="0" borderId="7" xfId="0" applyFont="1" applyBorder="1" applyAlignment="1">
      <alignment vertical="center"/>
    </xf>
    <xf numFmtId="0" fontId="18" fillId="0" borderId="7" xfId="0" applyFont="1" applyBorder="1" applyAlignment="1">
      <alignment vertical="center"/>
    </xf>
    <xf numFmtId="0" fontId="18" fillId="0" borderId="4" xfId="0" applyFont="1" applyBorder="1" applyAlignment="1">
      <alignment horizontal="center" vertical="center"/>
    </xf>
    <xf numFmtId="0" fontId="18" fillId="0" borderId="0" xfId="0" applyFont="1" applyBorder="1" applyAlignment="1">
      <alignment horizontal="center" vertical="center"/>
    </xf>
    <xf numFmtId="0" fontId="14" fillId="0" borderId="13" xfId="0" applyFont="1" applyBorder="1" applyAlignment="1">
      <alignment vertical="center"/>
    </xf>
    <xf numFmtId="0" fontId="14" fillId="0" borderId="26" xfId="0" applyFont="1" applyBorder="1" applyAlignment="1">
      <alignment vertical="center"/>
    </xf>
    <xf numFmtId="0" fontId="14" fillId="0" borderId="17" xfId="0" applyFont="1" applyBorder="1" applyAlignment="1">
      <alignment horizontal="left" vertical="center"/>
    </xf>
    <xf numFmtId="0" fontId="14" fillId="0" borderId="18" xfId="0" applyFont="1" applyBorder="1" applyAlignment="1">
      <alignment horizontal="left" vertical="center"/>
    </xf>
    <xf numFmtId="0" fontId="14" fillId="0" borderId="18" xfId="0" applyFont="1" applyBorder="1" applyAlignment="1">
      <alignment horizontal="center" vertical="center"/>
    </xf>
    <xf numFmtId="0" fontId="14" fillId="0" borderId="19" xfId="0" applyFont="1" applyBorder="1" applyAlignment="1">
      <alignment horizontal="center" vertical="center"/>
    </xf>
    <xf numFmtId="0" fontId="14" fillId="0" borderId="20" xfId="0" applyFont="1" applyBorder="1" applyAlignment="1">
      <alignment vertical="top" wrapText="1"/>
    </xf>
    <xf numFmtId="0" fontId="14" fillId="0" borderId="20" xfId="0" applyFont="1" applyBorder="1" applyAlignment="1">
      <alignment horizontal="left" vertical="center"/>
    </xf>
    <xf numFmtId="0" fontId="14" fillId="0" borderId="0" xfId="0" applyFont="1" applyBorder="1" applyAlignment="1">
      <alignment horizontal="left" vertical="center"/>
    </xf>
    <xf numFmtId="0" fontId="14" fillId="0" borderId="21" xfId="0" applyFont="1" applyBorder="1" applyAlignment="1">
      <alignment horizontal="center" vertical="center"/>
    </xf>
    <xf numFmtId="0" fontId="14" fillId="0" borderId="0" xfId="0" quotePrefix="1" applyFont="1" applyBorder="1" applyAlignment="1">
      <alignment horizontal="left" vertical="center"/>
    </xf>
    <xf numFmtId="0" fontId="14" fillId="0" borderId="25" xfId="0" applyFont="1" applyBorder="1" applyAlignment="1">
      <alignment horizontal="left" vertical="center"/>
    </xf>
    <xf numFmtId="0" fontId="14" fillId="0" borderId="13" xfId="0" applyFont="1" applyBorder="1" applyAlignment="1">
      <alignment horizontal="left" vertical="center"/>
    </xf>
    <xf numFmtId="0" fontId="14" fillId="0" borderId="13" xfId="0" applyFont="1" applyBorder="1" applyAlignment="1">
      <alignment horizontal="center" vertical="center"/>
    </xf>
    <xf numFmtId="0" fontId="14" fillId="0" borderId="26" xfId="0" applyFont="1" applyBorder="1" applyAlignment="1">
      <alignment horizontal="center" vertical="center"/>
    </xf>
    <xf numFmtId="49" fontId="19" fillId="0" borderId="0" xfId="0" applyNumberFormat="1" applyFont="1" applyBorder="1" applyAlignment="1">
      <alignment vertical="center"/>
    </xf>
    <xf numFmtId="0" fontId="14" fillId="0" borderId="13" xfId="0" applyNumberFormat="1" applyFont="1" applyBorder="1" applyAlignment="1">
      <alignment horizontal="left" vertical="center"/>
    </xf>
    <xf numFmtId="0" fontId="14" fillId="0" borderId="13" xfId="0" applyNumberFormat="1" applyFont="1" applyBorder="1" applyAlignment="1">
      <alignment horizontal="center" vertical="center"/>
    </xf>
    <xf numFmtId="0" fontId="18" fillId="0" borderId="0" xfId="0" applyFont="1" applyAlignment="1">
      <alignment vertical="center" shrinkToFit="1"/>
    </xf>
    <xf numFmtId="0" fontId="18" fillId="0" borderId="0" xfId="0" applyFont="1" applyBorder="1" applyAlignment="1">
      <alignment vertical="center" shrinkToFit="1"/>
    </xf>
    <xf numFmtId="0" fontId="14" fillId="0" borderId="0" xfId="0" applyFont="1" applyBorder="1" applyAlignment="1">
      <alignment horizontal="center" vertical="center"/>
    </xf>
    <xf numFmtId="0" fontId="18" fillId="0" borderId="0" xfId="0" applyNumberFormat="1" applyFont="1" applyBorder="1" applyAlignment="1">
      <alignment horizontal="left" vertical="center"/>
    </xf>
    <xf numFmtId="0" fontId="14" fillId="0" borderId="0" xfId="0" applyFont="1" applyBorder="1" applyAlignment="1">
      <alignment horizontal="left" vertical="center"/>
    </xf>
    <xf numFmtId="0" fontId="18" fillId="0" borderId="0" xfId="0" applyFont="1" applyBorder="1" applyAlignment="1">
      <alignment horizontal="center" vertical="center"/>
    </xf>
    <xf numFmtId="0" fontId="14" fillId="0" borderId="21" xfId="0" applyFont="1" applyBorder="1" applyAlignment="1">
      <alignment horizontal="center" vertical="center"/>
    </xf>
    <xf numFmtId="0" fontId="6" fillId="4" borderId="10" xfId="2" applyNumberFormat="1" applyFont="1" applyFill="1" applyBorder="1" applyAlignment="1">
      <alignment vertical="center" shrinkToFit="1"/>
    </xf>
    <xf numFmtId="3" fontId="6" fillId="4" borderId="10" xfId="2" applyNumberFormat="1" applyFont="1" applyFill="1" applyBorder="1" applyAlignment="1">
      <alignment vertical="center" shrinkToFit="1"/>
    </xf>
    <xf numFmtId="3" fontId="6" fillId="4" borderId="8" xfId="2" applyNumberFormat="1" applyFont="1" applyFill="1" applyBorder="1" applyAlignment="1">
      <alignment vertical="center" shrinkToFit="1"/>
    </xf>
    <xf numFmtId="0" fontId="14" fillId="0" borderId="0" xfId="0" applyFont="1" applyBorder="1" applyAlignment="1">
      <alignment horizontal="center" vertical="center"/>
    </xf>
    <xf numFmtId="0" fontId="14" fillId="0" borderId="21" xfId="0" applyFont="1" applyBorder="1" applyAlignment="1">
      <alignment horizontal="center" vertical="center"/>
    </xf>
    <xf numFmtId="0" fontId="14" fillId="0" borderId="0" xfId="0" applyFont="1" applyBorder="1" applyAlignment="1">
      <alignment horizontal="left" vertical="center"/>
    </xf>
    <xf numFmtId="0" fontId="14" fillId="0" borderId="0" xfId="0" applyFont="1" applyAlignment="1">
      <alignment vertical="top"/>
    </xf>
    <xf numFmtId="0" fontId="14" fillId="0" borderId="0" xfId="0" applyFont="1" applyBorder="1" applyAlignment="1">
      <alignment vertical="top"/>
    </xf>
    <xf numFmtId="0" fontId="19" fillId="0" borderId="21" xfId="0" applyFont="1" applyBorder="1" applyAlignment="1">
      <alignment horizontal="center" vertical="center"/>
    </xf>
    <xf numFmtId="0" fontId="19" fillId="0" borderId="21" xfId="0" applyFont="1" applyBorder="1" applyAlignment="1">
      <alignment vertical="center" wrapText="1"/>
    </xf>
    <xf numFmtId="0" fontId="18" fillId="0" borderId="0" xfId="0" applyFont="1" applyBorder="1" applyAlignment="1">
      <alignment horizontal="left" vertical="center"/>
    </xf>
    <xf numFmtId="0" fontId="18" fillId="0" borderId="0" xfId="0" applyNumberFormat="1" applyFont="1" applyBorder="1" applyAlignment="1">
      <alignment horizontal="center" vertical="center"/>
    </xf>
    <xf numFmtId="0" fontId="18" fillId="0" borderId="0" xfId="0" applyNumberFormat="1" applyFont="1" applyBorder="1" applyAlignment="1">
      <alignment vertical="center"/>
    </xf>
    <xf numFmtId="0" fontId="18" fillId="0" borderId="0" xfId="0" applyFont="1" applyAlignment="1">
      <alignment vertical="center"/>
    </xf>
    <xf numFmtId="0" fontId="18" fillId="0" borderId="0" xfId="0" applyNumberFormat="1" applyFont="1" applyAlignment="1">
      <alignment vertical="center"/>
    </xf>
    <xf numFmtId="49" fontId="6" fillId="4" borderId="0" xfId="2" applyNumberFormat="1" applyFont="1" applyFill="1" applyAlignment="1">
      <alignment horizontal="left" vertical="center" shrinkToFit="1"/>
    </xf>
    <xf numFmtId="0" fontId="6" fillId="4" borderId="0" xfId="2" applyNumberFormat="1" applyFont="1" applyFill="1" applyAlignment="1">
      <alignment horizontal="left" vertical="center" shrinkToFit="1"/>
    </xf>
    <xf numFmtId="0" fontId="0" fillId="5" borderId="1" xfId="0" applyNumberFormat="1" applyFill="1" applyBorder="1" applyAlignment="1">
      <alignment horizontal="center" vertical="center" shrinkToFit="1"/>
    </xf>
    <xf numFmtId="0" fontId="0" fillId="5" borderId="3" xfId="0" applyNumberFormat="1" applyFill="1" applyBorder="1" applyAlignment="1">
      <alignment horizontal="center" vertical="center" shrinkToFit="1"/>
    </xf>
    <xf numFmtId="0" fontId="0" fillId="6" borderId="1" xfId="0" applyNumberFormat="1" applyFill="1" applyBorder="1" applyAlignment="1">
      <alignment horizontal="center" vertical="center" shrinkToFit="1"/>
    </xf>
    <xf numFmtId="0" fontId="0" fillId="6" borderId="2"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4" fillId="4" borderId="0" xfId="2" applyNumberFormat="1" applyFont="1" applyFill="1" applyAlignment="1">
      <alignment horizontal="left" vertical="center" shrinkToFit="1"/>
    </xf>
    <xf numFmtId="0" fontId="9" fillId="4" borderId="0" xfId="2" applyNumberFormat="1" applyFont="1" applyFill="1" applyAlignment="1">
      <alignment horizontal="center" vertical="center" shrinkToFit="1"/>
    </xf>
    <xf numFmtId="0" fontId="8" fillId="4" borderId="0" xfId="2" applyNumberFormat="1" applyFont="1" applyFill="1" applyAlignment="1">
      <alignment horizontal="left" vertical="center" shrinkToFit="1"/>
    </xf>
    <xf numFmtId="0" fontId="8" fillId="4" borderId="0" xfId="2" applyNumberFormat="1" applyFont="1" applyFill="1" applyAlignment="1">
      <alignment horizontal="right" vertical="center" shrinkToFit="1"/>
    </xf>
    <xf numFmtId="0" fontId="6" fillId="4" borderId="0" xfId="2" applyNumberFormat="1" applyFont="1" applyFill="1" applyBorder="1" applyAlignment="1">
      <alignment horizontal="left" vertical="center" shrinkToFit="1"/>
    </xf>
    <xf numFmtId="0" fontId="6" fillId="4" borderId="10" xfId="2" applyNumberFormat="1" applyFont="1" applyFill="1" applyBorder="1" applyAlignment="1">
      <alignment horizontal="left" vertical="center" shrinkToFit="1"/>
    </xf>
    <xf numFmtId="0" fontId="7" fillId="4" borderId="0" xfId="2" applyNumberFormat="1" applyFont="1" applyFill="1" applyAlignment="1">
      <alignment horizontal="center" vertical="center" shrinkToFit="1"/>
    </xf>
    <xf numFmtId="0" fontId="6" fillId="4" borderId="11" xfId="2" applyNumberFormat="1" applyFont="1" applyFill="1" applyBorder="1" applyAlignment="1">
      <alignment horizontal="left" vertical="center" shrinkToFit="1"/>
    </xf>
    <xf numFmtId="0" fontId="6" fillId="4" borderId="4" xfId="2" applyNumberFormat="1" applyFont="1" applyFill="1" applyBorder="1" applyAlignment="1">
      <alignment horizontal="left" vertical="center" shrinkToFit="1"/>
    </xf>
    <xf numFmtId="0" fontId="6" fillId="4" borderId="9" xfId="2" applyNumberFormat="1" applyFont="1" applyFill="1" applyBorder="1" applyAlignment="1">
      <alignment horizontal="left" vertical="center" shrinkToFit="1"/>
    </xf>
    <xf numFmtId="0" fontId="6" fillId="4" borderId="4" xfId="2" applyNumberFormat="1" applyFont="1" applyFill="1" applyBorder="1" applyAlignment="1">
      <alignment horizontal="center" vertical="center" shrinkToFit="1"/>
    </xf>
    <xf numFmtId="0" fontId="6" fillId="4" borderId="5" xfId="2" applyNumberFormat="1" applyFont="1" applyFill="1" applyBorder="1" applyAlignment="1">
      <alignment horizontal="center" vertical="center" shrinkToFit="1"/>
    </xf>
    <xf numFmtId="14" fontId="2" fillId="4" borderId="0" xfId="2" applyNumberFormat="1" applyFont="1" applyFill="1" applyAlignment="1">
      <alignment horizontal="right" vertical="center" shrinkToFit="1"/>
    </xf>
    <xf numFmtId="0" fontId="2" fillId="4" borderId="0" xfId="2" applyNumberFormat="1" applyFont="1" applyFill="1" applyAlignment="1">
      <alignment horizontal="right" vertical="center" shrinkToFit="1"/>
    </xf>
    <xf numFmtId="49" fontId="18" fillId="0" borderId="0" xfId="0" applyNumberFormat="1" applyFont="1" applyBorder="1" applyAlignment="1">
      <alignment horizontal="center" vertical="center"/>
    </xf>
    <xf numFmtId="0" fontId="17" fillId="0" borderId="0" xfId="0" applyFont="1" applyBorder="1" applyAlignment="1">
      <alignment horizontal="center" vertical="center"/>
    </xf>
    <xf numFmtId="0" fontId="17" fillId="0" borderId="13" xfId="0" applyFont="1" applyBorder="1" applyAlignment="1">
      <alignment horizontal="center" vertical="center"/>
    </xf>
    <xf numFmtId="0" fontId="14" fillId="0" borderId="38" xfId="0" applyFont="1" applyBorder="1" applyAlignment="1">
      <alignment horizontal="center" vertical="center" shrinkToFit="1"/>
    </xf>
    <xf numFmtId="0" fontId="14" fillId="0" borderId="39" xfId="0" applyFont="1" applyBorder="1" applyAlignment="1">
      <alignment horizontal="center" vertical="center" shrinkToFit="1"/>
    </xf>
    <xf numFmtId="0" fontId="14" fillId="0" borderId="40" xfId="0" applyFont="1" applyBorder="1" applyAlignment="1">
      <alignment horizontal="center" vertical="center" shrinkToFit="1"/>
    </xf>
    <xf numFmtId="0" fontId="14" fillId="0" borderId="41" xfId="0" applyFont="1" applyBorder="1" applyAlignment="1">
      <alignment horizontal="center" vertical="center"/>
    </xf>
    <xf numFmtId="0" fontId="14" fillId="0" borderId="12" xfId="0" applyFont="1" applyBorder="1" applyAlignment="1">
      <alignment horizontal="center" vertical="center"/>
    </xf>
    <xf numFmtId="0" fontId="14" fillId="0" borderId="42" xfId="0" applyFont="1" applyBorder="1" applyAlignment="1">
      <alignment horizontal="center" vertical="center"/>
    </xf>
    <xf numFmtId="0" fontId="14" fillId="0" borderId="43" xfId="0" applyFont="1" applyBorder="1" applyAlignment="1">
      <alignment horizontal="center" vertical="center"/>
    </xf>
    <xf numFmtId="0" fontId="14" fillId="0" borderId="37" xfId="0" applyFont="1" applyBorder="1" applyAlignment="1">
      <alignment horizontal="center" vertical="center"/>
    </xf>
    <xf numFmtId="0" fontId="14" fillId="0" borderId="44" xfId="0" applyFont="1" applyBorder="1" applyAlignment="1">
      <alignment horizontal="center" vertical="center"/>
    </xf>
    <xf numFmtId="0" fontId="18" fillId="0" borderId="0" xfId="0" applyFont="1" applyBorder="1" applyAlignment="1">
      <alignment horizontal="left" vertical="center" wrapText="1"/>
    </xf>
    <xf numFmtId="0" fontId="18" fillId="0" borderId="1" xfId="0" applyNumberFormat="1" applyFont="1" applyBorder="1" applyAlignment="1">
      <alignment horizontal="center" vertical="center"/>
    </xf>
    <xf numFmtId="0" fontId="18" fillId="0" borderId="3" xfId="0" applyNumberFormat="1" applyFont="1" applyBorder="1" applyAlignment="1">
      <alignment horizontal="center" vertical="center"/>
    </xf>
    <xf numFmtId="0" fontId="18" fillId="0" borderId="0" xfId="0" applyNumberFormat="1" applyFont="1" applyBorder="1" applyAlignment="1">
      <alignment horizontal="center" vertical="center"/>
    </xf>
    <xf numFmtId="0" fontId="18" fillId="0" borderId="0" xfId="0" applyFont="1" applyBorder="1" applyAlignment="1">
      <alignment horizontal="center" vertical="center"/>
    </xf>
    <xf numFmtId="58" fontId="18" fillId="0" borderId="4" xfId="0" applyNumberFormat="1" applyFont="1" applyBorder="1" applyAlignment="1">
      <alignment horizontal="right" vertical="center"/>
    </xf>
    <xf numFmtId="58" fontId="18" fillId="0" borderId="7" xfId="0" applyNumberFormat="1" applyFont="1" applyBorder="1" applyAlignment="1">
      <alignment horizontal="right" vertical="center"/>
    </xf>
    <xf numFmtId="0" fontId="14" fillId="0" borderId="4" xfId="0" applyFont="1" applyBorder="1" applyAlignment="1">
      <alignment horizontal="right" vertical="center"/>
    </xf>
    <xf numFmtId="0" fontId="14" fillId="0" borderId="7" xfId="0" applyFont="1" applyBorder="1" applyAlignment="1">
      <alignment horizontal="right" vertical="center"/>
    </xf>
    <xf numFmtId="0" fontId="19" fillId="0" borderId="20" xfId="0" applyFont="1" applyBorder="1" applyAlignment="1">
      <alignment horizontal="left" vertical="top" wrapText="1"/>
    </xf>
    <xf numFmtId="0" fontId="19" fillId="0" borderId="0" xfId="0" applyFont="1" applyBorder="1" applyAlignment="1">
      <alignment horizontal="left" vertical="top" wrapText="1"/>
    </xf>
    <xf numFmtId="0" fontId="19" fillId="0" borderId="21" xfId="0" applyFont="1" applyBorder="1" applyAlignment="1">
      <alignment horizontal="left" vertical="top" wrapText="1"/>
    </xf>
    <xf numFmtId="0" fontId="19" fillId="0" borderId="0" xfId="0" applyFont="1" applyBorder="1" applyAlignment="1">
      <alignment horizontal="left" vertical="center"/>
    </xf>
    <xf numFmtId="0" fontId="18" fillId="0" borderId="0" xfId="0" applyFont="1" applyBorder="1" applyAlignment="1" applyProtection="1">
      <alignment horizontal="left" vertical="center"/>
      <protection locked="0"/>
    </xf>
    <xf numFmtId="0" fontId="14" fillId="0" borderId="0" xfId="0" applyFont="1" applyBorder="1" applyAlignment="1">
      <alignment horizontal="right" vertical="center" wrapText="1"/>
    </xf>
    <xf numFmtId="0" fontId="14" fillId="0" borderId="0" xfId="0" applyFont="1" applyBorder="1" applyAlignment="1">
      <alignment horizontal="center" vertical="center"/>
    </xf>
    <xf numFmtId="0" fontId="14" fillId="0" borderId="0" xfId="0" applyFont="1" applyAlignment="1">
      <alignment horizontal="right" vertical="center"/>
    </xf>
    <xf numFmtId="0" fontId="19" fillId="0" borderId="0" xfId="0" applyFont="1" applyBorder="1" applyAlignment="1">
      <alignment horizontal="left" vertical="center" shrinkToFit="1"/>
    </xf>
    <xf numFmtId="0" fontId="14" fillId="0" borderId="0" xfId="0" applyFont="1" applyBorder="1" applyAlignment="1">
      <alignment horizontal="center"/>
    </xf>
    <xf numFmtId="0" fontId="18" fillId="0" borderId="0" xfId="0" applyNumberFormat="1" applyFont="1" applyBorder="1" applyAlignment="1">
      <alignment horizontal="left" vertical="center"/>
    </xf>
    <xf numFmtId="0" fontId="18" fillId="0" borderId="10" xfId="0" applyNumberFormat="1" applyFont="1" applyBorder="1" applyAlignment="1">
      <alignment horizontal="left" vertical="center"/>
    </xf>
    <xf numFmtId="0" fontId="14" fillId="0" borderId="0" xfId="0" applyFont="1" applyAlignment="1">
      <alignment horizontal="left" vertical="top" wrapText="1"/>
    </xf>
    <xf numFmtId="0" fontId="14" fillId="0" borderId="0" xfId="0" applyFont="1" applyBorder="1" applyAlignment="1">
      <alignment horizontal="center" vertical="top"/>
    </xf>
    <xf numFmtId="49" fontId="18" fillId="0" borderId="0" xfId="0" applyNumberFormat="1" applyFont="1" applyBorder="1" applyAlignment="1">
      <alignment horizontal="left" vertical="center"/>
    </xf>
    <xf numFmtId="0" fontId="19" fillId="0" borderId="0" xfId="0" applyFont="1" applyBorder="1" applyAlignment="1" applyProtection="1">
      <alignment horizontal="left" vertical="center"/>
      <protection locked="0"/>
    </xf>
    <xf numFmtId="0" fontId="21" fillId="0" borderId="22" xfId="0" applyFont="1" applyBorder="1" applyAlignment="1">
      <alignment horizontal="center" vertical="center" shrinkToFit="1"/>
    </xf>
    <xf numFmtId="0" fontId="21" fillId="0" borderId="23" xfId="0" applyFont="1" applyBorder="1" applyAlignment="1">
      <alignment horizontal="center" vertical="center" shrinkToFit="1"/>
    </xf>
    <xf numFmtId="0" fontId="21" fillId="0" borderId="24" xfId="0" applyFont="1" applyBorder="1" applyAlignment="1">
      <alignment horizontal="center" vertical="center" shrinkToFit="1"/>
    </xf>
    <xf numFmtId="0" fontId="21" fillId="0" borderId="25" xfId="0" applyFont="1" applyBorder="1" applyAlignment="1">
      <alignment horizontal="center" vertical="center" shrinkToFit="1"/>
    </xf>
    <xf numFmtId="0" fontId="21" fillId="0" borderId="13" xfId="0" applyFont="1" applyBorder="1" applyAlignment="1">
      <alignment horizontal="center" vertical="center" shrinkToFit="1"/>
    </xf>
    <xf numFmtId="0" fontId="21" fillId="0" borderId="26" xfId="0" applyFont="1" applyBorder="1" applyAlignment="1">
      <alignment horizontal="center" vertical="center" shrinkToFit="1"/>
    </xf>
    <xf numFmtId="0" fontId="21" fillId="0" borderId="17" xfId="0" applyFont="1" applyBorder="1" applyAlignment="1">
      <alignment horizontal="center" vertical="center" textRotation="255"/>
    </xf>
    <xf numFmtId="0" fontId="21" fillId="0" borderId="19" xfId="0" applyFont="1" applyBorder="1" applyAlignment="1">
      <alignment horizontal="center" vertical="center" textRotation="255"/>
    </xf>
    <xf numFmtId="0" fontId="21" fillId="0" borderId="20" xfId="0" applyFont="1" applyBorder="1" applyAlignment="1">
      <alignment horizontal="center" vertical="center" textRotation="255"/>
    </xf>
    <xf numFmtId="0" fontId="21" fillId="0" borderId="21" xfId="0" applyFont="1" applyBorder="1" applyAlignment="1">
      <alignment horizontal="center" vertical="center" textRotation="255"/>
    </xf>
    <xf numFmtId="0" fontId="21" fillId="0" borderId="25" xfId="0" applyFont="1" applyBorder="1" applyAlignment="1">
      <alignment horizontal="center" vertical="center" textRotation="255"/>
    </xf>
    <xf numFmtId="0" fontId="21" fillId="0" borderId="26" xfId="0" applyFont="1" applyBorder="1" applyAlignment="1">
      <alignment horizontal="center" vertical="center" textRotation="255"/>
    </xf>
    <xf numFmtId="0" fontId="19" fillId="0" borderId="18" xfId="0" applyFont="1" applyBorder="1" applyAlignment="1">
      <alignment horizontal="left" vertical="center"/>
    </xf>
    <xf numFmtId="0" fontId="19" fillId="0" borderId="7" xfId="0" applyFont="1" applyBorder="1" applyAlignment="1">
      <alignment horizontal="left" vertical="center"/>
    </xf>
    <xf numFmtId="0" fontId="19" fillId="0" borderId="4" xfId="0" applyFont="1" applyBorder="1" applyAlignment="1">
      <alignment horizontal="distributed" vertical="center"/>
    </xf>
    <xf numFmtId="0" fontId="19" fillId="0" borderId="7" xfId="0" applyFont="1" applyBorder="1" applyAlignment="1">
      <alignment horizontal="distributed" vertical="center"/>
    </xf>
    <xf numFmtId="0" fontId="20" fillId="0" borderId="4" xfId="0" applyFont="1" applyBorder="1" applyAlignment="1">
      <alignment horizontal="left" vertical="center"/>
    </xf>
    <xf numFmtId="0" fontId="20" fillId="0" borderId="5" xfId="0" applyFont="1" applyBorder="1" applyAlignment="1">
      <alignment horizontal="left" vertical="center"/>
    </xf>
    <xf numFmtId="0" fontId="20" fillId="0" borderId="7" xfId="0" applyFont="1" applyBorder="1" applyAlignment="1">
      <alignment horizontal="left" vertical="center"/>
    </xf>
    <xf numFmtId="0" fontId="20" fillId="0" borderId="8" xfId="0" applyFont="1" applyBorder="1" applyAlignment="1">
      <alignment horizontal="left" vertical="center"/>
    </xf>
    <xf numFmtId="0" fontId="14" fillId="0" borderId="11" xfId="0" applyFont="1" applyBorder="1" applyAlignment="1">
      <alignment horizontal="center" vertical="center" wrapText="1"/>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58" fontId="18" fillId="0" borderId="4" xfId="0" applyNumberFormat="1" applyFont="1" applyBorder="1" applyAlignment="1">
      <alignment horizontal="left" vertical="center"/>
    </xf>
    <xf numFmtId="58" fontId="18" fillId="0" borderId="7" xfId="0" applyNumberFormat="1" applyFont="1" applyBorder="1" applyAlignment="1">
      <alignment horizontal="left" vertical="center"/>
    </xf>
    <xf numFmtId="49" fontId="18" fillId="0" borderId="17" xfId="0" applyNumberFormat="1" applyFont="1" applyBorder="1" applyAlignment="1">
      <alignment horizontal="center" vertical="center" shrinkToFit="1"/>
    </xf>
    <xf numFmtId="0" fontId="18" fillId="0" borderId="18" xfId="0" applyNumberFormat="1" applyFont="1" applyBorder="1" applyAlignment="1">
      <alignment horizontal="center" vertical="center" shrinkToFit="1"/>
    </xf>
    <xf numFmtId="0" fontId="18" fillId="0" borderId="19" xfId="0" applyNumberFormat="1" applyFont="1" applyBorder="1" applyAlignment="1">
      <alignment horizontal="center" vertical="center" shrinkToFit="1"/>
    </xf>
    <xf numFmtId="0" fontId="18" fillId="0" borderId="20" xfId="0" applyNumberFormat="1" applyFont="1" applyBorder="1" applyAlignment="1">
      <alignment horizontal="center" vertical="center" shrinkToFit="1"/>
    </xf>
    <xf numFmtId="0" fontId="18" fillId="0" borderId="0" xfId="0" applyNumberFormat="1" applyFont="1" applyBorder="1" applyAlignment="1">
      <alignment horizontal="center" vertical="center" shrinkToFit="1"/>
    </xf>
    <xf numFmtId="0" fontId="18" fillId="0" borderId="21" xfId="0" applyNumberFormat="1" applyFont="1" applyBorder="1" applyAlignment="1">
      <alignment horizontal="center" vertical="center" shrinkToFit="1"/>
    </xf>
    <xf numFmtId="0" fontId="18" fillId="0" borderId="25" xfId="0" applyNumberFormat="1" applyFont="1" applyBorder="1" applyAlignment="1">
      <alignment horizontal="center" vertical="center" shrinkToFit="1"/>
    </xf>
    <xf numFmtId="0" fontId="18" fillId="0" borderId="13" xfId="0" applyNumberFormat="1" applyFont="1" applyBorder="1" applyAlignment="1">
      <alignment horizontal="center" vertical="center" shrinkToFit="1"/>
    </xf>
    <xf numFmtId="0" fontId="18" fillId="0" borderId="26" xfId="0" applyNumberFormat="1" applyFont="1" applyBorder="1" applyAlignment="1">
      <alignment horizontal="center" vertical="center" shrinkToFit="1"/>
    </xf>
    <xf numFmtId="0" fontId="19" fillId="0" borderId="5" xfId="0" applyFont="1" applyBorder="1" applyAlignment="1">
      <alignment horizontal="distributed" vertical="center"/>
    </xf>
    <xf numFmtId="0" fontId="19" fillId="0" borderId="8" xfId="0" applyFont="1" applyBorder="1" applyAlignment="1">
      <alignment horizontal="distributed" vertical="center"/>
    </xf>
    <xf numFmtId="0" fontId="14" fillId="0" borderId="34" xfId="0" applyFont="1" applyBorder="1" applyAlignment="1">
      <alignment horizontal="center" vertical="center"/>
    </xf>
    <xf numFmtId="0" fontId="14" fillId="0" borderId="35" xfId="0" applyFont="1" applyBorder="1" applyAlignment="1">
      <alignment horizontal="center" vertical="center"/>
    </xf>
    <xf numFmtId="0" fontId="14" fillId="0" borderId="36" xfId="0" applyFont="1" applyBorder="1" applyAlignment="1">
      <alignment horizontal="center" vertical="center"/>
    </xf>
    <xf numFmtId="0" fontId="18" fillId="0" borderId="20" xfId="0" applyFont="1" applyBorder="1" applyAlignment="1">
      <alignment horizontal="center" vertical="center"/>
    </xf>
    <xf numFmtId="0" fontId="18" fillId="0" borderId="21" xfId="0" applyFont="1" applyBorder="1" applyAlignment="1">
      <alignment horizontal="center" vertical="center"/>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18" fillId="0" borderId="11" xfId="0" applyFont="1" applyBorder="1" applyAlignment="1">
      <alignment horizontal="center" vertical="center"/>
    </xf>
    <xf numFmtId="0" fontId="18" fillId="0" borderId="4" xfId="0" applyFont="1" applyBorder="1" applyAlignment="1">
      <alignment horizontal="center" vertical="center"/>
    </xf>
    <xf numFmtId="0" fontId="18" fillId="0" borderId="5" xfId="0" applyFont="1" applyBorder="1" applyAlignment="1">
      <alignment horizontal="center" vertical="center"/>
    </xf>
    <xf numFmtId="0" fontId="18" fillId="0" borderId="14" xfId="0" applyFont="1" applyBorder="1" applyAlignment="1">
      <alignment horizontal="center" vertical="center" shrinkToFit="1"/>
    </xf>
    <xf numFmtId="0" fontId="18" fillId="0" borderId="15" xfId="0" applyFont="1" applyBorder="1" applyAlignment="1">
      <alignment horizontal="center" vertical="center" shrinkToFit="1"/>
    </xf>
    <xf numFmtId="0" fontId="18" fillId="0" borderId="16" xfId="0" applyFont="1" applyBorder="1" applyAlignment="1">
      <alignment horizontal="center" vertical="center" shrinkToFit="1"/>
    </xf>
    <xf numFmtId="0" fontId="15" fillId="8" borderId="12" xfId="0" applyFont="1" applyFill="1" applyBorder="1" applyAlignment="1">
      <alignment horizontal="center" vertical="center"/>
    </xf>
    <xf numFmtId="0" fontId="18" fillId="0" borderId="6" xfId="0" applyFont="1" applyBorder="1" applyAlignment="1">
      <alignment horizontal="center" vertical="center" shrinkToFit="1"/>
    </xf>
    <xf numFmtId="0" fontId="18" fillId="0" borderId="7" xfId="0" applyFont="1" applyBorder="1" applyAlignment="1">
      <alignment horizontal="center" vertical="center" shrinkToFit="1"/>
    </xf>
    <xf numFmtId="0" fontId="18" fillId="0" borderId="8" xfId="0" applyFont="1" applyBorder="1" applyAlignment="1">
      <alignment horizontal="center" vertical="center" shrinkToFit="1"/>
    </xf>
    <xf numFmtId="0" fontId="22" fillId="2" borderId="12" xfId="0" applyFont="1" applyFill="1" applyBorder="1" applyAlignment="1">
      <alignment horizontal="center" vertical="center"/>
    </xf>
    <xf numFmtId="0" fontId="18" fillId="0" borderId="2" xfId="0" applyFont="1" applyBorder="1" applyAlignment="1">
      <alignment horizontal="center" vertical="center" shrinkToFit="1"/>
    </xf>
    <xf numFmtId="0" fontId="18" fillId="0" borderId="3" xfId="0" applyFont="1" applyBorder="1" applyAlignment="1">
      <alignment horizontal="center" vertical="center" shrinkToFit="1"/>
    </xf>
    <xf numFmtId="0" fontId="18" fillId="0" borderId="33" xfId="0" applyFont="1" applyBorder="1" applyAlignment="1">
      <alignment horizontal="left" vertical="center"/>
    </xf>
    <xf numFmtId="0" fontId="19" fillId="0" borderId="12" xfId="0" applyFont="1" applyBorder="1" applyAlignment="1">
      <alignment horizontal="left" vertical="center"/>
    </xf>
    <xf numFmtId="0" fontId="18" fillId="0" borderId="1" xfId="0" applyFont="1" applyBorder="1" applyAlignment="1">
      <alignment horizontal="left" vertical="center"/>
    </xf>
    <xf numFmtId="0" fontId="18" fillId="0" borderId="2" xfId="0" applyFont="1" applyBorder="1" applyAlignment="1">
      <alignment horizontal="left" vertical="center"/>
    </xf>
    <xf numFmtId="0" fontId="18" fillId="0" borderId="3" xfId="0" applyFont="1" applyBorder="1" applyAlignment="1">
      <alignment horizontal="left" vertical="center"/>
    </xf>
    <xf numFmtId="0" fontId="19"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27"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31" xfId="0" applyFont="1" applyBorder="1" applyAlignment="1">
      <alignment horizontal="center" vertical="center" shrinkToFit="1"/>
    </xf>
    <xf numFmtId="0" fontId="14" fillId="0" borderId="7" xfId="0" applyFont="1" applyBorder="1" applyAlignment="1">
      <alignment horizontal="center" vertical="center" shrinkToFit="1"/>
    </xf>
    <xf numFmtId="0" fontId="14" fillId="0" borderId="8" xfId="0" applyFont="1" applyBorder="1" applyAlignment="1">
      <alignment horizontal="center" vertical="center" shrinkToFit="1"/>
    </xf>
    <xf numFmtId="0" fontId="19" fillId="0" borderId="32" xfId="0" applyFont="1" applyBorder="1" applyAlignment="1">
      <alignment horizontal="center" vertical="center"/>
    </xf>
    <xf numFmtId="0" fontId="19" fillId="0" borderId="4" xfId="0" applyFont="1" applyBorder="1" applyAlignment="1">
      <alignment horizontal="center" vertical="center"/>
    </xf>
    <xf numFmtId="0" fontId="19" fillId="0" borderId="5" xfId="0" applyFont="1" applyBorder="1" applyAlignment="1">
      <alignment horizontal="center" vertical="center"/>
    </xf>
    <xf numFmtId="0" fontId="19" fillId="0" borderId="31" xfId="0" applyFont="1" applyBorder="1" applyAlignment="1">
      <alignment horizontal="center" vertical="center" shrinkToFit="1"/>
    </xf>
    <xf numFmtId="0" fontId="19" fillId="0" borderId="7" xfId="0" applyFont="1" applyBorder="1" applyAlignment="1">
      <alignment horizontal="center" vertical="center" shrinkToFit="1"/>
    </xf>
    <xf numFmtId="0" fontId="19" fillId="0" borderId="8" xfId="0" applyFont="1" applyBorder="1" applyAlignment="1">
      <alignment horizontal="center" vertical="center" shrinkToFit="1"/>
    </xf>
    <xf numFmtId="0" fontId="19" fillId="0" borderId="0" xfId="0" applyFont="1" applyAlignment="1">
      <alignment horizontal="left" vertical="center"/>
    </xf>
    <xf numFmtId="0" fontId="14" fillId="0" borderId="45" xfId="0" applyFont="1" applyBorder="1" applyAlignment="1">
      <alignment horizontal="center" vertical="center"/>
    </xf>
    <xf numFmtId="0" fontId="19" fillId="0" borderId="1" xfId="0" applyFont="1" applyBorder="1" applyAlignment="1">
      <alignment horizontal="center" vertical="center" shrinkToFit="1"/>
    </xf>
    <xf numFmtId="0" fontId="19" fillId="0" borderId="2" xfId="0" applyFont="1" applyBorder="1" applyAlignment="1">
      <alignment horizontal="center" vertical="center" shrinkToFit="1"/>
    </xf>
    <xf numFmtId="0" fontId="19" fillId="0" borderId="47" xfId="0" applyFont="1" applyBorder="1" applyAlignment="1">
      <alignment horizontal="center" vertical="center" shrinkToFit="1"/>
    </xf>
    <xf numFmtId="0" fontId="23" fillId="0" borderId="3" xfId="0" applyFont="1" applyBorder="1" applyAlignment="1" applyProtection="1">
      <alignment horizontal="center" vertical="center" shrinkToFit="1"/>
      <protection locked="0"/>
    </xf>
    <xf numFmtId="0" fontId="23" fillId="0" borderId="12" xfId="0" applyFont="1" applyBorder="1" applyAlignment="1" applyProtection="1">
      <alignment horizontal="center" vertical="center" shrinkToFit="1"/>
      <protection locked="0"/>
    </xf>
    <xf numFmtId="0" fontId="19" fillId="0" borderId="12" xfId="0" applyFont="1" applyBorder="1" applyAlignment="1">
      <alignment horizontal="center" vertical="center"/>
    </xf>
    <xf numFmtId="0" fontId="19" fillId="0" borderId="46" xfId="0" applyFont="1" applyBorder="1" applyAlignment="1">
      <alignment horizontal="center" vertical="center"/>
    </xf>
    <xf numFmtId="0" fontId="20" fillId="0" borderId="17" xfId="0" applyFont="1" applyBorder="1" applyAlignment="1">
      <alignment horizontal="center" vertical="center" shrinkToFit="1"/>
    </xf>
    <xf numFmtId="0" fontId="20" fillId="0" borderId="18" xfId="0" applyFont="1" applyBorder="1" applyAlignment="1">
      <alignment horizontal="center" vertical="center" shrinkToFit="1"/>
    </xf>
    <xf numFmtId="0" fontId="20" fillId="0" borderId="19" xfId="0" applyFont="1" applyBorder="1" applyAlignment="1">
      <alignment horizontal="center" vertical="center" shrinkToFit="1"/>
    </xf>
    <xf numFmtId="0" fontId="20" fillId="0" borderId="20" xfId="0" applyFont="1" applyBorder="1" applyAlignment="1">
      <alignment horizontal="center" vertical="center" shrinkToFit="1"/>
    </xf>
    <xf numFmtId="0" fontId="20" fillId="0" borderId="0" xfId="0" applyFont="1" applyBorder="1" applyAlignment="1">
      <alignment horizontal="center" vertical="center" shrinkToFit="1"/>
    </xf>
    <xf numFmtId="0" fontId="20" fillId="0" borderId="21" xfId="0" applyFont="1" applyBorder="1" applyAlignment="1">
      <alignment horizontal="center" vertical="center" shrinkToFit="1"/>
    </xf>
    <xf numFmtId="0" fontId="20" fillId="0" borderId="25" xfId="0" applyFont="1" applyBorder="1" applyAlignment="1">
      <alignment horizontal="center" vertical="center" shrinkToFit="1"/>
    </xf>
    <xf numFmtId="0" fontId="20" fillId="0" borderId="13" xfId="0" applyFont="1" applyBorder="1" applyAlignment="1">
      <alignment horizontal="center" vertical="center" shrinkToFit="1"/>
    </xf>
    <xf numFmtId="0" fontId="20" fillId="0" borderId="26" xfId="0" applyFont="1" applyBorder="1" applyAlignment="1">
      <alignment horizontal="center" vertical="center" shrinkToFit="1"/>
    </xf>
    <xf numFmtId="0" fontId="20" fillId="0" borderId="17" xfId="0" applyNumberFormat="1" applyFont="1" applyBorder="1" applyAlignment="1">
      <alignment horizontal="center" vertical="center" shrinkToFit="1"/>
    </xf>
    <xf numFmtId="0" fontId="20" fillId="0" borderId="18" xfId="0" applyNumberFormat="1" applyFont="1" applyBorder="1" applyAlignment="1">
      <alignment horizontal="center" vertical="center" shrinkToFit="1"/>
    </xf>
    <xf numFmtId="0" fontId="20" fillId="0" borderId="19" xfId="0" applyNumberFormat="1" applyFont="1" applyBorder="1" applyAlignment="1">
      <alignment horizontal="center" vertical="center" shrinkToFit="1"/>
    </xf>
    <xf numFmtId="0" fontId="20" fillId="0" borderId="20" xfId="0" applyNumberFormat="1" applyFont="1" applyBorder="1" applyAlignment="1">
      <alignment horizontal="center" vertical="center" shrinkToFit="1"/>
    </xf>
    <xf numFmtId="0" fontId="20" fillId="0" borderId="0" xfId="0" applyNumberFormat="1" applyFont="1" applyBorder="1" applyAlignment="1">
      <alignment horizontal="center" vertical="center" shrinkToFit="1"/>
    </xf>
    <xf numFmtId="0" fontId="20" fillId="0" borderId="21" xfId="0" applyNumberFormat="1" applyFont="1" applyBorder="1" applyAlignment="1">
      <alignment horizontal="center" vertical="center" shrinkToFit="1"/>
    </xf>
    <xf numFmtId="0" fontId="20" fillId="0" borderId="25" xfId="0" applyNumberFormat="1" applyFont="1" applyBorder="1" applyAlignment="1">
      <alignment horizontal="center" vertical="center" shrinkToFit="1"/>
    </xf>
    <xf numFmtId="0" fontId="20" fillId="0" borderId="13" xfId="0" applyNumberFormat="1" applyFont="1" applyBorder="1" applyAlignment="1">
      <alignment horizontal="center" vertical="center" shrinkToFit="1"/>
    </xf>
    <xf numFmtId="0" fontId="20" fillId="0" borderId="26" xfId="0" applyNumberFormat="1" applyFont="1" applyBorder="1" applyAlignment="1">
      <alignment horizontal="center" vertical="center" shrinkToFit="1"/>
    </xf>
  </cellXfs>
  <cellStyles count="3">
    <cellStyle name="標準" xfId="0" builtinId="0"/>
    <cellStyle name="標準 2" xfId="1"/>
    <cellStyle name="標準_Sheet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46</xdr:col>
      <xdr:colOff>-1</xdr:colOff>
      <xdr:row>21</xdr:row>
      <xdr:rowOff>123265</xdr:rowOff>
    </xdr:from>
    <xdr:to>
      <xdr:col>51</xdr:col>
      <xdr:colOff>89647</xdr:colOff>
      <xdr:row>23</xdr:row>
      <xdr:rowOff>112058</xdr:rowOff>
    </xdr:to>
    <xdr:sp macro="" textlink="">
      <xdr:nvSpPr>
        <xdr:cNvPr id="2" name="角丸四角形 1">
          <a:extLst>
            <a:ext uri="{FF2B5EF4-FFF2-40B4-BE49-F238E27FC236}">
              <a16:creationId xmlns:a16="http://schemas.microsoft.com/office/drawing/2014/main" id="{00000000-0008-0000-0100-000002000000}"/>
            </a:ext>
          </a:extLst>
        </xdr:cNvPr>
        <xdr:cNvSpPr/>
      </xdr:nvSpPr>
      <xdr:spPr>
        <a:xfrm>
          <a:off x="9278470" y="3541059"/>
          <a:ext cx="1098177" cy="324970"/>
        </a:xfrm>
        <a:prstGeom prst="round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8317;&#36794;&#20013;&#23398;&#26657;&#20107;&#21209;&#32113;&#25324;&#65404;&#65405;&#65411;&#65425;ver&#8544;/&#20351;&#29992;&#12288;&#28317;&#36794;&#20013;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基本ﾃﾞｰﾀ"/>
      <sheetName val="職員ﾃﾞｰﾀ"/>
      <sheetName val="用務ﾃﾞｰﾀ"/>
      <sheetName val="計算ﾃﾞｰﾀ"/>
      <sheetName val="様式集"/>
      <sheetName val="ﾗﾍﾞﾙｼｰﾄ他"/>
      <sheetName val="封筒"/>
      <sheetName val="校内旅費調査"/>
      <sheetName val="Sheet1"/>
      <sheetName val="ﾛｺﾞﾏｰｸ"/>
      <sheetName val="学校ｼｰﾄ"/>
      <sheetName val="関数"/>
      <sheetName val="Sheet2"/>
      <sheetName val="Sheet3"/>
      <sheetName val="回覧ｼｰﾄ"/>
    </sheetNames>
    <sheetDataSet>
      <sheetData sheetId="0"/>
      <sheetData sheetId="1">
        <row r="2">
          <cell r="B2" t="str">
            <v>☆ 学校事務統括システムⅡ XP～WIN7純正規版☆</v>
          </cell>
        </row>
        <row r="3">
          <cell r="C3" t="str">
            <v>Produce ： K.Saito/sub Produce M.Yamanokuchi　2002-2012 Saito Prodeuction</v>
          </cell>
          <cell r="J3" t="str">
            <v>愛称：つーるﾎﾞｯｸｽ　Ver18 Win7</v>
          </cell>
        </row>
        <row r="4">
          <cell r="C4" t="str">
            <v>Microsoft Excel2010-97/03 &amp; IME/ATOK</v>
          </cell>
        </row>
        <row r="5">
          <cell r="C5" t="str">
            <v>つーるﾎﾞｯｸｽ　VBA MACRO　Ver9.10　Vol5.30　XP/Win7共通版</v>
          </cell>
          <cell r="G5" t="str">
            <v>OA研究委員会管理</v>
          </cell>
          <cell r="J5">
            <v>42654</v>
          </cell>
        </row>
        <row r="6">
          <cell r="D6" t="str">
            <v>霧島市教育委員会</v>
          </cell>
          <cell r="E6" t="str">
            <v>高田肥文</v>
          </cell>
          <cell r="F6" t="str">
            <v>鹿児島県 教育委員会</v>
          </cell>
          <cell r="J6" t="str">
            <v>〒890-8577</v>
          </cell>
          <cell r="K6" t="str">
            <v>鹿児島市鴨池新町１０番１号</v>
          </cell>
        </row>
        <row r="7">
          <cell r="F7" t="str">
            <v>姶良・伊佐教育事務所</v>
          </cell>
          <cell r="J7" t="str">
            <v>〒899-5212</v>
          </cell>
          <cell r="K7" t="str">
            <v>姶良市加治木町諏訪町１２</v>
          </cell>
        </row>
        <row r="8">
          <cell r="D8" t="str">
            <v>霧島市立溝辺中学校</v>
          </cell>
          <cell r="H8" t="str">
            <v>岩越　悟志</v>
          </cell>
        </row>
        <row r="9">
          <cell r="D9" t="str">
            <v>溝辺中学校</v>
          </cell>
        </row>
        <row r="10">
          <cell r="D10" t="str">
            <v>溝辺</v>
          </cell>
        </row>
        <row r="11">
          <cell r="D11" t="str">
            <v>霧島市溝辺町有川166</v>
          </cell>
        </row>
        <row r="12">
          <cell r="D12" t="str">
            <v>米森　孝代</v>
          </cell>
        </row>
        <row r="13">
          <cell r="D13" t="str">
            <v>28</v>
          </cell>
        </row>
        <row r="14">
          <cell r="D14" t="str">
            <v>01</v>
          </cell>
        </row>
        <row r="15">
          <cell r="D15" t="str">
            <v>10</v>
          </cell>
        </row>
        <row r="16">
          <cell r="D16" t="str">
            <v>03</v>
          </cell>
        </row>
        <row r="17">
          <cell r="D17" t="str">
            <v>01</v>
          </cell>
        </row>
        <row r="18">
          <cell r="D18" t="str">
            <v>09</v>
          </cell>
        </row>
        <row r="19">
          <cell r="D19" t="str">
            <v>02</v>
          </cell>
        </row>
        <row r="20">
          <cell r="D20" t="str">
            <v>440710</v>
          </cell>
        </row>
        <row r="21">
          <cell r="D21" t="str">
            <v>899-6401</v>
          </cell>
        </row>
        <row r="22">
          <cell r="D22" t="str">
            <v>0995-59-2006</v>
          </cell>
        </row>
        <row r="23">
          <cell r="D23" t="str">
            <v>0995-59-3783</v>
          </cell>
        </row>
        <row r="24">
          <cell r="D24" t="str">
            <v>事務主幹</v>
          </cell>
        </row>
        <row r="25">
          <cell r="D25" t="str">
            <v>齋藤　勝範</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t="str">
            <v>5217，5218，5219</v>
          </cell>
        </row>
        <row r="35">
          <cell r="I35" t="str">
            <v>厚生係</v>
          </cell>
          <cell r="J35" t="str">
            <v>099-286-5206</v>
          </cell>
          <cell r="L35" t="str">
            <v>5214，5215，5216</v>
          </cell>
        </row>
        <row r="36">
          <cell r="I36" t="str">
            <v>年金給付係</v>
          </cell>
          <cell r="L36" t="str">
            <v>5220，5221，5222</v>
          </cell>
        </row>
      </sheetData>
      <sheetData sheetId="2">
        <row r="6">
          <cell r="B6">
            <v>1</v>
          </cell>
          <cell r="C6">
            <v>1</v>
          </cell>
          <cell r="D6" t="str">
            <v>0</v>
          </cell>
          <cell r="E6" t="str">
            <v>4-</v>
          </cell>
          <cell r="F6" t="str">
            <v>023</v>
          </cell>
          <cell r="G6" t="str">
            <v>校長</v>
          </cell>
          <cell r="H6" t="str">
            <v>米森　孝代</v>
          </cell>
          <cell r="I6" t="str">
            <v>ﾖﾈﾓﾘ　ﾀｶﾖ</v>
          </cell>
          <cell r="J6" t="str">
            <v>霧島市溝辺町有川</v>
          </cell>
          <cell r="K6" t="str">
            <v>147-1</v>
          </cell>
          <cell r="L6" t="str">
            <v>溝辺</v>
          </cell>
          <cell r="M6">
            <v>596205</v>
          </cell>
          <cell r="N6" t="str">
            <v>899-6401</v>
          </cell>
          <cell r="O6" t="str">
            <v>0995</v>
          </cell>
          <cell r="P6" t="str">
            <v>59</v>
          </cell>
          <cell r="Q6" t="str">
            <v>2501</v>
          </cell>
          <cell r="R6" t="str">
            <v>管理</v>
          </cell>
          <cell r="T6" t="str">
            <v>4年</v>
          </cell>
          <cell r="U6" t="str">
            <v>管理</v>
          </cell>
          <cell r="Y6" t="str">
            <v>070596205</v>
          </cell>
          <cell r="Z6" t="str">
            <v>鹿児島銀行</v>
          </cell>
          <cell r="AA6" t="str">
            <v>日吉</v>
          </cell>
          <cell r="AB6" t="str">
            <v>311-0761653</v>
          </cell>
          <cell r="AC6" t="str">
            <v xml:space="preserve"> 0</v>
          </cell>
          <cell r="AD6" t="str">
            <v>徒歩6分0.5㎞=　非該当</v>
          </cell>
          <cell r="AE6" t="str">
            <v>教職員住宅</v>
          </cell>
          <cell r="AF6">
            <v>360920</v>
          </cell>
          <cell r="AG6">
            <v>42461</v>
          </cell>
          <cell r="AH6">
            <v>441700</v>
          </cell>
          <cell r="AI6">
            <v>441700</v>
          </cell>
          <cell r="AK6">
            <v>42461</v>
          </cell>
          <cell r="AN6" t="str">
            <v/>
          </cell>
          <cell r="AO6" t="str">
            <v/>
          </cell>
          <cell r="AP6" t="str">
            <v/>
          </cell>
          <cell r="AQ6" t="str">
            <v/>
          </cell>
          <cell r="AV6" t="str">
            <v>鹿児島銀行</v>
          </cell>
          <cell r="AW6" t="str">
            <v>日吉</v>
          </cell>
          <cell r="AX6" t="str">
            <v>311-761653</v>
          </cell>
          <cell r="BB6">
            <v>30773</v>
          </cell>
          <cell r="BC6">
            <v>441700</v>
          </cell>
          <cell r="BD6" t="str">
            <v>/無職</v>
          </cell>
          <cell r="BF6" t="str">
            <v>ﾖﾈﾓﾘ　</v>
          </cell>
        </row>
        <row r="7">
          <cell r="B7">
            <v>2</v>
          </cell>
          <cell r="C7">
            <v>1</v>
          </cell>
          <cell r="D7" t="str">
            <v>0</v>
          </cell>
          <cell r="E7" t="str">
            <v>3-</v>
          </cell>
          <cell r="F7" t="str">
            <v>090</v>
          </cell>
          <cell r="G7" t="str">
            <v>教頭</v>
          </cell>
          <cell r="H7" t="str">
            <v>亀石　明郎</v>
          </cell>
          <cell r="I7" t="str">
            <v>ｶﾒｲｼ　ｱｷﾛｳ</v>
          </cell>
          <cell r="J7" t="str">
            <v>霧島市溝辺町有川</v>
          </cell>
          <cell r="K7" t="str">
            <v>147-1</v>
          </cell>
          <cell r="L7" t="str">
            <v>溝辺</v>
          </cell>
          <cell r="M7">
            <v>565083</v>
          </cell>
          <cell r="N7" t="str">
            <v>899-6401</v>
          </cell>
          <cell r="O7" t="str">
            <v>090</v>
          </cell>
          <cell r="P7" t="str">
            <v>7985</v>
          </cell>
          <cell r="Q7" t="str">
            <v>1408</v>
          </cell>
          <cell r="R7" t="str">
            <v>管理</v>
          </cell>
          <cell r="T7" t="str">
            <v>4年</v>
          </cell>
          <cell r="U7" t="str">
            <v>管理</v>
          </cell>
          <cell r="Y7" t="str">
            <v>070565083</v>
          </cell>
          <cell r="Z7" t="str">
            <v>鹿児島銀行</v>
          </cell>
          <cell r="AA7" t="str">
            <v>伊敷ﾆｭ-ﾀｳﾝ</v>
          </cell>
          <cell r="AB7" t="str">
            <v>135-63092</v>
          </cell>
          <cell r="AC7" t="str">
            <v xml:space="preserve"> 0</v>
          </cell>
          <cell r="AD7" t="str">
            <v>徒歩6分0.5㎞=　非該当</v>
          </cell>
          <cell r="AE7" t="str">
            <v>教職員住宅</v>
          </cell>
          <cell r="AF7">
            <v>321229</v>
          </cell>
          <cell r="AG7">
            <v>41275</v>
          </cell>
          <cell r="AH7">
            <v>440000</v>
          </cell>
          <cell r="AI7">
            <v>440000</v>
          </cell>
          <cell r="AK7">
            <v>42095</v>
          </cell>
          <cell r="AN7" t="str">
            <v/>
          </cell>
          <cell r="AO7" t="str">
            <v/>
          </cell>
          <cell r="AP7" t="str">
            <v/>
          </cell>
          <cell r="AQ7" t="str">
            <v/>
          </cell>
          <cell r="AV7" t="str">
            <v>ゆうちょ銀行</v>
          </cell>
          <cell r="AW7" t="str">
            <v>七八八</v>
          </cell>
          <cell r="AX7" t="str">
            <v>9900788</v>
          </cell>
          <cell r="BB7">
            <v>30773</v>
          </cell>
          <cell r="BC7">
            <v>440000</v>
          </cell>
          <cell r="BD7" t="str">
            <v>いづみ/西伊敷小</v>
          </cell>
          <cell r="BE7" t="str">
            <v>亀石　いづみ</v>
          </cell>
          <cell r="BF7" t="str">
            <v>ｶﾒｲｼ　ｲﾂﾞﾐ</v>
          </cell>
          <cell r="BG7">
            <v>22809</v>
          </cell>
        </row>
        <row r="8">
          <cell r="B8">
            <v>3</v>
          </cell>
          <cell r="C8" t="str">
            <v>0</v>
          </cell>
          <cell r="D8">
            <v>1</v>
          </cell>
          <cell r="E8" t="str">
            <v>5-</v>
          </cell>
          <cell r="F8" t="str">
            <v>085</v>
          </cell>
          <cell r="G8" t="str">
            <v>事務主幹</v>
          </cell>
          <cell r="H8" t="str">
            <v>齋藤　勝範</v>
          </cell>
          <cell r="I8" t="str">
            <v>ｻｲﾄｳ　ｶﾂﾉﾘ</v>
          </cell>
          <cell r="J8" t="str">
            <v>姶良市西姶良4丁目</v>
          </cell>
          <cell r="K8" t="str">
            <v>5-1</v>
          </cell>
          <cell r="L8" t="str">
            <v>姶良ｲﾝﾀｰ入口</v>
          </cell>
          <cell r="M8">
            <v>623954</v>
          </cell>
          <cell r="N8" t="str">
            <v>899-5656</v>
          </cell>
          <cell r="O8" t="str">
            <v>080</v>
          </cell>
          <cell r="P8" t="str">
            <v>5255</v>
          </cell>
          <cell r="Q8" t="str">
            <v>0830</v>
          </cell>
          <cell r="R8" t="str">
            <v>事務</v>
          </cell>
          <cell r="T8" t="str">
            <v>4年</v>
          </cell>
          <cell r="U8" t="str">
            <v>事務</v>
          </cell>
          <cell r="Y8" t="str">
            <v>070623954</v>
          </cell>
          <cell r="Z8" t="str">
            <v>鹿児島銀行</v>
          </cell>
          <cell r="AA8" t="str">
            <v>姶良</v>
          </cell>
          <cell r="AB8" t="str">
            <v>401-580029</v>
          </cell>
          <cell r="AC8" t="str">
            <v>配 13000</v>
          </cell>
          <cell r="AD8" t="str">
            <v>車30分17.5㎞=　13,700</v>
          </cell>
          <cell r="AE8" t="str">
            <v>自宅/  0</v>
          </cell>
          <cell r="AF8">
            <v>330830</v>
          </cell>
          <cell r="AG8">
            <v>41365</v>
          </cell>
          <cell r="AH8">
            <v>400600</v>
          </cell>
          <cell r="AI8">
            <v>400600</v>
          </cell>
          <cell r="AK8">
            <v>41730</v>
          </cell>
          <cell r="AN8" t="str">
            <v/>
          </cell>
          <cell r="AO8" t="str">
            <v/>
          </cell>
          <cell r="AP8" t="str">
            <v/>
          </cell>
          <cell r="AQ8" t="str">
            <v/>
          </cell>
          <cell r="AV8" t="str">
            <v>鹿児島銀行</v>
          </cell>
          <cell r="AW8" t="str">
            <v>東郷代理店</v>
          </cell>
          <cell r="AX8" t="str">
            <v>302-718176</v>
          </cell>
          <cell r="AY8" t="str">
            <v>郵便局</v>
          </cell>
          <cell r="AZ8" t="str">
            <v>17800</v>
          </cell>
          <cell r="BB8">
            <v>31868</v>
          </cell>
          <cell r="BC8">
            <v>400600</v>
          </cell>
          <cell r="BD8" t="str">
            <v>眞由美/無職</v>
          </cell>
          <cell r="BE8" t="str">
            <v>齋藤　眞由美</v>
          </cell>
          <cell r="BF8" t="str">
            <v>ｻｲﾄｳ　ﾏﾕﾐ</v>
          </cell>
          <cell r="BG8">
            <v>21940</v>
          </cell>
        </row>
        <row r="9">
          <cell r="B9">
            <v>4</v>
          </cell>
          <cell r="C9">
            <v>1</v>
          </cell>
          <cell r="D9" t="str">
            <v>0</v>
          </cell>
          <cell r="E9" t="str">
            <v>2-</v>
          </cell>
          <cell r="F9" t="str">
            <v>118</v>
          </cell>
          <cell r="G9" t="str">
            <v>養護教諭</v>
          </cell>
          <cell r="H9" t="str">
            <v>亀之園　たか子</v>
          </cell>
          <cell r="I9" t="str">
            <v>ｶﾒﾉｿﾉ　ﾀｶｺ</v>
          </cell>
          <cell r="J9" t="str">
            <v>鹿児島市城山町</v>
          </cell>
          <cell r="K9" t="str">
            <v>3-35</v>
          </cell>
          <cell r="L9" t="str">
            <v>鹿児島</v>
          </cell>
          <cell r="M9">
            <v>673463</v>
          </cell>
          <cell r="N9" t="str">
            <v>892-0853</v>
          </cell>
          <cell r="O9" t="str">
            <v>099</v>
          </cell>
          <cell r="P9" t="str">
            <v>222</v>
          </cell>
          <cell r="Q9" t="str">
            <v>4844</v>
          </cell>
          <cell r="R9" t="str">
            <v>養教</v>
          </cell>
          <cell r="S9" t="str">
            <v>保健係</v>
          </cell>
          <cell r="T9" t="str">
            <v>1年</v>
          </cell>
          <cell r="W9" t="str">
            <v>野球/副</v>
          </cell>
          <cell r="Y9" t="str">
            <v>070673463</v>
          </cell>
          <cell r="Z9" t="str">
            <v>鹿児島銀行</v>
          </cell>
          <cell r="AA9" t="str">
            <v>中種子</v>
          </cell>
          <cell r="AB9" t="str">
            <v>610-775615</v>
          </cell>
          <cell r="AC9" t="str">
            <v xml:space="preserve"> 0</v>
          </cell>
          <cell r="AD9" t="str">
            <v>車60分36.2㎞=　26,100</v>
          </cell>
          <cell r="AE9" t="str">
            <v>自宅/　夫</v>
          </cell>
          <cell r="AF9">
            <v>470213</v>
          </cell>
          <cell r="AG9">
            <v>42370</v>
          </cell>
          <cell r="AH9">
            <v>407264</v>
          </cell>
          <cell r="AI9">
            <v>391600</v>
          </cell>
          <cell r="AJ9">
            <v>15664</v>
          </cell>
          <cell r="AK9">
            <v>41730</v>
          </cell>
          <cell r="AN9" t="str">
            <v/>
          </cell>
          <cell r="AO9" t="str">
            <v/>
          </cell>
          <cell r="AP9" t="str">
            <v/>
          </cell>
          <cell r="AQ9" t="str">
            <v/>
          </cell>
          <cell r="AV9" t="str">
            <v>鹿児島銀行</v>
          </cell>
          <cell r="AW9" t="str">
            <v>中種子</v>
          </cell>
          <cell r="AX9" t="str">
            <v>610-775615</v>
          </cell>
          <cell r="BB9">
            <v>33695</v>
          </cell>
          <cell r="BC9">
            <v>391600</v>
          </cell>
          <cell r="BD9" t="str">
            <v>幸一/武岡中教諭</v>
          </cell>
          <cell r="BE9" t="str">
            <v>亀之園　幸一</v>
          </cell>
          <cell r="BF9" t="str">
            <v>ｶﾒﾉｿﾉ　ｺｳｲﾁ</v>
          </cell>
        </row>
        <row r="10">
          <cell r="B10">
            <v>5</v>
          </cell>
          <cell r="C10">
            <v>1</v>
          </cell>
          <cell r="D10" t="str">
            <v>0</v>
          </cell>
          <cell r="E10" t="str">
            <v>2-</v>
          </cell>
          <cell r="F10" t="str">
            <v>043</v>
          </cell>
          <cell r="G10" t="str">
            <v>教諭</v>
          </cell>
          <cell r="H10" t="str">
            <v>中村　駿介</v>
          </cell>
          <cell r="I10" t="str">
            <v>ﾅｶﾑﾗ　ｼｭﾝｽｹ</v>
          </cell>
          <cell r="J10" t="str">
            <v>姶良市加治木町反土</v>
          </cell>
          <cell r="K10" t="str">
            <v>1109-18</v>
          </cell>
          <cell r="L10" t="str">
            <v>反土</v>
          </cell>
          <cell r="M10">
            <v>770337</v>
          </cell>
          <cell r="N10" t="str">
            <v>899-5231</v>
          </cell>
          <cell r="O10" t="str">
            <v>090</v>
          </cell>
          <cell r="P10" t="str">
            <v>8415</v>
          </cell>
          <cell r="Q10" t="str">
            <v>8905</v>
          </cell>
          <cell r="R10" t="str">
            <v>2-1</v>
          </cell>
          <cell r="T10" t="str">
            <v>2年</v>
          </cell>
          <cell r="U10" t="str">
            <v>数</v>
          </cell>
          <cell r="V10" t="str">
            <v>数学</v>
          </cell>
          <cell r="W10" t="str">
            <v>野球/正</v>
          </cell>
          <cell r="Y10" t="str">
            <v>070770337</v>
          </cell>
          <cell r="Z10" t="str">
            <v>鹿児島銀行</v>
          </cell>
          <cell r="AA10" t="str">
            <v>指宿</v>
          </cell>
          <cell r="AB10" t="str">
            <v>210-3004912</v>
          </cell>
          <cell r="AC10" t="str">
            <v>配 子1 19500</v>
          </cell>
          <cell r="AD10" t="str">
            <v>車20分12.5㎞=　10,200</v>
          </cell>
          <cell r="AE10" t="str">
            <v>借家/55000･　27000</v>
          </cell>
          <cell r="AF10">
            <v>620129</v>
          </cell>
          <cell r="AG10">
            <v>42370</v>
          </cell>
          <cell r="AH10">
            <v>273312</v>
          </cell>
          <cell r="AI10">
            <v>262800</v>
          </cell>
          <cell r="AJ10">
            <v>10512</v>
          </cell>
          <cell r="AK10">
            <v>42461</v>
          </cell>
          <cell r="AL10">
            <v>42636</v>
          </cell>
          <cell r="AM10">
            <v>42636</v>
          </cell>
          <cell r="AN10">
            <v>42581</v>
          </cell>
          <cell r="AO10">
            <v>42692</v>
          </cell>
          <cell r="AP10">
            <v>42693</v>
          </cell>
          <cell r="AQ10">
            <v>43000</v>
          </cell>
          <cell r="AS10" t="str">
            <v>第1子 扶養･児童手当受給　本人</v>
          </cell>
          <cell r="AT10" t="str">
            <v>中村  真</v>
          </cell>
          <cell r="AU10" t="str">
            <v>長女</v>
          </cell>
          <cell r="AV10" t="str">
            <v>いぶすき農協</v>
          </cell>
          <cell r="AW10" t="str">
            <v>大山支所</v>
          </cell>
          <cell r="AX10" t="str">
            <v>120-039795</v>
          </cell>
          <cell r="BB10">
            <v>41000</v>
          </cell>
          <cell r="BC10">
            <v>262800</v>
          </cell>
          <cell r="BD10" t="str">
            <v>香郁里/無職</v>
          </cell>
          <cell r="BE10" t="str">
            <v>中村　香郁里</v>
          </cell>
          <cell r="BF10" t="str">
            <v>ﾅｶﾑﾗ　ｶｵﾘ</v>
          </cell>
          <cell r="BG10">
            <v>32234</v>
          </cell>
        </row>
        <row r="11">
          <cell r="B11">
            <v>6</v>
          </cell>
          <cell r="C11">
            <v>1</v>
          </cell>
          <cell r="D11" t="str">
            <v>0</v>
          </cell>
          <cell r="E11" t="str">
            <v>2-</v>
          </cell>
          <cell r="F11" t="str">
            <v>139</v>
          </cell>
          <cell r="G11" t="str">
            <v>教諭</v>
          </cell>
          <cell r="H11" t="str">
            <v>和　るりか</v>
          </cell>
          <cell r="I11" t="str">
            <v>ﾆｷﾞ　ﾙﾘｶ</v>
          </cell>
          <cell r="J11" t="str">
            <v>霧島市隼人町住吉</v>
          </cell>
          <cell r="K11" t="str">
            <v>638-33</v>
          </cell>
          <cell r="L11" t="str">
            <v>隼人</v>
          </cell>
          <cell r="M11">
            <v>638889</v>
          </cell>
          <cell r="N11" t="str">
            <v>899-5101</v>
          </cell>
          <cell r="O11" t="str">
            <v>0995</v>
          </cell>
          <cell r="P11" t="str">
            <v>43</v>
          </cell>
          <cell r="Q11" t="str">
            <v>3837</v>
          </cell>
          <cell r="R11" t="str">
            <v>3年</v>
          </cell>
          <cell r="T11" t="str">
            <v>3年</v>
          </cell>
          <cell r="U11" t="str">
            <v>音･特副･家</v>
          </cell>
          <cell r="V11" t="str">
            <v>音楽</v>
          </cell>
          <cell r="W11" t="str">
            <v>テニス/副</v>
          </cell>
          <cell r="Y11" t="str">
            <v>070638889</v>
          </cell>
          <cell r="Z11" t="str">
            <v>鹿児島銀行</v>
          </cell>
          <cell r="AA11" t="str">
            <v>大島</v>
          </cell>
          <cell r="AB11" t="str">
            <v>700-918749</v>
          </cell>
          <cell r="AC11" t="str">
            <v xml:space="preserve"> 0</v>
          </cell>
          <cell r="AD11" t="str">
            <v>車30分18.5㎞=　13,700</v>
          </cell>
          <cell r="AE11" t="str">
            <v>借家/67000･　27000</v>
          </cell>
          <cell r="AF11">
            <v>410130</v>
          </cell>
          <cell r="AG11">
            <v>42370</v>
          </cell>
          <cell r="AH11">
            <v>422240</v>
          </cell>
          <cell r="AI11">
            <v>406000</v>
          </cell>
          <cell r="AJ11">
            <v>16240</v>
          </cell>
          <cell r="AK11">
            <v>40269</v>
          </cell>
          <cell r="AN11" t="str">
            <v/>
          </cell>
          <cell r="AO11" t="str">
            <v/>
          </cell>
          <cell r="AP11" t="str">
            <v/>
          </cell>
          <cell r="AQ11" t="str">
            <v/>
          </cell>
          <cell r="AV11" t="str">
            <v>九州労金2990</v>
          </cell>
          <cell r="AW11" t="str">
            <v>鹿児島</v>
          </cell>
          <cell r="AX11" t="str">
            <v>932-1995233</v>
          </cell>
          <cell r="BB11">
            <v>32234</v>
          </cell>
          <cell r="BC11">
            <v>406000</v>
          </cell>
        </row>
        <row r="12">
          <cell r="B12">
            <v>7</v>
          </cell>
          <cell r="C12">
            <v>1</v>
          </cell>
          <cell r="D12" t="str">
            <v>0</v>
          </cell>
          <cell r="E12" t="str">
            <v>2-</v>
          </cell>
          <cell r="F12" t="str">
            <v>***</v>
          </cell>
          <cell r="G12" t="str">
            <v>教諭</v>
          </cell>
          <cell r="H12" t="str">
            <v>徳島　久美子</v>
          </cell>
          <cell r="I12" t="str">
            <v>ﾄｸｼﾏ　ｸﾐｺ</v>
          </cell>
          <cell r="J12" t="str">
            <v>姶良市東餅田</v>
          </cell>
          <cell r="K12" t="str">
            <v>1507</v>
          </cell>
          <cell r="L12" t="str">
            <v>帖佐</v>
          </cell>
          <cell r="M12">
            <v>530000</v>
          </cell>
          <cell r="N12" t="str">
            <v>899-5421</v>
          </cell>
          <cell r="O12" t="str">
            <v>0995</v>
          </cell>
          <cell r="P12" t="str">
            <v>67</v>
          </cell>
          <cell r="Q12" t="str">
            <v>2216</v>
          </cell>
          <cell r="R12" t="str">
            <v>2年</v>
          </cell>
          <cell r="S12" t="str">
            <v>再任用(通勤手当のみ支給)</v>
          </cell>
          <cell r="T12" t="str">
            <v>2年</v>
          </cell>
          <cell r="U12">
            <v>42461</v>
          </cell>
          <cell r="V12" t="str">
            <v>家/特知</v>
          </cell>
          <cell r="W12" t="str">
            <v>弓道/副</v>
          </cell>
          <cell r="X12" t="str">
            <v>H29/3/31まで</v>
          </cell>
          <cell r="Y12" t="str">
            <v>070530000</v>
          </cell>
          <cell r="Z12" t="str">
            <v>鹿児島銀行</v>
          </cell>
          <cell r="AA12" t="str">
            <v>姶良</v>
          </cell>
          <cell r="AB12" t="str">
            <v>401-613210</v>
          </cell>
          <cell r="AC12" t="str">
            <v xml:space="preserve"> 0</v>
          </cell>
          <cell r="AD12" t="str">
            <v>車35分16.3㎞=　13,700</v>
          </cell>
          <cell r="AE12" t="str">
            <v>自宅/  0</v>
          </cell>
          <cell r="AF12">
            <v>310122</v>
          </cell>
          <cell r="AG12">
            <v>40179</v>
          </cell>
          <cell r="AH12">
            <v>291696</v>
          </cell>
          <cell r="AI12">
            <v>269900</v>
          </cell>
          <cell r="AJ12">
            <v>10796</v>
          </cell>
          <cell r="AK12">
            <v>42461</v>
          </cell>
          <cell r="AN12" t="str">
            <v/>
          </cell>
          <cell r="AO12" t="str">
            <v/>
          </cell>
          <cell r="AP12" t="str">
            <v/>
          </cell>
          <cell r="AQ12" t="str">
            <v/>
          </cell>
          <cell r="AV12" t="str">
            <v>鹿児島銀行</v>
          </cell>
          <cell r="AW12" t="str">
            <v>姶良</v>
          </cell>
          <cell r="AX12" t="str">
            <v>401-613210</v>
          </cell>
          <cell r="BB12">
            <v>42461</v>
          </cell>
          <cell r="BC12">
            <v>213800</v>
          </cell>
          <cell r="BD12" t="str">
            <v>博隆/無職</v>
          </cell>
          <cell r="BE12" t="str">
            <v>徳島　博隆</v>
          </cell>
          <cell r="BF12" t="str">
            <v>ﾄｸｼﾏ　ﾋﾛﾀｶ</v>
          </cell>
          <cell r="BG12">
            <v>19856</v>
          </cell>
        </row>
        <row r="13">
          <cell r="B13">
            <v>8</v>
          </cell>
          <cell r="C13">
            <v>1</v>
          </cell>
          <cell r="D13" t="str">
            <v>0</v>
          </cell>
          <cell r="E13" t="str">
            <v>2-</v>
          </cell>
          <cell r="F13" t="str">
            <v>123</v>
          </cell>
          <cell r="G13" t="str">
            <v>教諭</v>
          </cell>
          <cell r="H13" t="str">
            <v>中釜　博美</v>
          </cell>
          <cell r="I13" t="str">
            <v>ﾅｶｶﾞﾏ　ﾋﾛﾐ</v>
          </cell>
          <cell r="J13" t="str">
            <v>霧島市国分野口町</v>
          </cell>
          <cell r="K13" t="str">
            <v>25-8-7</v>
          </cell>
          <cell r="L13" t="str">
            <v>国分</v>
          </cell>
          <cell r="M13">
            <v>716448</v>
          </cell>
          <cell r="N13" t="str">
            <v>899-4342</v>
          </cell>
          <cell r="O13" t="str">
            <v>0995</v>
          </cell>
          <cell r="P13" t="str">
            <v>73</v>
          </cell>
          <cell r="Q13" t="str">
            <v>6343</v>
          </cell>
          <cell r="R13" t="str">
            <v>3年</v>
          </cell>
          <cell r="S13" t="str">
            <v>教務主任(手当有)</v>
          </cell>
          <cell r="T13" t="str">
            <v>3年</v>
          </cell>
          <cell r="U13" t="str">
            <v>理･総</v>
          </cell>
          <cell r="V13" t="str">
            <v>理科/道徳</v>
          </cell>
          <cell r="W13" t="str">
            <v>サッカー/副</v>
          </cell>
          <cell r="Y13" t="str">
            <v>070716448</v>
          </cell>
          <cell r="Z13" t="str">
            <v>鹿児島銀行</v>
          </cell>
          <cell r="AA13" t="str">
            <v>牧之原代理店</v>
          </cell>
          <cell r="AB13" t="str">
            <v>434-2214299</v>
          </cell>
          <cell r="AC13" t="str">
            <v>配/子2 26000</v>
          </cell>
          <cell r="AD13" t="str">
            <v>車35分16.8㎞=　13,700</v>
          </cell>
          <cell r="AE13" t="str">
            <v>自宅/  0</v>
          </cell>
          <cell r="AF13">
            <v>430801</v>
          </cell>
          <cell r="AG13">
            <v>42370</v>
          </cell>
          <cell r="AH13">
            <v>411632</v>
          </cell>
          <cell r="AI13">
            <v>395800</v>
          </cell>
          <cell r="AJ13">
            <v>15832</v>
          </cell>
          <cell r="AK13">
            <v>41000</v>
          </cell>
          <cell r="AN13" t="str">
            <v/>
          </cell>
          <cell r="AO13" t="str">
            <v/>
          </cell>
          <cell r="AP13" t="str">
            <v/>
          </cell>
          <cell r="AQ13" t="str">
            <v/>
          </cell>
          <cell r="AV13" t="str">
            <v>鹿児島銀行</v>
          </cell>
          <cell r="AW13" t="str">
            <v>牧之原代理店</v>
          </cell>
          <cell r="AX13" t="str">
            <v>434-2214299</v>
          </cell>
          <cell r="BB13">
            <v>35886</v>
          </cell>
          <cell r="BC13">
            <v>395800</v>
          </cell>
          <cell r="BD13" t="str">
            <v>恵利子/ﾊﾟｰﾄ</v>
          </cell>
          <cell r="BE13" t="str">
            <v>中釜　恵利子</v>
          </cell>
          <cell r="BF13" t="str">
            <v>ﾅｶｶﾞﾏ　ｴﾘｺ</v>
          </cell>
          <cell r="BG13">
            <v>25882</v>
          </cell>
        </row>
        <row r="14">
          <cell r="B14">
            <v>9</v>
          </cell>
          <cell r="C14">
            <v>1</v>
          </cell>
          <cell r="D14" t="str">
            <v>0</v>
          </cell>
          <cell r="E14" t="str">
            <v>2-</v>
          </cell>
          <cell r="F14" t="str">
            <v>109</v>
          </cell>
          <cell r="G14" t="str">
            <v>教諭</v>
          </cell>
          <cell r="H14" t="str">
            <v>福滿　一秀</v>
          </cell>
          <cell r="I14" t="str">
            <v>ﾌｸﾐﾂ　ｶｽﾞﾋﾃﾞ</v>
          </cell>
          <cell r="J14" t="str">
            <v>鹿児島市吉野町</v>
          </cell>
          <cell r="K14" t="str">
            <v>7478-1</v>
          </cell>
          <cell r="L14" t="str">
            <v>吉野</v>
          </cell>
          <cell r="M14">
            <v>694517</v>
          </cell>
          <cell r="N14" t="str">
            <v>892-0871</v>
          </cell>
          <cell r="O14" t="str">
            <v>090</v>
          </cell>
          <cell r="P14" t="str">
            <v>2399</v>
          </cell>
          <cell r="Q14" t="str">
            <v>9722</v>
          </cell>
          <cell r="R14" t="str">
            <v>1-1</v>
          </cell>
          <cell r="S14" t="str">
            <v>生徒指導主任(手当有)</v>
          </cell>
          <cell r="T14" t="str">
            <v>1年</v>
          </cell>
          <cell r="U14" t="str">
            <v>社･総</v>
          </cell>
          <cell r="V14" t="str">
            <v>社会/道徳</v>
          </cell>
          <cell r="W14" t="str">
            <v>バレー/正</v>
          </cell>
          <cell r="Y14" t="str">
            <v>070694517</v>
          </cell>
          <cell r="Z14" t="str">
            <v>鹿児島銀行</v>
          </cell>
          <cell r="AA14" t="str">
            <v>寿</v>
          </cell>
          <cell r="AB14" t="str">
            <v>501-555088</v>
          </cell>
          <cell r="AC14" t="str">
            <v>子1(特1) 11500</v>
          </cell>
          <cell r="AD14" t="str">
            <v>車55分33.7㎞=　23,100</v>
          </cell>
          <cell r="AE14" t="str">
            <v>自宅/  0</v>
          </cell>
          <cell r="AF14">
            <v>460713</v>
          </cell>
          <cell r="AG14">
            <v>42370</v>
          </cell>
          <cell r="AH14">
            <v>398736</v>
          </cell>
          <cell r="AI14">
            <v>383400</v>
          </cell>
          <cell r="AJ14">
            <v>15336</v>
          </cell>
          <cell r="AK14">
            <v>41365</v>
          </cell>
          <cell r="AN14" t="str">
            <v/>
          </cell>
          <cell r="AO14" t="str">
            <v/>
          </cell>
          <cell r="AP14" t="str">
            <v/>
          </cell>
          <cell r="AQ14" t="str">
            <v/>
          </cell>
          <cell r="AV14" t="str">
            <v>鹿児島銀行</v>
          </cell>
          <cell r="AW14" t="str">
            <v>寿</v>
          </cell>
          <cell r="AX14" t="str">
            <v>501-555088</v>
          </cell>
          <cell r="BB14">
            <v>34790</v>
          </cell>
          <cell r="BC14">
            <v>383400</v>
          </cell>
          <cell r="BD14" t="str">
            <v>かおり/本城小養教</v>
          </cell>
          <cell r="BE14" t="str">
            <v>福滿　かおり</v>
          </cell>
          <cell r="BF14" t="str">
            <v>ﾌｸﾐﾂ　ｶｵﾘ</v>
          </cell>
        </row>
        <row r="15">
          <cell r="B15">
            <v>10</v>
          </cell>
          <cell r="C15">
            <v>1</v>
          </cell>
          <cell r="D15" t="str">
            <v>0</v>
          </cell>
          <cell r="E15" t="str">
            <v>2-</v>
          </cell>
          <cell r="F15" t="str">
            <v>095</v>
          </cell>
          <cell r="G15" t="str">
            <v>教諭</v>
          </cell>
          <cell r="H15" t="str">
            <v>和田　慎也</v>
          </cell>
          <cell r="I15" t="str">
            <v>ﾜﾀﾞ　ｼﾝﾔ</v>
          </cell>
          <cell r="J15" t="str">
            <v>姶良市西餠田</v>
          </cell>
          <cell r="K15" t="str">
            <v>134-6</v>
          </cell>
          <cell r="L15" t="str">
            <v>帖佐</v>
          </cell>
          <cell r="M15">
            <v>722171</v>
          </cell>
          <cell r="N15" t="str">
            <v>899-5431</v>
          </cell>
          <cell r="O15" t="str">
            <v>090</v>
          </cell>
          <cell r="P15" t="str">
            <v>7151</v>
          </cell>
          <cell r="Q15" t="str">
            <v>8493</v>
          </cell>
          <cell r="R15" t="str">
            <v>3-1</v>
          </cell>
          <cell r="S15" t="str">
            <v>進路指導係(手当無)</v>
          </cell>
          <cell r="T15" t="str">
            <v>3年</v>
          </cell>
          <cell r="U15" t="str">
            <v>数</v>
          </cell>
          <cell r="V15" t="str">
            <v>数学</v>
          </cell>
          <cell r="W15" t="str">
            <v>サッカー/正</v>
          </cell>
          <cell r="Y15" t="str">
            <v>070722171</v>
          </cell>
          <cell r="Z15" t="str">
            <v>鹿児島銀行</v>
          </cell>
          <cell r="AA15" t="str">
            <v>川内</v>
          </cell>
          <cell r="AB15" t="str">
            <v>300-1448982</v>
          </cell>
          <cell r="AC15" t="str">
            <v>配13000</v>
          </cell>
          <cell r="AD15" t="str">
            <v>車27分16.7㎞=　13,700</v>
          </cell>
          <cell r="AE15" t="str">
            <v>借家/61000･　27000</v>
          </cell>
          <cell r="AF15">
            <v>480516</v>
          </cell>
          <cell r="AG15">
            <v>42370</v>
          </cell>
          <cell r="AH15">
            <v>382408</v>
          </cell>
          <cell r="AI15">
            <v>367700</v>
          </cell>
          <cell r="AJ15">
            <v>14708</v>
          </cell>
          <cell r="AK15">
            <v>42095</v>
          </cell>
          <cell r="AL15">
            <v>42811</v>
          </cell>
          <cell r="AM15">
            <v>42811</v>
          </cell>
          <cell r="AN15">
            <v>42756</v>
          </cell>
          <cell r="AO15">
            <v>42867</v>
          </cell>
          <cell r="AP15">
            <v>42868</v>
          </cell>
          <cell r="AQ15">
            <v>43175</v>
          </cell>
          <cell r="AS15" t="str">
            <v>第1子 扶養･児童手当受給　本人</v>
          </cell>
          <cell r="AV15" t="str">
            <v>鹿児島銀行</v>
          </cell>
          <cell r="AW15" t="str">
            <v>川内</v>
          </cell>
          <cell r="AX15" t="str">
            <v>300-1448982</v>
          </cell>
          <cell r="AY15" t="str">
            <v>ゆうちょ銀行</v>
          </cell>
          <cell r="AZ15" t="str">
            <v>17840</v>
          </cell>
          <cell r="BA15" t="str">
            <v>17535911</v>
          </cell>
          <cell r="BB15">
            <v>36251</v>
          </cell>
          <cell r="BC15">
            <v>367700</v>
          </cell>
          <cell r="BD15" t="str">
            <v>陽子/無職</v>
          </cell>
          <cell r="BE15" t="str">
            <v>和田  陽子</v>
          </cell>
          <cell r="BF15" t="str">
            <v>ﾜﾀﾞ　ﾖｳｺ</v>
          </cell>
          <cell r="BG15">
            <v>28445</v>
          </cell>
        </row>
        <row r="16">
          <cell r="B16">
            <v>11</v>
          </cell>
          <cell r="C16">
            <v>1</v>
          </cell>
          <cell r="D16" t="str">
            <v>0</v>
          </cell>
          <cell r="E16" t="str">
            <v>2-</v>
          </cell>
          <cell r="F16" t="str">
            <v>066</v>
          </cell>
          <cell r="G16" t="str">
            <v>教諭</v>
          </cell>
          <cell r="H16" t="str">
            <v>酒匂　裕美子</v>
          </cell>
          <cell r="I16" t="str">
            <v>ｻｺｳ　ﾕﾐｺ</v>
          </cell>
          <cell r="J16" t="str">
            <v>鹿児島市伊敷台3丁目</v>
          </cell>
          <cell r="K16" t="str">
            <v>20-8</v>
          </cell>
          <cell r="L16" t="str">
            <v>伊敷</v>
          </cell>
          <cell r="M16">
            <v>744069</v>
          </cell>
          <cell r="N16" t="str">
            <v>890-0007</v>
          </cell>
          <cell r="O16" t="str">
            <v>090</v>
          </cell>
          <cell r="P16" t="str">
            <v>2510</v>
          </cell>
          <cell r="Q16" t="str">
            <v>7752</v>
          </cell>
          <cell r="R16" t="str">
            <v>産休</v>
          </cell>
          <cell r="U16" t="str">
            <v>国･総･特</v>
          </cell>
          <cell r="V16" t="str">
            <v>産休</v>
          </cell>
          <cell r="Y16" t="str">
            <v>070744069</v>
          </cell>
          <cell r="Z16" t="str">
            <v>鹿児島銀行</v>
          </cell>
          <cell r="AA16" t="str">
            <v>鴨池</v>
          </cell>
          <cell r="AB16" t="str">
            <v>120-1157700</v>
          </cell>
          <cell r="AC16" t="str">
            <v xml:space="preserve"> 0</v>
          </cell>
          <cell r="AD16" t="str">
            <v>車60分38.8㎞=　26,100</v>
          </cell>
          <cell r="AE16" t="str">
            <v>自宅/　夫</v>
          </cell>
          <cell r="AF16">
            <v>560220</v>
          </cell>
          <cell r="AG16">
            <v>42370</v>
          </cell>
          <cell r="AH16">
            <v>327912</v>
          </cell>
          <cell r="AI16">
            <v>315300</v>
          </cell>
          <cell r="AJ16">
            <v>12612</v>
          </cell>
          <cell r="AK16">
            <v>40269</v>
          </cell>
          <cell r="AL16">
            <v>42516</v>
          </cell>
          <cell r="AM16">
            <v>42502</v>
          </cell>
          <cell r="AN16">
            <v>42461</v>
          </cell>
          <cell r="AO16">
            <v>42558</v>
          </cell>
          <cell r="AP16">
            <v>42559</v>
          </cell>
          <cell r="AQ16">
            <v>42866</v>
          </cell>
          <cell r="AR16">
            <v>42825</v>
          </cell>
          <cell r="AS16" t="str">
            <v>第3子 扶養･児童手当受給　配偶者(夫)</v>
          </cell>
          <cell r="AT16" t="str">
            <v>酒匂　悠輔</v>
          </cell>
          <cell r="AU16" t="str">
            <v>二男</v>
          </cell>
          <cell r="AV16" t="str">
            <v>鹿児島銀行</v>
          </cell>
          <cell r="AW16" t="str">
            <v>鴨池</v>
          </cell>
          <cell r="AX16" t="str">
            <v>120-1157700</v>
          </cell>
          <cell r="AY16" t="str">
            <v>ゆうちょ銀行</v>
          </cell>
          <cell r="AZ16" t="str">
            <v>17840</v>
          </cell>
          <cell r="BA16" t="str">
            <v>21171351</v>
          </cell>
          <cell r="BB16">
            <v>38078</v>
          </cell>
          <cell r="BC16">
            <v>314000</v>
          </cell>
          <cell r="BD16" t="str">
            <v>慎一郎/吉野東中学校</v>
          </cell>
          <cell r="BE16" t="str">
            <v>酒匂慎一郎</v>
          </cell>
          <cell r="BF16" t="str">
            <v>ｻｺｳ　ｼﾝｲﾁﾛｳ</v>
          </cell>
        </row>
        <row r="17">
          <cell r="B17">
            <v>12</v>
          </cell>
          <cell r="C17">
            <v>1</v>
          </cell>
          <cell r="D17" t="str">
            <v>0</v>
          </cell>
          <cell r="E17" t="str">
            <v>2-</v>
          </cell>
          <cell r="F17" t="str">
            <v>066</v>
          </cell>
          <cell r="G17" t="str">
            <v>教諭</v>
          </cell>
          <cell r="H17" t="str">
            <v>末吉　紀久子</v>
          </cell>
          <cell r="I17" t="str">
            <v>ｽｴﾖｼ　ｷｸｺ</v>
          </cell>
          <cell r="J17" t="str">
            <v>姶良市加治木町反土</v>
          </cell>
          <cell r="K17" t="str">
            <v>1397-1</v>
          </cell>
          <cell r="L17" t="str">
            <v>反土</v>
          </cell>
          <cell r="M17">
            <v>741108</v>
          </cell>
          <cell r="N17" t="str">
            <v>899-5231</v>
          </cell>
          <cell r="O17" t="str">
            <v>090</v>
          </cell>
          <cell r="P17" t="str">
            <v>7461</v>
          </cell>
          <cell r="Q17" t="str">
            <v>5539</v>
          </cell>
          <cell r="R17" t="str">
            <v>2年</v>
          </cell>
          <cell r="T17" t="str">
            <v>2年</v>
          </cell>
          <cell r="U17" t="str">
            <v>英･総･</v>
          </cell>
          <cell r="V17" t="str">
            <v>英語</v>
          </cell>
          <cell r="W17" t="str">
            <v>弓道/正</v>
          </cell>
          <cell r="Y17" t="str">
            <v>070741108</v>
          </cell>
          <cell r="Z17" t="str">
            <v>鹿児島銀行</v>
          </cell>
          <cell r="AA17" t="str">
            <v>伊敷</v>
          </cell>
          <cell r="AB17" t="str">
            <v>131-915693</v>
          </cell>
          <cell r="AC17" t="str">
            <v xml:space="preserve"> 0</v>
          </cell>
          <cell r="AD17" t="str">
            <v>車15分11.9㎞=　10,200</v>
          </cell>
          <cell r="AE17" t="str">
            <v>借家/54000･　26500</v>
          </cell>
          <cell r="AF17">
            <v>550918</v>
          </cell>
          <cell r="AG17">
            <v>42370</v>
          </cell>
          <cell r="AH17">
            <v>327912</v>
          </cell>
          <cell r="AI17">
            <v>315300</v>
          </cell>
          <cell r="AJ17">
            <v>12612</v>
          </cell>
          <cell r="AK17">
            <v>42095</v>
          </cell>
          <cell r="AN17" t="str">
            <v/>
          </cell>
          <cell r="AO17" t="str">
            <v/>
          </cell>
          <cell r="AP17" t="str">
            <v/>
          </cell>
          <cell r="AQ17" t="str">
            <v/>
          </cell>
          <cell r="AV17" t="str">
            <v>鹿児島銀行</v>
          </cell>
          <cell r="AW17" t="str">
            <v>伊敷</v>
          </cell>
          <cell r="AX17" t="str">
            <v>131-915693</v>
          </cell>
          <cell r="BB17">
            <v>37712</v>
          </cell>
          <cell r="BC17">
            <v>314000</v>
          </cell>
        </row>
        <row r="18">
          <cell r="B18">
            <v>13</v>
          </cell>
          <cell r="C18">
            <v>1</v>
          </cell>
          <cell r="D18" t="str">
            <v>0</v>
          </cell>
          <cell r="E18" t="str">
            <v>2-</v>
          </cell>
          <cell r="F18" t="str">
            <v>021</v>
          </cell>
          <cell r="G18" t="str">
            <v>教諭</v>
          </cell>
          <cell r="H18" t="str">
            <v>岩元　輝久</v>
          </cell>
          <cell r="I18" t="str">
            <v>ｲﾜﾓﾄ　ﾃﾙﾋｻ</v>
          </cell>
          <cell r="J18" t="str">
            <v>姶良郡湧水町北方</v>
          </cell>
          <cell r="K18" t="str">
            <v>3298</v>
          </cell>
          <cell r="L18" t="str">
            <v>栗野</v>
          </cell>
          <cell r="M18">
            <v>823236</v>
          </cell>
          <cell r="N18" t="str">
            <v>899-6202</v>
          </cell>
          <cell r="O18" t="str">
            <v>0995</v>
          </cell>
          <cell r="P18" t="str">
            <v>74</v>
          </cell>
          <cell r="Q18" t="str">
            <v>5401</v>
          </cell>
          <cell r="R18" t="str">
            <v>1年</v>
          </cell>
          <cell r="S18" t="str">
            <v>期付:3/29まで</v>
          </cell>
          <cell r="T18" t="str">
            <v>2年</v>
          </cell>
          <cell r="U18" t="str">
            <v>体育･技</v>
          </cell>
          <cell r="V18" t="str">
            <v>技術/数学</v>
          </cell>
          <cell r="W18" t="str">
            <v>テニス/正</v>
          </cell>
          <cell r="X18" t="str">
            <v>9/30まで</v>
          </cell>
          <cell r="Y18" t="str">
            <v>070823236</v>
          </cell>
          <cell r="Z18" t="str">
            <v>鹿児島銀行</v>
          </cell>
          <cell r="AA18" t="str">
            <v>とそ出張所</v>
          </cell>
          <cell r="AB18" t="str">
            <v>104-543862</v>
          </cell>
          <cell r="AC18" t="str">
            <v xml:space="preserve"> 0</v>
          </cell>
          <cell r="AD18" t="str">
            <v>車30分17.9㎞=　13,700</v>
          </cell>
          <cell r="AE18" t="str">
            <v>実家/  0</v>
          </cell>
          <cell r="AF18" t="str">
            <v>020803</v>
          </cell>
          <cell r="AG18">
            <v>42461</v>
          </cell>
          <cell r="AH18">
            <v>219960</v>
          </cell>
          <cell r="AI18">
            <v>211500</v>
          </cell>
          <cell r="AJ18">
            <v>8460</v>
          </cell>
          <cell r="AK18">
            <v>42461</v>
          </cell>
          <cell r="AN18" t="str">
            <v/>
          </cell>
          <cell r="AO18" t="str">
            <v/>
          </cell>
          <cell r="AP18" t="str">
            <v/>
          </cell>
          <cell r="AQ18" t="str">
            <v/>
          </cell>
          <cell r="AV18" t="str">
            <v>鹿児島銀行</v>
          </cell>
          <cell r="AW18" t="str">
            <v>とそ出張所</v>
          </cell>
          <cell r="AX18" t="str">
            <v>104-543862</v>
          </cell>
          <cell r="BB18">
            <v>42461</v>
          </cell>
          <cell r="BC18">
            <v>211500</v>
          </cell>
        </row>
        <row r="19">
          <cell r="B19">
            <v>14</v>
          </cell>
          <cell r="C19">
            <v>1</v>
          </cell>
          <cell r="D19" t="str">
            <v>0</v>
          </cell>
          <cell r="E19" t="str">
            <v>1-</v>
          </cell>
          <cell r="F19" t="str">
            <v>033</v>
          </cell>
          <cell r="G19" t="str">
            <v>講師</v>
          </cell>
          <cell r="H19" t="str">
            <v>吉ヶ別符　和彦</v>
          </cell>
          <cell r="I19" t="str">
            <v>ﾖｼｶﾞﾍﾞｯﾌﾟ　ｶｽﾞﾋｺ</v>
          </cell>
          <cell r="J19" t="str">
            <v>姶良市西餠田</v>
          </cell>
          <cell r="K19" t="str">
            <v>3102-45</v>
          </cell>
          <cell r="L19" t="str">
            <v>姶良</v>
          </cell>
          <cell r="M19">
            <v>871184</v>
          </cell>
          <cell r="N19" t="str">
            <v>899-5431</v>
          </cell>
          <cell r="O19" t="str">
            <v>0995</v>
          </cell>
          <cell r="P19" t="str">
            <v>67</v>
          </cell>
          <cell r="Q19" t="str">
            <v>6044</v>
          </cell>
          <cell r="R19" t="str">
            <v>1年</v>
          </cell>
          <cell r="S19" t="str">
            <v>期付:3/29まで</v>
          </cell>
          <cell r="T19" t="str">
            <v>2年</v>
          </cell>
          <cell r="U19" t="str">
            <v>国･総･特</v>
          </cell>
          <cell r="V19" t="str">
            <v>国語/特情</v>
          </cell>
          <cell r="W19" t="str">
            <v>バレー/副</v>
          </cell>
          <cell r="X19" t="str">
            <v>3/29まで</v>
          </cell>
          <cell r="Y19" t="str">
            <v>070871184</v>
          </cell>
          <cell r="Z19" t="str">
            <v>鹿児島銀行</v>
          </cell>
          <cell r="AA19" t="str">
            <v>姶良</v>
          </cell>
          <cell r="AB19" t="str">
            <v>401-972450</v>
          </cell>
          <cell r="AC19" t="str">
            <v xml:space="preserve"> 0</v>
          </cell>
          <cell r="AD19" t="str">
            <v>車40分18.2㎞=　13,700</v>
          </cell>
          <cell r="AE19" t="str">
            <v>実家/  0</v>
          </cell>
          <cell r="AF19">
            <v>490820</v>
          </cell>
          <cell r="AG19">
            <v>42461</v>
          </cell>
          <cell r="AH19">
            <v>230752</v>
          </cell>
          <cell r="AI19">
            <v>213800</v>
          </cell>
          <cell r="AJ19">
            <v>8552</v>
          </cell>
          <cell r="AK19">
            <v>42461</v>
          </cell>
          <cell r="AN19" t="str">
            <v/>
          </cell>
          <cell r="AO19" t="str">
            <v/>
          </cell>
          <cell r="AP19" t="str">
            <v/>
          </cell>
          <cell r="AQ19" t="str">
            <v/>
          </cell>
          <cell r="AV19" t="str">
            <v>鹿児島銀行</v>
          </cell>
          <cell r="AW19" t="str">
            <v>姶良</v>
          </cell>
          <cell r="AX19" t="str">
            <v>401-972450</v>
          </cell>
          <cell r="BB19">
            <v>42461</v>
          </cell>
          <cell r="BC19">
            <v>213800</v>
          </cell>
        </row>
        <row r="20">
          <cell r="B20">
            <v>15</v>
          </cell>
          <cell r="C20">
            <v>1</v>
          </cell>
          <cell r="D20" t="str">
            <v>0</v>
          </cell>
          <cell r="E20" t="str">
            <v>2-</v>
          </cell>
          <cell r="G20" t="str">
            <v>教諭</v>
          </cell>
          <cell r="H20" t="str">
            <v>渡瀬　俊輔</v>
          </cell>
          <cell r="I20" t="str">
            <v>ﾜﾀｾ　ｼｭﾝｽｹ</v>
          </cell>
          <cell r="J20" t="str">
            <v>姶良市加治木町錦江町</v>
          </cell>
          <cell r="K20" t="str">
            <v>133</v>
          </cell>
          <cell r="L20" t="str">
            <v>錦江</v>
          </cell>
          <cell r="M20">
            <v>758108</v>
          </cell>
          <cell r="N20" t="str">
            <v>899-5222</v>
          </cell>
          <cell r="O20" t="str">
            <v>090</v>
          </cell>
          <cell r="P20" t="str">
            <v>8295</v>
          </cell>
          <cell r="Q20" t="str">
            <v>0210</v>
          </cell>
          <cell r="R20" t="str">
            <v>牧之原養護学校</v>
          </cell>
          <cell r="Y20" t="str">
            <v>070758108</v>
          </cell>
          <cell r="Z20" t="str">
            <v>鹿児島銀行</v>
          </cell>
          <cell r="AA20" t="str">
            <v>阿久根</v>
          </cell>
          <cell r="AB20" t="str">
            <v>350-859309</v>
          </cell>
          <cell r="AD20" t="str">
            <v>車15分14.3㎞=　10,200</v>
          </cell>
          <cell r="AE20" t="str">
            <v>借家/46000･　22500</v>
          </cell>
          <cell r="AF20">
            <v>570703</v>
          </cell>
          <cell r="AG20">
            <v>42370</v>
          </cell>
          <cell r="AK20">
            <v>41000</v>
          </cell>
          <cell r="AN20" t="str">
            <v/>
          </cell>
          <cell r="AO20" t="str">
            <v/>
          </cell>
          <cell r="AP20" t="str">
            <v/>
          </cell>
          <cell r="AQ20" t="str">
            <v/>
          </cell>
          <cell r="AV20" t="str">
            <v>鹿児島銀行</v>
          </cell>
          <cell r="AW20" t="str">
            <v>阿久根</v>
          </cell>
          <cell r="AX20" t="str">
            <v>350-859309</v>
          </cell>
          <cell r="AY20" t="str">
            <v>鹿児島銀行 阿久根 350-859309</v>
          </cell>
          <cell r="BB20">
            <v>39539</v>
          </cell>
          <cell r="BC20">
            <v>0</v>
          </cell>
        </row>
        <row r="21">
          <cell r="B21">
            <v>16</v>
          </cell>
          <cell r="G21" t="str">
            <v>非常勤講師</v>
          </cell>
          <cell r="H21" t="str">
            <v>三浦　祐成</v>
          </cell>
          <cell r="I21" t="str">
            <v>ﾐｳﾗ　ﾕｳｾｲ</v>
          </cell>
          <cell r="J21" t="str">
            <v>鹿児島市玉里団地1丁目</v>
          </cell>
          <cell r="K21" t="str">
            <v>42-2</v>
          </cell>
          <cell r="L21" t="str">
            <v>伊敷</v>
          </cell>
          <cell r="N21" t="str">
            <v>890-0011</v>
          </cell>
          <cell r="O21" t="str">
            <v>080</v>
          </cell>
          <cell r="P21" t="str">
            <v>5264</v>
          </cell>
          <cell r="Q21" t="str">
            <v>3976</v>
          </cell>
          <cell r="R21">
            <v>35</v>
          </cell>
          <cell r="S21">
            <v>115</v>
          </cell>
          <cell r="T21" t="str">
            <v>発令→</v>
          </cell>
          <cell r="U21">
            <v>42503</v>
          </cell>
          <cell r="V21" t="str">
            <v>美術</v>
          </cell>
          <cell r="W21" t="str">
            <v>横川中兼務</v>
          </cell>
          <cell r="X21">
            <v>42825</v>
          </cell>
          <cell r="Y21" t="str">
            <v/>
          </cell>
          <cell r="Z21" t="str">
            <v>鹿児島銀行</v>
          </cell>
          <cell r="AA21" t="str">
            <v>鴨池</v>
          </cell>
          <cell r="AB21" t="str">
            <v>120-3450267</v>
          </cell>
          <cell r="AN21" t="str">
            <v/>
          </cell>
          <cell r="AO21" t="str">
            <v/>
          </cell>
          <cell r="AP21" t="str">
            <v/>
          </cell>
          <cell r="AQ21" t="str">
            <v/>
          </cell>
          <cell r="BC21">
            <v>0</v>
          </cell>
        </row>
        <row r="22">
          <cell r="B22">
            <v>17</v>
          </cell>
          <cell r="G22" t="str">
            <v>特別支援教育支援員</v>
          </cell>
          <cell r="H22" t="str">
            <v>小屋敷　涼子</v>
          </cell>
          <cell r="I22" t="str">
            <v>ｺﾔｼｷ　ﾘｮｳｺ</v>
          </cell>
          <cell r="J22" t="str">
            <v>霧島市国分清水</v>
          </cell>
          <cell r="K22" t="str">
            <v>2-16-10</v>
          </cell>
          <cell r="N22" t="str">
            <v>899-4304</v>
          </cell>
          <cell r="O22" t="str">
            <v>0995</v>
          </cell>
          <cell r="P22" t="str">
            <v>47</v>
          </cell>
          <cell r="Q22" t="str">
            <v>6556</v>
          </cell>
          <cell r="R22" t="str">
            <v>兼務溝辺小学校</v>
          </cell>
          <cell r="Y22" t="str">
            <v/>
          </cell>
          <cell r="AN22" t="str">
            <v/>
          </cell>
          <cell r="AO22" t="str">
            <v/>
          </cell>
          <cell r="AP22" t="str">
            <v/>
          </cell>
          <cell r="AQ22" t="str">
            <v/>
          </cell>
          <cell r="AV22">
            <v>0</v>
          </cell>
          <cell r="AY22" t="str">
            <v xml:space="preserve">  </v>
          </cell>
          <cell r="BC22">
            <v>0</v>
          </cell>
        </row>
        <row r="23">
          <cell r="B23">
            <v>18</v>
          </cell>
          <cell r="Y23" t="str">
            <v/>
          </cell>
          <cell r="AN23" t="str">
            <v/>
          </cell>
          <cell r="AO23" t="str">
            <v/>
          </cell>
          <cell r="AP23" t="str">
            <v/>
          </cell>
          <cell r="AQ23" t="str">
            <v/>
          </cell>
          <cell r="AV23">
            <v>0</v>
          </cell>
          <cell r="AY23" t="str">
            <v xml:space="preserve">  </v>
          </cell>
          <cell r="BC23">
            <v>0</v>
          </cell>
        </row>
        <row r="24">
          <cell r="B24">
            <v>19</v>
          </cell>
          <cell r="Y24" t="str">
            <v/>
          </cell>
          <cell r="AN24" t="str">
            <v/>
          </cell>
          <cell r="AO24" t="str">
            <v/>
          </cell>
          <cell r="AP24" t="str">
            <v/>
          </cell>
          <cell r="AQ24" t="str">
            <v/>
          </cell>
          <cell r="AV24">
            <v>0</v>
          </cell>
          <cell r="AY24" t="str">
            <v xml:space="preserve">  </v>
          </cell>
          <cell r="BC24">
            <v>0</v>
          </cell>
        </row>
        <row r="25">
          <cell r="B25">
            <v>20</v>
          </cell>
          <cell r="G25" t="str">
            <v>学校主事</v>
          </cell>
          <cell r="H25" t="str">
            <v>今吉　孝子</v>
          </cell>
          <cell r="I25" t="str">
            <v>ｲﾏﾖｼ　ﾀｶｺ</v>
          </cell>
          <cell r="J25" t="str">
            <v>霧島市溝辺町麓</v>
          </cell>
          <cell r="K25" t="str">
            <v>1318原村団地2-440</v>
          </cell>
          <cell r="L25" t="str">
            <v>特別臨時職員</v>
          </cell>
          <cell r="N25" t="str">
            <v>899-6404</v>
          </cell>
          <cell r="O25" t="str">
            <v>0995</v>
          </cell>
          <cell r="P25" t="str">
            <v>58</v>
          </cell>
          <cell r="Q25" t="str">
            <v>4546</v>
          </cell>
          <cell r="R25" t="str">
            <v>学校主事</v>
          </cell>
          <cell r="S25" t="str">
            <v>H28/5/1～</v>
          </cell>
          <cell r="T25" t="str">
            <v>4年</v>
          </cell>
          <cell r="Y25" t="str">
            <v/>
          </cell>
          <cell r="AK25">
            <v>42491</v>
          </cell>
          <cell r="AN25" t="str">
            <v/>
          </cell>
          <cell r="AO25" t="str">
            <v/>
          </cell>
          <cell r="AP25" t="str">
            <v/>
          </cell>
          <cell r="AQ25" t="str">
            <v/>
          </cell>
          <cell r="AV25">
            <v>0</v>
          </cell>
          <cell r="AY25" t="str">
            <v xml:space="preserve">  </v>
          </cell>
          <cell r="BC25">
            <v>0</v>
          </cell>
        </row>
        <row r="26">
          <cell r="B26">
            <v>21</v>
          </cell>
          <cell r="G26" t="str">
            <v>司書補</v>
          </cell>
          <cell r="H26" t="str">
            <v>丹生附　隆子</v>
          </cell>
          <cell r="I26" t="str">
            <v>ﾆﾂｹ　ﾀｶｺ</v>
          </cell>
          <cell r="J26" t="str">
            <v>霧島市溝辺町有川</v>
          </cell>
          <cell r="K26" t="str">
            <v>670-18</v>
          </cell>
          <cell r="N26" t="str">
            <v>899-6401</v>
          </cell>
          <cell r="O26" t="str">
            <v>0995</v>
          </cell>
          <cell r="P26" t="str">
            <v>59</v>
          </cell>
          <cell r="Q26" t="str">
            <v>3995</v>
          </cell>
          <cell r="R26" t="str">
            <v>司書補</v>
          </cell>
          <cell r="T26" t="str">
            <v>4年</v>
          </cell>
          <cell r="Y26" t="str">
            <v/>
          </cell>
          <cell r="AK26">
            <v>42095</v>
          </cell>
          <cell r="AN26" t="str">
            <v/>
          </cell>
          <cell r="AO26" t="str">
            <v/>
          </cell>
          <cell r="AP26" t="str">
            <v/>
          </cell>
          <cell r="AQ26" t="str">
            <v/>
          </cell>
          <cell r="AV26">
            <v>0</v>
          </cell>
          <cell r="AY26" t="str">
            <v xml:space="preserve">  </v>
          </cell>
          <cell r="BC26">
            <v>0</v>
          </cell>
        </row>
        <row r="27">
          <cell r="B27">
            <v>22</v>
          </cell>
          <cell r="Y27" t="str">
            <v/>
          </cell>
          <cell r="AN27" t="str">
            <v/>
          </cell>
          <cell r="AO27" t="str">
            <v/>
          </cell>
          <cell r="AP27" t="str">
            <v/>
          </cell>
          <cell r="AQ27" t="str">
            <v/>
          </cell>
          <cell r="AY27" t="str">
            <v xml:space="preserve">  </v>
          </cell>
          <cell r="BC27">
            <v>0</v>
          </cell>
        </row>
        <row r="28">
          <cell r="B28">
            <v>23</v>
          </cell>
          <cell r="Y28" t="str">
            <v/>
          </cell>
          <cell r="AN28" t="str">
            <v/>
          </cell>
          <cell r="AO28" t="str">
            <v/>
          </cell>
          <cell r="AP28" t="str">
            <v/>
          </cell>
          <cell r="AQ28" t="str">
            <v/>
          </cell>
          <cell r="AV28">
            <v>0</v>
          </cell>
          <cell r="AY28" t="str">
            <v xml:space="preserve">  </v>
          </cell>
          <cell r="BC28">
            <v>0</v>
          </cell>
        </row>
        <row r="29">
          <cell r="B29">
            <v>24</v>
          </cell>
          <cell r="G29" t="str">
            <v>特別支援教育支援員</v>
          </cell>
          <cell r="H29" t="str">
            <v>村部　志乃</v>
          </cell>
          <cell r="I29" t="str">
            <v>ﾑﾗﾍﾞ　ｼﾉ</v>
          </cell>
          <cell r="R29" t="str">
            <v>竹子小・安良小兼務</v>
          </cell>
          <cell r="Y29" t="str">
            <v/>
          </cell>
          <cell r="AN29" t="str">
            <v/>
          </cell>
          <cell r="AO29" t="str">
            <v/>
          </cell>
          <cell r="AP29" t="str">
            <v/>
          </cell>
          <cell r="AQ29" t="str">
            <v/>
          </cell>
          <cell r="AV29">
            <v>0</v>
          </cell>
          <cell r="BC29">
            <v>0</v>
          </cell>
        </row>
        <row r="30">
          <cell r="B30">
            <v>25</v>
          </cell>
          <cell r="AN30" t="str">
            <v/>
          </cell>
          <cell r="AO30" t="str">
            <v/>
          </cell>
          <cell r="AP30" t="str">
            <v/>
          </cell>
          <cell r="AQ30" t="str">
            <v/>
          </cell>
          <cell r="AV30">
            <v>0</v>
          </cell>
          <cell r="AY30" t="str">
            <v xml:space="preserve">  </v>
          </cell>
          <cell r="BC30">
            <v>0</v>
          </cell>
        </row>
        <row r="31">
          <cell r="B31">
            <v>26</v>
          </cell>
          <cell r="AN31" t="str">
            <v/>
          </cell>
          <cell r="AO31" t="str">
            <v/>
          </cell>
          <cell r="AP31" t="str">
            <v/>
          </cell>
          <cell r="AQ31" t="str">
            <v/>
          </cell>
          <cell r="AV31">
            <v>0</v>
          </cell>
          <cell r="AY31" t="str">
            <v xml:space="preserve">  </v>
          </cell>
          <cell r="BC31">
            <v>0</v>
          </cell>
        </row>
        <row r="32">
          <cell r="B32">
            <v>27</v>
          </cell>
          <cell r="Y32" t="str">
            <v/>
          </cell>
          <cell r="AL32">
            <v>41371</v>
          </cell>
          <cell r="AM32">
            <v>41371</v>
          </cell>
          <cell r="AN32">
            <v>41316</v>
          </cell>
          <cell r="AO32">
            <v>41427</v>
          </cell>
          <cell r="AP32">
            <v>41428</v>
          </cell>
          <cell r="AQ32">
            <v>41735</v>
          </cell>
          <cell r="AR32">
            <v>41729</v>
          </cell>
          <cell r="AS32" t="str">
            <v>216日</v>
          </cell>
          <cell r="AT32" t="str">
            <v>原村　萌慧</v>
          </cell>
          <cell r="AV32">
            <v>0</v>
          </cell>
          <cell r="AY32" t="str">
            <v xml:space="preserve">  </v>
          </cell>
          <cell r="BC32">
            <v>0</v>
          </cell>
        </row>
        <row r="33">
          <cell r="B33">
            <v>28</v>
          </cell>
          <cell r="Y33" t="str">
            <v/>
          </cell>
          <cell r="AQ33" t="str">
            <v/>
          </cell>
          <cell r="AV33">
            <v>0</v>
          </cell>
          <cell r="AY33" t="str">
            <v xml:space="preserve">  </v>
          </cell>
          <cell r="BC33">
            <v>0</v>
          </cell>
        </row>
        <row r="34">
          <cell r="B34">
            <v>29</v>
          </cell>
          <cell r="Y34" t="str">
            <v/>
          </cell>
          <cell r="AQ34" t="str">
            <v/>
          </cell>
          <cell r="AV34">
            <v>0</v>
          </cell>
          <cell r="AY34" t="str">
            <v xml:space="preserve">  </v>
          </cell>
          <cell r="BC34">
            <v>0</v>
          </cell>
        </row>
        <row r="35">
          <cell r="B35">
            <v>30</v>
          </cell>
          <cell r="Y35" t="str">
            <v/>
          </cell>
          <cell r="AQ35" t="str">
            <v/>
          </cell>
          <cell r="AV35">
            <v>0</v>
          </cell>
          <cell r="AY35" t="str">
            <v xml:space="preserve">  </v>
          </cell>
          <cell r="BC35">
            <v>0</v>
          </cell>
        </row>
        <row r="36">
          <cell r="B36">
            <v>31</v>
          </cell>
          <cell r="Y36" t="str">
            <v/>
          </cell>
          <cell r="AQ36" t="str">
            <v/>
          </cell>
          <cell r="AV36">
            <v>0</v>
          </cell>
          <cell r="AY36" t="str">
            <v xml:space="preserve">  </v>
          </cell>
          <cell r="BC36">
            <v>0</v>
          </cell>
        </row>
        <row r="37">
          <cell r="B37">
            <v>32</v>
          </cell>
          <cell r="Y37" t="str">
            <v/>
          </cell>
          <cell r="AQ37" t="str">
            <v/>
          </cell>
          <cell r="AV37">
            <v>0</v>
          </cell>
          <cell r="AY37" t="str">
            <v xml:space="preserve">  </v>
          </cell>
          <cell r="BC37">
            <v>0</v>
          </cell>
        </row>
        <row r="38">
          <cell r="B38">
            <v>33</v>
          </cell>
          <cell r="AH38">
            <v>0</v>
          </cell>
          <cell r="AQ38" t="str">
            <v/>
          </cell>
          <cell r="AV38">
            <v>0</v>
          </cell>
          <cell r="AY38" t="str">
            <v xml:space="preserve">  </v>
          </cell>
          <cell r="BC38">
            <v>0</v>
          </cell>
        </row>
        <row r="39">
          <cell r="B39">
            <v>34</v>
          </cell>
          <cell r="Y39" t="str">
            <v/>
          </cell>
          <cell r="AH39">
            <v>0</v>
          </cell>
          <cell r="AQ39" t="str">
            <v/>
          </cell>
          <cell r="AY39" t="str">
            <v xml:space="preserve">  </v>
          </cell>
          <cell r="BC39">
            <v>0</v>
          </cell>
        </row>
        <row r="40">
          <cell r="B40">
            <v>35</v>
          </cell>
          <cell r="Y40" t="str">
            <v/>
          </cell>
          <cell r="AH40">
            <v>0</v>
          </cell>
          <cell r="AQ40" t="str">
            <v/>
          </cell>
          <cell r="AY40" t="str">
            <v xml:space="preserve">  </v>
          </cell>
          <cell r="BC40">
            <v>0</v>
          </cell>
        </row>
        <row r="41">
          <cell r="B41">
            <v>36</v>
          </cell>
          <cell r="Y41" t="str">
            <v/>
          </cell>
          <cell r="AH41">
            <v>0</v>
          </cell>
          <cell r="AQ41" t="str">
            <v/>
          </cell>
          <cell r="AV41">
            <v>0</v>
          </cell>
          <cell r="AY41" t="str">
            <v xml:space="preserve">  </v>
          </cell>
          <cell r="BC41">
            <v>0</v>
          </cell>
        </row>
        <row r="42">
          <cell r="B42">
            <v>37</v>
          </cell>
          <cell r="AH42">
            <v>0</v>
          </cell>
          <cell r="AQ42" t="str">
            <v/>
          </cell>
          <cell r="AY42" t="str">
            <v xml:space="preserve">  </v>
          </cell>
          <cell r="BC42">
            <v>0</v>
          </cell>
        </row>
        <row r="43">
          <cell r="B43">
            <v>38</v>
          </cell>
          <cell r="AH43">
            <v>0</v>
          </cell>
          <cell r="AQ43" t="str">
            <v/>
          </cell>
          <cell r="AY43" t="str">
            <v xml:space="preserve">  </v>
          </cell>
          <cell r="BC43">
            <v>0</v>
          </cell>
        </row>
        <row r="44">
          <cell r="B44">
            <v>39</v>
          </cell>
          <cell r="AH44">
            <v>0</v>
          </cell>
          <cell r="AN44" t="str">
            <v/>
          </cell>
          <cell r="AO44" t="str">
            <v/>
          </cell>
          <cell r="AP44" t="str">
            <v/>
          </cell>
          <cell r="AQ44" t="str">
            <v/>
          </cell>
          <cell r="AV44">
            <v>0</v>
          </cell>
          <cell r="AY44" t="str">
            <v xml:space="preserve">  </v>
          </cell>
          <cell r="BC44">
            <v>0</v>
          </cell>
        </row>
        <row r="45">
          <cell r="B45">
            <v>40</v>
          </cell>
          <cell r="AH45">
            <v>0</v>
          </cell>
          <cell r="AQ45" t="str">
            <v/>
          </cell>
          <cell r="AY45" t="str">
            <v xml:space="preserve">  </v>
          </cell>
          <cell r="BC45">
            <v>0</v>
          </cell>
        </row>
        <row r="46">
          <cell r="B46">
            <v>41</v>
          </cell>
          <cell r="Y46" t="str">
            <v/>
          </cell>
          <cell r="AH46">
            <v>0</v>
          </cell>
          <cell r="AQ46" t="str">
            <v/>
          </cell>
          <cell r="AY46" t="str">
            <v xml:space="preserve">  </v>
          </cell>
          <cell r="BC46">
            <v>0</v>
          </cell>
        </row>
        <row r="47">
          <cell r="B47">
            <v>42</v>
          </cell>
          <cell r="Y47" t="str">
            <v/>
          </cell>
          <cell r="AH47">
            <v>0</v>
          </cell>
          <cell r="AQ47" t="str">
            <v/>
          </cell>
          <cell r="AY47" t="str">
            <v xml:space="preserve">  </v>
          </cell>
          <cell r="BC47">
            <v>0</v>
          </cell>
        </row>
        <row r="48">
          <cell r="B48">
            <v>43</v>
          </cell>
          <cell r="Y48" t="str">
            <v/>
          </cell>
          <cell r="AH48">
            <v>0</v>
          </cell>
          <cell r="AQ48" t="str">
            <v/>
          </cell>
          <cell r="AY48" t="str">
            <v xml:space="preserve">  </v>
          </cell>
          <cell r="BC48">
            <v>0</v>
          </cell>
        </row>
        <row r="49">
          <cell r="B49">
            <v>44</v>
          </cell>
          <cell r="Y49" t="str">
            <v/>
          </cell>
          <cell r="AH49">
            <v>0</v>
          </cell>
          <cell r="AQ49" t="str">
            <v/>
          </cell>
          <cell r="AY49" t="str">
            <v xml:space="preserve">  </v>
          </cell>
          <cell r="BC49">
            <v>0</v>
          </cell>
        </row>
        <row r="50">
          <cell r="B50">
            <v>45</v>
          </cell>
          <cell r="Y50" t="str">
            <v/>
          </cell>
          <cell r="AH50">
            <v>0</v>
          </cell>
          <cell r="AQ50" t="str">
            <v/>
          </cell>
          <cell r="AY50" t="str">
            <v xml:space="preserve">  </v>
          </cell>
          <cell r="BC50">
            <v>0</v>
          </cell>
        </row>
        <row r="51">
          <cell r="B51">
            <v>46</v>
          </cell>
          <cell r="Y51" t="str">
            <v/>
          </cell>
          <cell r="AH51">
            <v>0</v>
          </cell>
          <cell r="AQ51" t="str">
            <v/>
          </cell>
          <cell r="AY51" t="str">
            <v xml:space="preserve">  </v>
          </cell>
          <cell r="BC51">
            <v>0</v>
          </cell>
        </row>
        <row r="52">
          <cell r="B52">
            <v>47</v>
          </cell>
          <cell r="Y52" t="str">
            <v/>
          </cell>
          <cell r="AH52">
            <v>0</v>
          </cell>
          <cell r="AQ52" t="str">
            <v/>
          </cell>
          <cell r="AY52" t="str">
            <v xml:space="preserve">  </v>
          </cell>
          <cell r="BC52">
            <v>0</v>
          </cell>
        </row>
        <row r="53">
          <cell r="B53">
            <v>48</v>
          </cell>
          <cell r="Y53" t="str">
            <v/>
          </cell>
          <cell r="AH53">
            <v>0</v>
          </cell>
          <cell r="AQ53" t="str">
            <v/>
          </cell>
          <cell r="AY53" t="str">
            <v xml:space="preserve">  </v>
          </cell>
          <cell r="BC53">
            <v>0</v>
          </cell>
        </row>
        <row r="54">
          <cell r="B54">
            <v>49</v>
          </cell>
          <cell r="Y54" t="str">
            <v/>
          </cell>
          <cell r="AH54">
            <v>0</v>
          </cell>
          <cell r="AQ54" t="str">
            <v/>
          </cell>
          <cell r="AY54" t="str">
            <v xml:space="preserve">  </v>
          </cell>
          <cell r="BC54">
            <v>0</v>
          </cell>
        </row>
        <row r="55">
          <cell r="B55">
            <v>50</v>
          </cell>
          <cell r="C55">
            <v>1</v>
          </cell>
          <cell r="D55" t="str">
            <v>0</v>
          </cell>
          <cell r="E55" t="str">
            <v>2-</v>
          </cell>
          <cell r="F55" t="str">
            <v>066</v>
          </cell>
          <cell r="G55" t="str">
            <v>教諭</v>
          </cell>
          <cell r="H55" t="str">
            <v xml:space="preserve">薩摩　隼人 </v>
          </cell>
          <cell r="I55" t="str">
            <v>ｻﾂﾏ　ﾊﾔﾄ</v>
          </cell>
          <cell r="J55" t="str">
            <v>鹿児島市天文館1丁目</v>
          </cell>
          <cell r="K55" t="str">
            <v>　2-3</v>
          </cell>
          <cell r="L55" t="str">
            <v>天文館</v>
          </cell>
          <cell r="M55">
            <v>123456</v>
          </cell>
          <cell r="N55" t="str">
            <v>899-0101</v>
          </cell>
          <cell r="O55" t="str">
            <v>099</v>
          </cell>
          <cell r="P55" t="str">
            <v>207</v>
          </cell>
          <cell r="Q55" t="str">
            <v>0008</v>
          </cell>
          <cell r="R55" t="str">
            <v>ｻﾝﾌﾟﾙ</v>
          </cell>
          <cell r="S55" t="str">
            <v>進路指導主任</v>
          </cell>
          <cell r="T55" t="str">
            <v>3年</v>
          </cell>
          <cell r="U55" t="str">
            <v>3年主任</v>
          </cell>
          <cell r="V55" t="str">
            <v>数学</v>
          </cell>
          <cell r="W55" t="str">
            <v>野球/顧問</v>
          </cell>
          <cell r="Y55" t="str">
            <v>070123456</v>
          </cell>
          <cell r="Z55" t="str">
            <v>鹿児島銀行</v>
          </cell>
          <cell r="AA55" t="str">
            <v>みずほ通</v>
          </cell>
          <cell r="AB55" t="str">
            <v>101-0000007</v>
          </cell>
          <cell r="AC55" t="str">
            <v>配/子2</v>
          </cell>
          <cell r="AD55" t="str">
            <v>車115分42.5㎞(高速57分47.7㎞)=　31,500(16,778)</v>
          </cell>
          <cell r="AE55" t="str">
            <v>借家/57000･　27000</v>
          </cell>
          <cell r="AF55">
            <v>450601</v>
          </cell>
          <cell r="AG55">
            <v>42005</v>
          </cell>
          <cell r="AH55">
            <v>338912</v>
          </cell>
          <cell r="AI55">
            <v>315300</v>
          </cell>
          <cell r="AJ55">
            <v>12612</v>
          </cell>
          <cell r="AK55">
            <v>41000</v>
          </cell>
          <cell r="AL55">
            <v>42516</v>
          </cell>
          <cell r="AM55">
            <v>42502</v>
          </cell>
          <cell r="AN55">
            <v>42461</v>
          </cell>
          <cell r="AO55">
            <v>42558</v>
          </cell>
          <cell r="AP55">
            <v>42559</v>
          </cell>
          <cell r="AQ55">
            <v>42866</v>
          </cell>
          <cell r="AR55">
            <v>42825</v>
          </cell>
          <cell r="AS55" t="str">
            <v>第3子 扶養･児童手当受給　配偶者(夫)</v>
          </cell>
          <cell r="AT55" t="str">
            <v>薩摩　ほまれ</v>
          </cell>
          <cell r="AU55" t="str">
            <v>二男</v>
          </cell>
          <cell r="AV55" t="str">
            <v>みずほ銀行</v>
          </cell>
          <cell r="AW55" t="str">
            <v>みずほ通</v>
          </cell>
          <cell r="AX55" t="str">
            <v>000007</v>
          </cell>
          <cell r="AY55" t="str">
            <v>九州労働</v>
          </cell>
          <cell r="AZ55" t="str">
            <v>鹿児島</v>
          </cell>
          <cell r="BA55" t="str">
            <v>934-11111101</v>
          </cell>
          <cell r="BB55">
            <v>31868</v>
          </cell>
          <cell r="BC55">
            <v>315300</v>
          </cell>
          <cell r="BD55" t="str">
            <v>みどり/無職</v>
          </cell>
          <cell r="BE55" t="str">
            <v>薩摩　みどり</v>
          </cell>
          <cell r="BF55" t="str">
            <v>ｻﾂﾏ　ﾐﾄﾞﾘ</v>
          </cell>
          <cell r="BG55">
            <v>26132</v>
          </cell>
        </row>
        <row r="56">
          <cell r="B56">
            <v>51</v>
          </cell>
          <cell r="Y56" t="str">
            <v/>
          </cell>
          <cell r="AH56">
            <v>0</v>
          </cell>
          <cell r="AQ56" t="str">
            <v/>
          </cell>
          <cell r="AY56" t="str">
            <v xml:space="preserve">  </v>
          </cell>
          <cell r="BC56">
            <v>0</v>
          </cell>
        </row>
        <row r="57">
          <cell r="B57">
            <v>52</v>
          </cell>
          <cell r="Y57" t="str">
            <v/>
          </cell>
          <cell r="AH57">
            <v>0</v>
          </cell>
          <cell r="AQ57" t="str">
            <v/>
          </cell>
          <cell r="AY57" t="str">
            <v xml:space="preserve">  </v>
          </cell>
          <cell r="BC57">
            <v>0</v>
          </cell>
        </row>
        <row r="58">
          <cell r="B58">
            <v>53</v>
          </cell>
          <cell r="Y58" t="str">
            <v/>
          </cell>
          <cell r="AH58">
            <v>0</v>
          </cell>
          <cell r="AQ58" t="str">
            <v/>
          </cell>
          <cell r="AY58" t="str">
            <v xml:space="preserve">  </v>
          </cell>
          <cell r="BC58">
            <v>0</v>
          </cell>
        </row>
        <row r="59">
          <cell r="B59">
            <v>54</v>
          </cell>
          <cell r="Y59" t="str">
            <v/>
          </cell>
          <cell r="AH59">
            <v>0</v>
          </cell>
          <cell r="AQ59" t="str">
            <v/>
          </cell>
          <cell r="AY59" t="str">
            <v xml:space="preserve">  </v>
          </cell>
          <cell r="BC59">
            <v>0</v>
          </cell>
        </row>
        <row r="60">
          <cell r="B60">
            <v>55</v>
          </cell>
          <cell r="Y60" t="str">
            <v/>
          </cell>
          <cell r="AH60">
            <v>0</v>
          </cell>
          <cell r="AQ60" t="str">
            <v/>
          </cell>
          <cell r="AY60" t="str">
            <v xml:space="preserve">  </v>
          </cell>
          <cell r="BC60">
            <v>0</v>
          </cell>
        </row>
        <row r="61">
          <cell r="B61">
            <v>56</v>
          </cell>
          <cell r="Y61" t="str">
            <v/>
          </cell>
          <cell r="AH61">
            <v>0</v>
          </cell>
          <cell r="AQ61" t="str">
            <v/>
          </cell>
          <cell r="AY61" t="str">
            <v xml:space="preserve">  </v>
          </cell>
          <cell r="BC61">
            <v>0</v>
          </cell>
        </row>
        <row r="62">
          <cell r="B62">
            <v>57</v>
          </cell>
          <cell r="Y62" t="str">
            <v/>
          </cell>
          <cell r="AH62">
            <v>0</v>
          </cell>
          <cell r="AQ62" t="str">
            <v/>
          </cell>
          <cell r="AY62" t="str">
            <v xml:space="preserve">  </v>
          </cell>
          <cell r="BC62">
            <v>0</v>
          </cell>
        </row>
        <row r="63">
          <cell r="B63">
            <v>58</v>
          </cell>
          <cell r="Y63" t="str">
            <v/>
          </cell>
          <cell r="AH63">
            <v>0</v>
          </cell>
          <cell r="AQ63" t="str">
            <v/>
          </cell>
          <cell r="AY63" t="str">
            <v xml:space="preserve">  </v>
          </cell>
          <cell r="BC63">
            <v>0</v>
          </cell>
        </row>
        <row r="64">
          <cell r="B64">
            <v>59</v>
          </cell>
          <cell r="Y64" t="str">
            <v/>
          </cell>
          <cell r="AH64">
            <v>0</v>
          </cell>
          <cell r="AQ64" t="str">
            <v/>
          </cell>
          <cell r="AY64" t="str">
            <v xml:space="preserve">  </v>
          </cell>
          <cell r="BC64">
            <v>0</v>
          </cell>
        </row>
        <row r="65">
          <cell r="B65">
            <v>60</v>
          </cell>
          <cell r="Y65" t="str">
            <v/>
          </cell>
          <cell r="AH65">
            <v>0</v>
          </cell>
          <cell r="AQ65" t="str">
            <v/>
          </cell>
          <cell r="AY65" t="str">
            <v xml:space="preserve">  </v>
          </cell>
          <cell r="BC65">
            <v>0</v>
          </cell>
        </row>
        <row r="66">
          <cell r="B66">
            <v>61</v>
          </cell>
          <cell r="Y66" t="str">
            <v/>
          </cell>
          <cell r="AH66">
            <v>0</v>
          </cell>
          <cell r="AQ66" t="str">
            <v/>
          </cell>
          <cell r="AY66" t="str">
            <v xml:space="preserve">  </v>
          </cell>
          <cell r="BC66">
            <v>0</v>
          </cell>
        </row>
        <row r="67">
          <cell r="B67">
            <v>62</v>
          </cell>
          <cell r="Y67" t="str">
            <v/>
          </cell>
          <cell r="AH67">
            <v>0</v>
          </cell>
          <cell r="AQ67" t="str">
            <v/>
          </cell>
          <cell r="AY67" t="str">
            <v xml:space="preserve">  </v>
          </cell>
          <cell r="BC67">
            <v>0</v>
          </cell>
        </row>
        <row r="68">
          <cell r="B68">
            <v>63</v>
          </cell>
          <cell r="Y68" t="str">
            <v/>
          </cell>
          <cell r="AH68">
            <v>0</v>
          </cell>
          <cell r="AQ68" t="str">
            <v/>
          </cell>
          <cell r="AY68" t="str">
            <v xml:space="preserve">  </v>
          </cell>
          <cell r="BC68">
            <v>0</v>
          </cell>
        </row>
        <row r="69">
          <cell r="B69">
            <v>64</v>
          </cell>
          <cell r="Y69" t="str">
            <v/>
          </cell>
          <cell r="AH69">
            <v>0</v>
          </cell>
          <cell r="AQ69" t="str">
            <v/>
          </cell>
          <cell r="AY69" t="str">
            <v xml:space="preserve">  </v>
          </cell>
          <cell r="BC69">
            <v>0</v>
          </cell>
        </row>
        <row r="70">
          <cell r="B70">
            <v>65</v>
          </cell>
          <cell r="Y70" t="str">
            <v/>
          </cell>
          <cell r="AH70">
            <v>0</v>
          </cell>
          <cell r="AQ70" t="str">
            <v/>
          </cell>
          <cell r="AY70" t="str">
            <v xml:space="preserve">  </v>
          </cell>
          <cell r="BC70">
            <v>0</v>
          </cell>
        </row>
        <row r="71">
          <cell r="B71">
            <v>66</v>
          </cell>
          <cell r="Y71" t="str">
            <v/>
          </cell>
          <cell r="AH71">
            <v>0</v>
          </cell>
          <cell r="AQ71" t="str">
            <v/>
          </cell>
          <cell r="AY71" t="str">
            <v xml:space="preserve">  </v>
          </cell>
          <cell r="BC71">
            <v>0</v>
          </cell>
        </row>
        <row r="72">
          <cell r="B72">
            <v>67</v>
          </cell>
          <cell r="Y72" t="str">
            <v/>
          </cell>
          <cell r="AH72">
            <v>0</v>
          </cell>
          <cell r="AQ72" t="str">
            <v/>
          </cell>
          <cell r="AY72" t="str">
            <v xml:space="preserve">  </v>
          </cell>
          <cell r="BC72">
            <v>0</v>
          </cell>
        </row>
        <row r="73">
          <cell r="B73">
            <v>68</v>
          </cell>
          <cell r="Y73" t="str">
            <v/>
          </cell>
          <cell r="AH73">
            <v>0</v>
          </cell>
          <cell r="AQ73" t="str">
            <v/>
          </cell>
          <cell r="AY73" t="str">
            <v xml:space="preserve">  </v>
          </cell>
          <cell r="BC73">
            <v>0</v>
          </cell>
        </row>
        <row r="74">
          <cell r="B74">
            <v>69</v>
          </cell>
          <cell r="Y74" t="str">
            <v/>
          </cell>
          <cell r="AH74">
            <v>0</v>
          </cell>
          <cell r="AQ74" t="str">
            <v/>
          </cell>
          <cell r="AY74" t="str">
            <v xml:space="preserve">  </v>
          </cell>
          <cell r="BC74">
            <v>0</v>
          </cell>
        </row>
        <row r="75">
          <cell r="B75">
            <v>70</v>
          </cell>
          <cell r="Y75" t="str">
            <v/>
          </cell>
          <cell r="AH75">
            <v>0</v>
          </cell>
          <cell r="AQ75" t="str">
            <v/>
          </cell>
          <cell r="AY75" t="str">
            <v xml:space="preserve">  </v>
          </cell>
          <cell r="BC75">
            <v>0</v>
          </cell>
        </row>
        <row r="76">
          <cell r="B76">
            <v>71</v>
          </cell>
          <cell r="Y76" t="str">
            <v/>
          </cell>
          <cell r="AH76">
            <v>0</v>
          </cell>
          <cell r="AQ76" t="str">
            <v/>
          </cell>
          <cell r="AY76" t="str">
            <v xml:space="preserve">  </v>
          </cell>
          <cell r="BC76">
            <v>0</v>
          </cell>
        </row>
        <row r="77">
          <cell r="B77">
            <v>72</v>
          </cell>
          <cell r="Y77" t="str">
            <v/>
          </cell>
          <cell r="AH77">
            <v>0</v>
          </cell>
          <cell r="AQ77" t="str">
            <v/>
          </cell>
          <cell r="AY77" t="str">
            <v xml:space="preserve">  </v>
          </cell>
          <cell r="BC77">
            <v>0</v>
          </cell>
        </row>
        <row r="78">
          <cell r="B78">
            <v>73</v>
          </cell>
          <cell r="Y78" t="str">
            <v/>
          </cell>
          <cell r="AH78">
            <v>0</v>
          </cell>
          <cell r="AQ78" t="str">
            <v/>
          </cell>
          <cell r="AY78" t="str">
            <v xml:space="preserve">  </v>
          </cell>
          <cell r="BC78">
            <v>0</v>
          </cell>
        </row>
        <row r="79">
          <cell r="B79">
            <v>74</v>
          </cell>
          <cell r="Y79" t="str">
            <v/>
          </cell>
          <cell r="AH79">
            <v>0</v>
          </cell>
          <cell r="AQ79" t="str">
            <v/>
          </cell>
          <cell r="AY79" t="str">
            <v xml:space="preserve">  </v>
          </cell>
          <cell r="BC79">
            <v>0</v>
          </cell>
        </row>
        <row r="80">
          <cell r="B80">
            <v>75</v>
          </cell>
          <cell r="Y80" t="str">
            <v/>
          </cell>
          <cell r="AQ80" t="str">
            <v/>
          </cell>
          <cell r="AY80" t="str">
            <v xml:space="preserve">  </v>
          </cell>
          <cell r="BC80">
            <v>0</v>
          </cell>
        </row>
        <row r="81">
          <cell r="B81">
            <v>76</v>
          </cell>
          <cell r="Y81" t="str">
            <v/>
          </cell>
          <cell r="AQ81" t="str">
            <v/>
          </cell>
          <cell r="AY81" t="str">
            <v xml:space="preserve">  </v>
          </cell>
          <cell r="BC81">
            <v>0</v>
          </cell>
        </row>
        <row r="82">
          <cell r="B82">
            <v>77</v>
          </cell>
          <cell r="Y82" t="str">
            <v/>
          </cell>
          <cell r="AQ82" t="str">
            <v/>
          </cell>
          <cell r="AY82" t="str">
            <v xml:space="preserve">  </v>
          </cell>
          <cell r="BC82">
            <v>0</v>
          </cell>
        </row>
        <row r="83">
          <cell r="B83">
            <v>78</v>
          </cell>
          <cell r="Y83" t="str">
            <v/>
          </cell>
          <cell r="AQ83" t="str">
            <v/>
          </cell>
          <cell r="AY83" t="str">
            <v xml:space="preserve">  </v>
          </cell>
          <cell r="BC83">
            <v>0</v>
          </cell>
        </row>
        <row r="84">
          <cell r="B84">
            <v>79</v>
          </cell>
          <cell r="Y84" t="str">
            <v/>
          </cell>
          <cell r="AQ84" t="str">
            <v/>
          </cell>
          <cell r="AY84" t="str">
            <v xml:space="preserve">  </v>
          </cell>
          <cell r="BC84">
            <v>0</v>
          </cell>
        </row>
        <row r="85">
          <cell r="B85">
            <v>80</v>
          </cell>
          <cell r="Y85" t="str">
            <v/>
          </cell>
          <cell r="AQ85" t="str">
            <v/>
          </cell>
          <cell r="AY85" t="str">
            <v xml:space="preserve">  </v>
          </cell>
          <cell r="BC85">
            <v>0</v>
          </cell>
        </row>
        <row r="86">
          <cell r="B86">
            <v>81</v>
          </cell>
          <cell r="Y86" t="str">
            <v/>
          </cell>
          <cell r="AQ86" t="str">
            <v/>
          </cell>
          <cell r="AY86" t="str">
            <v xml:space="preserve">  </v>
          </cell>
          <cell r="BC86">
            <v>0</v>
          </cell>
        </row>
        <row r="87">
          <cell r="B87">
            <v>82</v>
          </cell>
          <cell r="Y87" t="str">
            <v/>
          </cell>
          <cell r="AQ87" t="str">
            <v/>
          </cell>
          <cell r="AY87" t="str">
            <v xml:space="preserve">  </v>
          </cell>
          <cell r="BC87">
            <v>0</v>
          </cell>
        </row>
        <row r="88">
          <cell r="B88">
            <v>83</v>
          </cell>
          <cell r="Y88" t="str">
            <v/>
          </cell>
          <cell r="AQ88" t="str">
            <v/>
          </cell>
          <cell r="AY88" t="str">
            <v xml:space="preserve">  </v>
          </cell>
          <cell r="BC88">
            <v>0</v>
          </cell>
        </row>
        <row r="89">
          <cell r="B89">
            <v>84</v>
          </cell>
          <cell r="Y89" t="str">
            <v/>
          </cell>
          <cell r="AQ89" t="str">
            <v/>
          </cell>
          <cell r="AY89" t="str">
            <v xml:space="preserve">  </v>
          </cell>
          <cell r="BC89">
            <v>0</v>
          </cell>
        </row>
        <row r="90">
          <cell r="B90">
            <v>85</v>
          </cell>
          <cell r="Y90" t="str">
            <v/>
          </cell>
          <cell r="AQ90" t="str">
            <v/>
          </cell>
          <cell r="AY90" t="str">
            <v xml:space="preserve">  </v>
          </cell>
          <cell r="BC90">
            <v>0</v>
          </cell>
        </row>
        <row r="91">
          <cell r="B91">
            <v>86</v>
          </cell>
          <cell r="Y91" t="str">
            <v/>
          </cell>
          <cell r="AQ91" t="str">
            <v/>
          </cell>
          <cell r="AY91" t="str">
            <v xml:space="preserve">  </v>
          </cell>
          <cell r="BC91">
            <v>0</v>
          </cell>
        </row>
        <row r="92">
          <cell r="B92">
            <v>87</v>
          </cell>
          <cell r="Y92" t="str">
            <v/>
          </cell>
          <cell r="AQ92" t="str">
            <v/>
          </cell>
          <cell r="AY92" t="str">
            <v xml:space="preserve">  </v>
          </cell>
          <cell r="BC92">
            <v>0</v>
          </cell>
        </row>
        <row r="93">
          <cell r="B93">
            <v>88</v>
          </cell>
          <cell r="Y93" t="str">
            <v/>
          </cell>
          <cell r="AQ93" t="str">
            <v/>
          </cell>
          <cell r="AY93" t="str">
            <v xml:space="preserve">  </v>
          </cell>
          <cell r="BC93">
            <v>0</v>
          </cell>
        </row>
        <row r="94">
          <cell r="B94">
            <v>89</v>
          </cell>
          <cell r="Y94" t="str">
            <v/>
          </cell>
          <cell r="AQ94" t="str">
            <v/>
          </cell>
          <cell r="AY94" t="str">
            <v xml:space="preserve">  </v>
          </cell>
          <cell r="BC94">
            <v>0</v>
          </cell>
        </row>
        <row r="95">
          <cell r="B95">
            <v>90</v>
          </cell>
          <cell r="Y95" t="str">
            <v/>
          </cell>
          <cell r="AQ95" t="str">
            <v/>
          </cell>
          <cell r="AY95" t="str">
            <v xml:space="preserve">  </v>
          </cell>
          <cell r="BC95">
            <v>0</v>
          </cell>
        </row>
        <row r="96">
          <cell r="B96">
            <v>91</v>
          </cell>
          <cell r="Y96" t="str">
            <v/>
          </cell>
          <cell r="AQ96" t="str">
            <v/>
          </cell>
          <cell r="AY96" t="str">
            <v xml:space="preserve">  </v>
          </cell>
          <cell r="BC96">
            <v>0</v>
          </cell>
        </row>
        <row r="97">
          <cell r="B97">
            <v>92</v>
          </cell>
          <cell r="AQ97" t="str">
            <v/>
          </cell>
          <cell r="AY97" t="str">
            <v xml:space="preserve">  </v>
          </cell>
          <cell r="BC97">
            <v>0</v>
          </cell>
        </row>
        <row r="98">
          <cell r="B98">
            <v>93</v>
          </cell>
          <cell r="AQ98" t="str">
            <v/>
          </cell>
          <cell r="AY98" t="str">
            <v xml:space="preserve">  </v>
          </cell>
          <cell r="BC98">
            <v>0</v>
          </cell>
        </row>
        <row r="99">
          <cell r="B99">
            <v>94</v>
          </cell>
          <cell r="AQ99" t="str">
            <v/>
          </cell>
          <cell r="AY99" t="str">
            <v xml:space="preserve">  </v>
          </cell>
          <cell r="BC99">
            <v>0</v>
          </cell>
        </row>
        <row r="100">
          <cell r="B100">
            <v>95</v>
          </cell>
          <cell r="AQ100" t="str">
            <v/>
          </cell>
          <cell r="AY100" t="str">
            <v xml:space="preserve">  </v>
          </cell>
          <cell r="BC100">
            <v>0</v>
          </cell>
        </row>
        <row r="101">
          <cell r="B101">
            <v>96</v>
          </cell>
          <cell r="AQ101" t="str">
            <v/>
          </cell>
          <cell r="AY101" t="str">
            <v xml:space="preserve">  </v>
          </cell>
          <cell r="BC101">
            <v>0</v>
          </cell>
        </row>
        <row r="102">
          <cell r="B102">
            <v>97</v>
          </cell>
          <cell r="AQ102" t="str">
            <v/>
          </cell>
          <cell r="AY102" t="str">
            <v xml:space="preserve">  </v>
          </cell>
          <cell r="BC102">
            <v>0</v>
          </cell>
        </row>
        <row r="103">
          <cell r="B103">
            <v>98</v>
          </cell>
          <cell r="AQ103" t="str">
            <v/>
          </cell>
          <cell r="AY103" t="str">
            <v xml:space="preserve">  </v>
          </cell>
          <cell r="BC103">
            <v>0</v>
          </cell>
        </row>
        <row r="104">
          <cell r="B104">
            <v>99</v>
          </cell>
          <cell r="Y104" t="str">
            <v/>
          </cell>
          <cell r="AQ104" t="str">
            <v/>
          </cell>
          <cell r="AY104" t="str">
            <v xml:space="preserve">  </v>
          </cell>
          <cell r="BC104">
            <v>0</v>
          </cell>
        </row>
        <row r="105">
          <cell r="B105">
            <v>100</v>
          </cell>
          <cell r="Y105" t="str">
            <v/>
          </cell>
          <cell r="AQ105" t="str">
            <v/>
          </cell>
          <cell r="AY105" t="str">
            <v xml:space="preserve">  </v>
          </cell>
          <cell r="BC105">
            <v>0</v>
          </cell>
        </row>
        <row r="106">
          <cell r="B106">
            <v>101</v>
          </cell>
          <cell r="Y106" t="str">
            <v/>
          </cell>
          <cell r="AQ106" t="str">
            <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workbookViewId="0">
      <selection activeCell="L1" sqref="A1:Q6"/>
    </sheetView>
  </sheetViews>
  <sheetFormatPr defaultColWidth="2.625" defaultRowHeight="13.5" x14ac:dyDescent="0.1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4" width="12.125" style="2" customWidth="1"/>
    <col min="15" max="15" width="3.75" style="2" customWidth="1"/>
    <col min="16" max="16384" width="2.625" style="2"/>
  </cols>
  <sheetData>
    <row r="1" spans="1:52" ht="3" customHeight="1" x14ac:dyDescent="0.15">
      <c r="A1" s="88"/>
      <c r="B1" s="89"/>
      <c r="C1" s="89"/>
      <c r="D1" s="89"/>
      <c r="E1" s="90"/>
      <c r="F1" s="86"/>
      <c r="G1" s="87"/>
      <c r="H1" s="91"/>
      <c r="I1" s="92"/>
      <c r="J1" s="93"/>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x14ac:dyDescent="0.1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x14ac:dyDescent="0.15">
      <c r="A5" s="3"/>
      <c r="B5" s="3"/>
      <c r="C5" s="3"/>
      <c r="D5" s="94" t="str">
        <f>[1]基本ﾃﾞｰﾀ!$B$2</f>
        <v>☆ 学校事務統括システムⅡ XP～WIN7純正規版☆</v>
      </c>
      <c r="E5" s="94"/>
      <c r="F5" s="94"/>
      <c r="G5" s="94"/>
      <c r="H5" s="94"/>
      <c r="I5" s="94"/>
      <c r="J5" s="94"/>
      <c r="K5" s="94"/>
      <c r="L5" s="94"/>
      <c r="M5" s="94"/>
      <c r="N5" s="94"/>
      <c r="O5" s="94"/>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x14ac:dyDescent="0.15">
      <c r="A6" s="3"/>
      <c r="B6" s="3"/>
      <c r="C6" s="3"/>
      <c r="D6" s="96" t="str">
        <f>[1]基本ﾃﾞｰﾀ!$C$3</f>
        <v>Produce ： K.Saito/sub Produce M.Yamanokuchi　2002-2012 Saito Prodeuction</v>
      </c>
      <c r="E6" s="96"/>
      <c r="F6" s="96"/>
      <c r="G6" s="96"/>
      <c r="H6" s="96"/>
      <c r="I6" s="96"/>
      <c r="J6" s="95" t="s">
        <v>0</v>
      </c>
      <c r="K6" s="95"/>
      <c r="L6" s="95"/>
      <c r="M6" s="95"/>
      <c r="N6" s="95"/>
      <c r="O6" s="95"/>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x14ac:dyDescent="0.15">
      <c r="A7" s="3"/>
      <c r="B7" s="3"/>
      <c r="C7" s="3"/>
      <c r="D7" s="96" t="str">
        <f>[1]基本ﾃﾞｰﾀ!$C$4</f>
        <v>Microsoft Excel2010-97/03 &amp; IME/ATOK</v>
      </c>
      <c r="E7" s="96"/>
      <c r="F7" s="96"/>
      <c r="G7" s="96"/>
      <c r="H7" s="96"/>
      <c r="I7" s="96"/>
      <c r="J7" s="97" t="str">
        <f>[1]基本ﾃﾞｰﾀ!$J$3</f>
        <v>愛称：つーるﾎﾞｯｸｽ　Ver18 Win7</v>
      </c>
      <c r="K7" s="97"/>
      <c r="L7" s="97"/>
      <c r="M7" s="97"/>
      <c r="N7" s="97"/>
      <c r="O7" s="97"/>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x14ac:dyDescent="0.15">
      <c r="A8" s="3"/>
      <c r="B8" s="3"/>
      <c r="C8" s="3"/>
      <c r="D8" s="96" t="str">
        <f>[1]基本ﾃﾞｰﾀ!$C$5</f>
        <v>つーるﾎﾞｯｸｽ　VBA MACRO　Ver9.10　Vol5.30　XP/Win7共通版</v>
      </c>
      <c r="E8" s="96"/>
      <c r="F8" s="96"/>
      <c r="G8" s="96"/>
      <c r="H8" s="96"/>
      <c r="I8" s="96"/>
      <c r="J8" s="97" t="str">
        <f>[1]基本ﾃﾞｰﾀ!$G$5</f>
        <v>OA研究委員会管理</v>
      </c>
      <c r="K8" s="97"/>
      <c r="L8" s="97"/>
      <c r="M8" s="97"/>
      <c r="N8" s="97"/>
      <c r="O8" s="97"/>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x14ac:dyDescent="0.15">
      <c r="A9" s="3"/>
      <c r="B9" s="3"/>
      <c r="C9" s="3"/>
      <c r="D9" s="7" t="s">
        <v>21</v>
      </c>
      <c r="E9" s="8" t="str">
        <f>[1]基本ﾃﾞｰﾀ!$D$6</f>
        <v>霧島市教育委員会</v>
      </c>
      <c r="F9" s="9" t="str">
        <f>[1]基本ﾃﾞｰﾀ!$E$6</f>
        <v>高田肥文</v>
      </c>
      <c r="G9" s="4"/>
      <c r="H9" s="4"/>
      <c r="I9" s="4"/>
      <c r="J9" s="106">
        <f>[1]基本ﾃﾞｰﾀ!$J$5</f>
        <v>42654</v>
      </c>
      <c r="K9" s="107"/>
      <c r="L9" s="107"/>
      <c r="M9" s="107"/>
      <c r="N9" s="107"/>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x14ac:dyDescent="0.15">
      <c r="A10" s="3"/>
      <c r="B10" s="3"/>
      <c r="C10" s="3"/>
      <c r="D10" s="100" t="s">
        <v>2</v>
      </c>
      <c r="E10" s="100"/>
      <c r="F10" s="100"/>
      <c r="G10" s="100"/>
      <c r="H10" s="6"/>
      <c r="I10" s="101" t="str">
        <f>[1]基本ﾃﾞｰﾀ!$F$7</f>
        <v>姶良・伊佐教育事務所</v>
      </c>
      <c r="J10" s="102"/>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x14ac:dyDescent="0.15">
      <c r="A11" s="3"/>
      <c r="B11" s="3"/>
      <c r="C11" s="3"/>
      <c r="D11" s="5">
        <v>1</v>
      </c>
      <c r="E11" s="5" t="s">
        <v>4</v>
      </c>
      <c r="F11" s="84" t="str">
        <f>[1]基本ﾃﾞｰﾀ!D8</f>
        <v>霧島市立溝辺中学校</v>
      </c>
      <c r="G11" s="85"/>
      <c r="H11" s="85"/>
      <c r="I11" s="103" t="s">
        <v>59</v>
      </c>
      <c r="J11" s="98"/>
      <c r="K11" s="98" t="str">
        <f>[1]基本ﾃﾞｰﾀ!$H$8</f>
        <v>岩越　悟志</v>
      </c>
      <c r="L11" s="98"/>
      <c r="M11" s="98"/>
      <c r="N11" s="99"/>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x14ac:dyDescent="0.15">
      <c r="A12" s="3"/>
      <c r="B12" s="3"/>
      <c r="C12" s="3"/>
      <c r="D12" s="5">
        <v>2</v>
      </c>
      <c r="E12" s="5" t="s">
        <v>5</v>
      </c>
      <c r="F12" s="84" t="str">
        <f>[1]基本ﾃﾞｰﾀ!D9</f>
        <v>溝辺中学校</v>
      </c>
      <c r="G12" s="85"/>
      <c r="H12" s="85"/>
      <c r="I12" s="12" t="str">
        <f>[1]基本ﾃﾞｰﾀ!$J$7</f>
        <v>〒899-5212</v>
      </c>
      <c r="J12" s="13" t="str">
        <f>[1]基本ﾃﾞｰﾀ!$K$7</f>
        <v>姶良市加治木町諏訪町１２</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x14ac:dyDescent="0.15">
      <c r="A13" s="3"/>
      <c r="B13" s="3"/>
      <c r="C13" s="3"/>
      <c r="D13" s="5">
        <v>3</v>
      </c>
      <c r="E13" s="5" t="s">
        <v>6</v>
      </c>
      <c r="F13" s="84" t="str">
        <f>[1]基本ﾃﾞｰﾀ!D10</f>
        <v>溝辺</v>
      </c>
      <c r="G13" s="85"/>
      <c r="H13" s="85"/>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x14ac:dyDescent="0.15">
      <c r="A14" s="3"/>
      <c r="B14" s="3"/>
      <c r="C14" s="3"/>
      <c r="D14" s="5">
        <v>4</v>
      </c>
      <c r="E14" s="5" t="s">
        <v>7</v>
      </c>
      <c r="F14" s="84" t="str">
        <f>[1]基本ﾃﾞｰﾀ!D11</f>
        <v>霧島市溝辺町有川166</v>
      </c>
      <c r="G14" s="85"/>
      <c r="H14" s="85"/>
      <c r="I14" s="101" t="str">
        <f>[1]基本ﾃﾞｰﾀ!$F$6</f>
        <v>鹿児島県 教育委員会</v>
      </c>
      <c r="J14" s="102"/>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x14ac:dyDescent="0.15">
      <c r="A15" s="3"/>
      <c r="B15" s="3"/>
      <c r="C15" s="3"/>
      <c r="D15" s="5">
        <v>5</v>
      </c>
      <c r="E15" s="5" t="s">
        <v>8</v>
      </c>
      <c r="F15" s="84" t="str">
        <f>[1]基本ﾃﾞｰﾀ!D12</f>
        <v>米森　孝代</v>
      </c>
      <c r="G15" s="85"/>
      <c r="H15" s="85"/>
      <c r="I15" s="15" t="str">
        <f>[1]基本ﾃﾞｰﾀ!$J$6</f>
        <v>〒890-8577</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x14ac:dyDescent="0.15">
      <c r="A16" s="3"/>
      <c r="B16" s="3"/>
      <c r="C16" s="3"/>
      <c r="D16" s="5">
        <v>6</v>
      </c>
      <c r="E16" s="5" t="s">
        <v>9</v>
      </c>
      <c r="F16" s="84" t="str">
        <f>[1]基本ﾃﾞｰﾀ!D13</f>
        <v>28</v>
      </c>
      <c r="G16" s="85"/>
      <c r="H16" s="85"/>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x14ac:dyDescent="0.15">
      <c r="A17" s="3"/>
      <c r="B17" s="3"/>
      <c r="C17" s="3"/>
      <c r="D17" s="5">
        <v>7</v>
      </c>
      <c r="E17" s="5" t="s">
        <v>10</v>
      </c>
      <c r="F17" s="84" t="str">
        <f>[1]基本ﾃﾞｰﾀ!D14</f>
        <v>01</v>
      </c>
      <c r="G17" s="85"/>
      <c r="H17" s="85"/>
      <c r="I17" s="6"/>
      <c r="J17" s="6"/>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x14ac:dyDescent="0.15">
      <c r="A18" s="3"/>
      <c r="B18" s="3"/>
      <c r="C18" s="3"/>
      <c r="D18" s="5">
        <v>8</v>
      </c>
      <c r="E18" s="5" t="s">
        <v>11</v>
      </c>
      <c r="F18" s="84" t="str">
        <f>[1]基本ﾃﾞｰﾀ!D15</f>
        <v>10</v>
      </c>
      <c r="G18" s="85"/>
      <c r="H18" s="85"/>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x14ac:dyDescent="0.15">
      <c r="A19" s="3"/>
      <c r="B19" s="3"/>
      <c r="C19" s="3"/>
      <c r="D19" s="5">
        <v>9</v>
      </c>
      <c r="E19" s="5" t="s">
        <v>12</v>
      </c>
      <c r="F19" s="84" t="str">
        <f>[1]基本ﾃﾞｰﾀ!D16</f>
        <v>03</v>
      </c>
      <c r="G19" s="85"/>
      <c r="H19" s="85"/>
      <c r="I19" s="101" t="str">
        <f>[1]基本ﾃﾞｰﾀ!$F$31</f>
        <v>公立学校共済組合　鹿児島支部</v>
      </c>
      <c r="J19" s="102"/>
      <c r="K19" s="10"/>
      <c r="L19" s="10" t="str">
        <f>[1]基本ﾃﾞｰﾀ!$J$31</f>
        <v>〒890-8577</v>
      </c>
      <c r="M19" s="104" t="str">
        <f>[1]基本ﾃﾞｰﾀ!$K$31</f>
        <v>鹿児島市鴨池新町10-1</v>
      </c>
      <c r="N19" s="105"/>
      <c r="O19" s="4"/>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x14ac:dyDescent="0.15">
      <c r="A20" s="3"/>
      <c r="B20" s="3"/>
      <c r="C20" s="3"/>
      <c r="D20" s="5">
        <v>10</v>
      </c>
      <c r="E20" s="5" t="s">
        <v>13</v>
      </c>
      <c r="F20" s="84" t="str">
        <f>[1]基本ﾃﾞｰﾀ!D17</f>
        <v>01</v>
      </c>
      <c r="G20" s="85"/>
      <c r="H20" s="85"/>
      <c r="I20" s="15"/>
      <c r="J20" s="16"/>
      <c r="K20" s="16"/>
      <c r="L20" s="16"/>
      <c r="M20" s="16"/>
      <c r="N20" s="17"/>
      <c r="O20" s="4"/>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x14ac:dyDescent="0.15">
      <c r="A21" s="3"/>
      <c r="B21" s="3"/>
      <c r="C21" s="3"/>
      <c r="D21" s="5">
        <v>11</v>
      </c>
      <c r="E21" s="5" t="s">
        <v>14</v>
      </c>
      <c r="F21" s="84" t="str">
        <f>[1]基本ﾃﾞｰﾀ!D18</f>
        <v>09</v>
      </c>
      <c r="G21" s="85"/>
      <c r="H21" s="85"/>
      <c r="I21" s="103" t="str">
        <f>[1]基本ﾃﾞｰﾀ!$F$33</f>
        <v>鹿児島県教育庁  内</v>
      </c>
      <c r="J21" s="98"/>
      <c r="K21" s="16" t="str">
        <f>[1]基本ﾃﾞｰﾀ!$I$33</f>
        <v>TEL(県庁)</v>
      </c>
      <c r="L21" s="16" t="str">
        <f>[1]基本ﾃﾞｰﾀ!$J$33</f>
        <v>099-286-2111</v>
      </c>
      <c r="M21" s="16" t="str">
        <f>[1]基本ﾃﾞｰﾀ!$K$33</f>
        <v>FAX</v>
      </c>
      <c r="N21" s="69" t="str">
        <f>[1]基本ﾃﾞｰﾀ!$L$33</f>
        <v>099-286-5663</v>
      </c>
      <c r="O21" s="4"/>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x14ac:dyDescent="0.15">
      <c r="A22" s="3"/>
      <c r="B22" s="3"/>
      <c r="C22" s="3"/>
      <c r="D22" s="5">
        <v>12</v>
      </c>
      <c r="E22" s="5" t="s">
        <v>15</v>
      </c>
      <c r="F22" s="84" t="str">
        <f>[1]基本ﾃﾞｰﾀ!D19</f>
        <v>02</v>
      </c>
      <c r="G22" s="85"/>
      <c r="H22" s="85"/>
      <c r="I22" s="15"/>
      <c r="J22" s="16"/>
      <c r="K22" s="16" t="str">
        <f>[1]基本ﾃﾞｰﾀ!$I$34</f>
        <v>福利係</v>
      </c>
      <c r="L22" s="16" t="str">
        <f>[1]基本ﾃﾞｰﾀ!$J$34</f>
        <v>099-286-5205</v>
      </c>
      <c r="M22" s="16" t="str">
        <f>[1]基本ﾃﾞｰﾀ!$K$34</f>
        <v>内線</v>
      </c>
      <c r="N22" s="70" t="str">
        <f>[1]基本ﾃﾞｰﾀ!$L$34</f>
        <v>5217，5218，5219</v>
      </c>
      <c r="O22" s="4"/>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x14ac:dyDescent="0.15">
      <c r="A23" s="3"/>
      <c r="B23" s="3"/>
      <c r="C23" s="3"/>
      <c r="D23" s="5">
        <v>13</v>
      </c>
      <c r="E23" s="5" t="s">
        <v>16</v>
      </c>
      <c r="F23" s="84" t="str">
        <f>[1]基本ﾃﾞｰﾀ!D20</f>
        <v>440710</v>
      </c>
      <c r="G23" s="85"/>
      <c r="H23" s="85"/>
      <c r="I23" s="15"/>
      <c r="J23" s="16"/>
      <c r="K23" s="16" t="str">
        <f>[1]基本ﾃﾞｰﾀ!$I$35</f>
        <v>厚生係</v>
      </c>
      <c r="L23" s="16" t="str">
        <f>[1]基本ﾃﾞｰﾀ!$J$35</f>
        <v>099-286-5206</v>
      </c>
      <c r="M23" s="16" t="str">
        <f>[1]基本ﾃﾞｰﾀ!$K$34</f>
        <v>内線</v>
      </c>
      <c r="N23" s="70" t="str">
        <f>[1]基本ﾃﾞｰﾀ!$L$35</f>
        <v>5214，5215，5216</v>
      </c>
      <c r="O23" s="4"/>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x14ac:dyDescent="0.15">
      <c r="A24" s="3"/>
      <c r="B24" s="3"/>
      <c r="C24" s="3"/>
      <c r="D24" s="5">
        <v>14</v>
      </c>
      <c r="E24" s="5" t="s">
        <v>17</v>
      </c>
      <c r="F24" s="84" t="str">
        <f>[1]基本ﾃﾞｰﾀ!D21</f>
        <v>899-6401</v>
      </c>
      <c r="G24" s="85"/>
      <c r="H24" s="85"/>
      <c r="I24" s="12"/>
      <c r="J24" s="13"/>
      <c r="K24" s="13" t="str">
        <f>[1]基本ﾃﾞｰﾀ!$I$36</f>
        <v>年金給付係</v>
      </c>
      <c r="L24" s="13"/>
      <c r="M24" s="13" t="str">
        <f>[1]基本ﾃﾞｰﾀ!$K$34</f>
        <v>内線</v>
      </c>
      <c r="N24" s="71" t="str">
        <f>[1]基本ﾃﾞｰﾀ!$L$36</f>
        <v>5220，5221，5222</v>
      </c>
      <c r="O24" s="4"/>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x14ac:dyDescent="0.15">
      <c r="A25" s="3"/>
      <c r="B25" s="3"/>
      <c r="C25" s="3"/>
      <c r="D25" s="5">
        <v>15</v>
      </c>
      <c r="E25" s="5" t="s">
        <v>18</v>
      </c>
      <c r="F25" s="84" t="str">
        <f>[1]基本ﾃﾞｰﾀ!D22</f>
        <v>0995-59-2006</v>
      </c>
      <c r="G25" s="85"/>
      <c r="H25" s="85"/>
      <c r="I25" s="6"/>
      <c r="J25" s="6"/>
      <c r="K25" s="6"/>
      <c r="L25" s="6"/>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x14ac:dyDescent="0.15">
      <c r="A26" s="3"/>
      <c r="B26" s="3"/>
      <c r="C26" s="3"/>
      <c r="D26" s="5">
        <v>16</v>
      </c>
      <c r="E26" s="5" t="s">
        <v>19</v>
      </c>
      <c r="F26" s="84" t="str">
        <f>[1]基本ﾃﾞｰﾀ!D23</f>
        <v>0995-59-3783</v>
      </c>
      <c r="G26" s="85"/>
      <c r="H26" s="85"/>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x14ac:dyDescent="0.15">
      <c r="A27" s="3"/>
      <c r="B27" s="3"/>
      <c r="C27" s="3"/>
      <c r="D27" s="5">
        <v>17</v>
      </c>
      <c r="E27" s="5"/>
      <c r="F27" s="84" t="str">
        <f>[1]基本ﾃﾞｰﾀ!D24</f>
        <v>事務主幹</v>
      </c>
      <c r="G27" s="85"/>
      <c r="H27" s="85"/>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x14ac:dyDescent="0.15">
      <c r="A28" s="3"/>
      <c r="B28" s="3"/>
      <c r="C28" s="3"/>
      <c r="D28" s="5">
        <v>18</v>
      </c>
      <c r="E28" s="5"/>
      <c r="F28" s="84" t="str">
        <f>[1]基本ﾃﾞｰﾀ!D25</f>
        <v>齋藤　勝範</v>
      </c>
      <c r="G28" s="85"/>
      <c r="H28" s="85"/>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x14ac:dyDescent="0.15">
      <c r="A29" s="3"/>
      <c r="B29" s="3"/>
      <c r="C29" s="3"/>
      <c r="D29" s="5">
        <v>19</v>
      </c>
      <c r="E29" s="5"/>
      <c r="F29" s="84">
        <f>[1]基本ﾃﾞｰﾀ!D26</f>
        <v>0</v>
      </c>
      <c r="G29" s="85"/>
      <c r="H29" s="85"/>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x14ac:dyDescent="0.15">
      <c r="A30" s="3"/>
      <c r="B30" s="3"/>
      <c r="C30" s="3"/>
      <c r="D30" s="5">
        <v>20</v>
      </c>
      <c r="E30" s="5" t="s">
        <v>20</v>
      </c>
      <c r="F30" s="84">
        <f>[1]基本ﾃﾞｰﾀ!D27</f>
        <v>0</v>
      </c>
      <c r="G30" s="85"/>
      <c r="H30" s="85"/>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x14ac:dyDescent="0.1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x14ac:dyDescent="0.1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x14ac:dyDescent="0.1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x14ac:dyDescent="0.1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x14ac:dyDescent="0.1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x14ac:dyDescent="0.1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x14ac:dyDescent="0.1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x14ac:dyDescent="0.1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x14ac:dyDescent="0.1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x14ac:dyDescent="0.1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x14ac:dyDescent="0.1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x14ac:dyDescent="0.1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x14ac:dyDescent="0.1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x14ac:dyDescent="0.1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x14ac:dyDescent="0.1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x14ac:dyDescent="0.1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x14ac:dyDescent="0.1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x14ac:dyDescent="0.1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x14ac:dyDescent="0.1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x14ac:dyDescent="0.1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x14ac:dyDescent="0.1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x14ac:dyDescent="0.1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x14ac:dyDescent="0.1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x14ac:dyDescent="0.1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x14ac:dyDescent="0.1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x14ac:dyDescent="0.1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x14ac:dyDescent="0.1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x14ac:dyDescent="0.1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x14ac:dyDescent="0.1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x14ac:dyDescent="0.1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x14ac:dyDescent="0.1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x14ac:dyDescent="0.1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x14ac:dyDescent="0.1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x14ac:dyDescent="0.1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x14ac:dyDescent="0.1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x14ac:dyDescent="0.1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x14ac:dyDescent="0.1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x14ac:dyDescent="0.1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x14ac:dyDescent="0.1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x14ac:dyDescent="0.1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x14ac:dyDescent="0.1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x14ac:dyDescent="0.1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x14ac:dyDescent="0.1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x14ac:dyDescent="0.1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x14ac:dyDescent="0.1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x14ac:dyDescent="0.1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x14ac:dyDescent="0.1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x14ac:dyDescent="0.1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x14ac:dyDescent="0.1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x14ac:dyDescent="0.1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x14ac:dyDescent="0.1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x14ac:dyDescent="0.1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x14ac:dyDescent="0.1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x14ac:dyDescent="0.1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x14ac:dyDescent="0.1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x14ac:dyDescent="0.1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x14ac:dyDescent="0.1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x14ac:dyDescent="0.1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x14ac:dyDescent="0.15">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x14ac:dyDescent="0.1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x14ac:dyDescent="0.1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x14ac:dyDescent="0.1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x14ac:dyDescent="0.1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x14ac:dyDescent="0.1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x14ac:dyDescent="0.1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x14ac:dyDescent="0.1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x14ac:dyDescent="0.1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x14ac:dyDescent="0.1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x14ac:dyDescent="0.1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x14ac:dyDescent="0.1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39">
    <mergeCell ref="M19:N19"/>
    <mergeCell ref="I21:J21"/>
    <mergeCell ref="I19:J19"/>
    <mergeCell ref="F30:H30"/>
    <mergeCell ref="J9:N9"/>
    <mergeCell ref="F25:H25"/>
    <mergeCell ref="F26:H26"/>
    <mergeCell ref="F27:H27"/>
    <mergeCell ref="F28:H28"/>
    <mergeCell ref="F29:H29"/>
    <mergeCell ref="F19:H19"/>
    <mergeCell ref="F20:H20"/>
    <mergeCell ref="F21:H21"/>
    <mergeCell ref="F22:H22"/>
    <mergeCell ref="F23:H23"/>
    <mergeCell ref="F24:H24"/>
    <mergeCell ref="F18:H18"/>
    <mergeCell ref="F17:H17"/>
    <mergeCell ref="D7:I7"/>
    <mergeCell ref="D8:I8"/>
    <mergeCell ref="J7:O7"/>
    <mergeCell ref="K11:N11"/>
    <mergeCell ref="D10:G10"/>
    <mergeCell ref="J8:O8"/>
    <mergeCell ref="I10:J10"/>
    <mergeCell ref="F16:H16"/>
    <mergeCell ref="F15:H15"/>
    <mergeCell ref="F11:H11"/>
    <mergeCell ref="F12:H12"/>
    <mergeCell ref="I11:J11"/>
    <mergeCell ref="F14:H14"/>
    <mergeCell ref="I14:J14"/>
    <mergeCell ref="F13:H13"/>
    <mergeCell ref="F1:G1"/>
    <mergeCell ref="A1:E1"/>
    <mergeCell ref="H1:J1"/>
    <mergeCell ref="D5:O5"/>
    <mergeCell ref="J6:O6"/>
    <mergeCell ref="D6:I6"/>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D1:AX76"/>
  <sheetViews>
    <sheetView tabSelected="1" zoomScale="85" zoomScaleNormal="85" workbookViewId="0">
      <pane xSplit="3" ySplit="7" topLeftCell="D8" activePane="bottomRight" state="frozen"/>
      <selection pane="topRight" activeCell="D1" sqref="D1"/>
      <selection pane="bottomLeft" activeCell="A8" sqref="A8"/>
      <selection pane="bottomRight" activeCell="AF77" sqref="AF77"/>
    </sheetView>
  </sheetViews>
  <sheetFormatPr defaultColWidth="2.625" defaultRowHeight="13.5" x14ac:dyDescent="0.15"/>
  <sheetData>
    <row r="1" spans="4:50" ht="5.25" customHeight="1" x14ac:dyDescent="0.15">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c r="AO1" s="18"/>
      <c r="AP1" s="18"/>
      <c r="AQ1" s="18"/>
      <c r="AR1" s="18"/>
      <c r="AS1" s="18"/>
    </row>
    <row r="2" spans="4:50" ht="5.25" customHeight="1" x14ac:dyDescent="0.15">
      <c r="D2" s="18"/>
      <c r="E2" s="18"/>
      <c r="F2" s="18"/>
      <c r="G2" s="18"/>
      <c r="H2" s="18"/>
      <c r="I2" s="18"/>
      <c r="J2" s="18"/>
      <c r="K2" s="18"/>
      <c r="L2" s="18"/>
      <c r="M2" s="18"/>
      <c r="N2" s="18"/>
      <c r="O2" s="18"/>
      <c r="P2" s="18"/>
      <c r="Q2" s="18"/>
      <c r="R2" s="18"/>
      <c r="S2" s="18"/>
      <c r="T2" s="18"/>
      <c r="U2" s="18"/>
      <c r="V2" s="18"/>
      <c r="W2" s="18"/>
      <c r="X2" s="18"/>
      <c r="Y2" s="18"/>
      <c r="Z2" s="18"/>
      <c r="AA2" s="18"/>
      <c r="AB2" s="18"/>
      <c r="AC2" s="18"/>
      <c r="AD2" s="18"/>
      <c r="AE2" s="18"/>
      <c r="AF2" s="18"/>
      <c r="AG2" s="18"/>
      <c r="AH2" s="18"/>
      <c r="AI2" s="18"/>
      <c r="AJ2" s="18"/>
      <c r="AK2" s="18"/>
      <c r="AL2" s="18"/>
      <c r="AM2" s="18"/>
      <c r="AN2" s="18"/>
      <c r="AO2" s="18"/>
      <c r="AP2" s="18"/>
      <c r="AQ2" s="18"/>
      <c r="AR2" s="18"/>
      <c r="AS2" s="18"/>
    </row>
    <row r="3" spans="4:50" ht="10.5" customHeight="1" x14ac:dyDescent="0.15">
      <c r="D3" s="18"/>
      <c r="E3" s="18"/>
      <c r="F3" s="18"/>
      <c r="G3" s="18"/>
      <c r="H3" s="18"/>
      <c r="I3" s="225" t="s">
        <v>70</v>
      </c>
      <c r="J3" s="225"/>
      <c r="K3" s="225"/>
      <c r="L3" s="225"/>
      <c r="M3" s="225"/>
      <c r="N3" s="225"/>
      <c r="O3" s="225"/>
      <c r="P3" s="225" t="s">
        <v>71</v>
      </c>
      <c r="Q3" s="225"/>
      <c r="R3" s="225"/>
      <c r="S3" s="225"/>
      <c r="T3" s="225"/>
      <c r="U3" s="225"/>
      <c r="V3" s="225"/>
      <c r="W3" s="18"/>
      <c r="X3" s="18"/>
      <c r="Y3" s="18"/>
      <c r="Z3" s="18"/>
      <c r="AA3" s="18"/>
      <c r="AB3" s="18"/>
      <c r="AC3" s="18"/>
      <c r="AD3" s="18"/>
      <c r="AE3" s="18"/>
      <c r="AF3" s="18"/>
      <c r="AG3" s="18"/>
      <c r="AH3" s="18"/>
      <c r="AI3" s="18"/>
      <c r="AJ3" s="18"/>
      <c r="AK3" s="18"/>
      <c r="AL3" s="18"/>
      <c r="AM3" s="18"/>
      <c r="AN3" s="18"/>
      <c r="AO3" s="18"/>
      <c r="AP3" s="18"/>
      <c r="AQ3" s="18"/>
      <c r="AR3" s="18"/>
      <c r="AS3" s="18"/>
    </row>
    <row r="4" spans="4:50" ht="20.25" customHeight="1" x14ac:dyDescent="0.15">
      <c r="D4" s="18"/>
      <c r="E4" s="18"/>
      <c r="F4" s="197" t="s">
        <v>51</v>
      </c>
      <c r="G4" s="197"/>
      <c r="H4" s="18"/>
      <c r="I4" s="198" t="str">
        <f>IF(F5="","",(VLOOKUP(F5,[1]職員ﾃﾞｰﾀ!$B$6:$BG$106,(1)+6)))</f>
        <v xml:space="preserve">薩摩　隼人 </v>
      </c>
      <c r="J4" s="199"/>
      <c r="K4" s="199"/>
      <c r="L4" s="199"/>
      <c r="M4" s="199"/>
      <c r="N4" s="199"/>
      <c r="O4" s="200"/>
      <c r="P4" s="198" t="str">
        <f>IF(F5="","",(VLOOKUP(F5,[1]職員ﾃﾞｰﾀ!$B$6:$BG$106,(1)+7)))</f>
        <v>ｻﾂﾏ　ﾊﾔﾄ</v>
      </c>
      <c r="Q4" s="199"/>
      <c r="R4" s="199"/>
      <c r="S4" s="199"/>
      <c r="T4" s="199"/>
      <c r="U4" s="199"/>
      <c r="V4" s="200"/>
      <c r="W4" s="62"/>
      <c r="X4" s="63"/>
      <c r="Y4" s="63"/>
      <c r="Z4" s="63"/>
      <c r="AA4" s="19"/>
      <c r="AB4" s="115" t="s">
        <v>65</v>
      </c>
      <c r="AC4" s="115"/>
      <c r="AD4" s="204" t="str">
        <f>IF(F5="","",(VLOOKUP(F5,[1]職員ﾃﾞｰﾀ!$B$6:$BG$106,13)))</f>
        <v>899-0101</v>
      </c>
      <c r="AE4" s="204"/>
      <c r="AF4" s="204"/>
      <c r="AG4" s="204"/>
      <c r="AH4" s="204"/>
      <c r="AI4" s="204"/>
      <c r="AJ4" s="204"/>
      <c r="AK4" s="204"/>
      <c r="AL4" s="18"/>
      <c r="AM4" s="18"/>
      <c r="AN4" s="18"/>
      <c r="AO4" s="18"/>
      <c r="AP4" s="18"/>
      <c r="AQ4" s="18"/>
      <c r="AR4" s="18"/>
      <c r="AS4" s="18"/>
      <c r="AT4" s="18"/>
      <c r="AU4" s="18"/>
      <c r="AV4" s="18"/>
      <c r="AW4" s="18"/>
      <c r="AX4" s="18"/>
    </row>
    <row r="5" spans="4:50" ht="20.25" customHeight="1" x14ac:dyDescent="0.15">
      <c r="D5" s="18"/>
      <c r="E5" s="18"/>
      <c r="F5" s="201">
        <v>50</v>
      </c>
      <c r="G5" s="201"/>
      <c r="H5" s="18"/>
      <c r="I5" s="226" t="s">
        <v>22</v>
      </c>
      <c r="J5" s="227"/>
      <c r="K5" s="227"/>
      <c r="L5" s="227"/>
      <c r="M5" s="227"/>
      <c r="N5" s="227"/>
      <c r="O5" s="228"/>
      <c r="P5" s="202">
        <f>IF(F5="","",(VLOOKUP(F5,[1]職員ﾃﾞｰﾀ!$B$6:$BG$106,31)))</f>
        <v>450601</v>
      </c>
      <c r="Q5" s="202"/>
      <c r="R5" s="202"/>
      <c r="S5" s="202"/>
      <c r="T5" s="202"/>
      <c r="U5" s="202"/>
      <c r="V5" s="203"/>
      <c r="AA5" s="20"/>
      <c r="AB5" s="115" t="s">
        <v>66</v>
      </c>
      <c r="AC5" s="115"/>
      <c r="AD5" s="205" t="str">
        <f>IF(F5="","",(VLOOKUP(F5,[1]職員ﾃﾞｰﾀ!$B$6:$BG$106,9)))&amp;IF(F5="","",(VLOOKUP(F5,[1]職員ﾃﾞｰﾀ!$B$6:$BG$106,10)))</f>
        <v>鹿児島市天文館1丁目　2-3</v>
      </c>
      <c r="AE5" s="205"/>
      <c r="AF5" s="205"/>
      <c r="AG5" s="205"/>
      <c r="AH5" s="205"/>
      <c r="AI5" s="205"/>
      <c r="AJ5" s="205"/>
      <c r="AK5" s="205"/>
      <c r="AL5" s="205"/>
      <c r="AM5" s="205"/>
      <c r="AN5" s="205"/>
      <c r="AO5" s="205"/>
      <c r="AP5" s="205"/>
      <c r="AQ5" s="205"/>
      <c r="AR5" s="205"/>
      <c r="AS5" s="205"/>
      <c r="AT5" s="18"/>
    </row>
    <row r="6" spans="4:50" ht="20.25" customHeight="1" x14ac:dyDescent="0.15">
      <c r="D6" s="18"/>
      <c r="E6" s="18"/>
      <c r="F6" s="18"/>
      <c r="G6" s="18"/>
      <c r="H6" s="18"/>
      <c r="I6" s="231" t="s">
        <v>72</v>
      </c>
      <c r="J6" s="231"/>
      <c r="K6" s="231"/>
      <c r="L6" s="231"/>
      <c r="M6" s="231"/>
      <c r="N6" s="231"/>
      <c r="O6" s="232"/>
      <c r="P6" s="229">
        <f>IF(F5="","",(VLOOKUP(F5,[1]職員ﾃﾞｰﾀ!$B$6:$BG$106,(1)+11)))</f>
        <v>123456</v>
      </c>
      <c r="Q6" s="230"/>
      <c r="R6" s="230"/>
      <c r="S6" s="230"/>
      <c r="T6" s="230"/>
      <c r="U6" s="230"/>
      <c r="V6" s="230"/>
      <c r="W6" s="18"/>
      <c r="X6" s="18"/>
      <c r="Y6" s="18"/>
      <c r="Z6" s="18"/>
      <c r="AA6" s="18"/>
      <c r="AB6" s="115" t="s">
        <v>67</v>
      </c>
      <c r="AC6" s="115"/>
      <c r="AD6" s="206" t="str">
        <f>IF(F5="","",(VLOOKUP(F5,[1]職員ﾃﾞｰﾀ!$B$6:$BG$106,14)))&amp;"-"&amp;IF(F5="","",(VLOOKUP(F5,[1]職員ﾃﾞｰﾀ!$B$6:$BG$106,15)))&amp;"-"&amp;IF(F5="","",(VLOOKUP(F5,[1]職員ﾃﾞｰﾀ!$B$6:$BG$106,16)))</f>
        <v>099-207-0008</v>
      </c>
      <c r="AE6" s="207"/>
      <c r="AF6" s="207"/>
      <c r="AG6" s="207"/>
      <c r="AH6" s="207"/>
      <c r="AI6" s="207"/>
      <c r="AJ6" s="207"/>
      <c r="AK6" s="208"/>
      <c r="AL6" s="18"/>
      <c r="AM6" s="18"/>
      <c r="AN6" s="18"/>
      <c r="AO6" s="18"/>
      <c r="AP6" s="18"/>
      <c r="AQ6" s="18"/>
      <c r="AR6" s="18"/>
      <c r="AS6" s="18"/>
    </row>
    <row r="7" spans="4:50" ht="4.5" customHeight="1" x14ac:dyDescent="0.15">
      <c r="D7" s="18"/>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row>
    <row r="8" spans="4:50" ht="4.5" customHeight="1" x14ac:dyDescent="0.15">
      <c r="D8" s="18"/>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row>
    <row r="9" spans="4:50" ht="4.5" customHeight="1" x14ac:dyDescent="0.15">
      <c r="D9" s="18"/>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row>
    <row r="10" spans="4:50" ht="4.5" customHeight="1" x14ac:dyDescent="0.15">
      <c r="D10" s="18"/>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row>
    <row r="11" spans="4:50" ht="4.5" customHeight="1" thickBot="1" x14ac:dyDescent="0.2">
      <c r="D11" s="18"/>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row>
    <row r="12" spans="4:50" ht="17.25" customHeight="1" x14ac:dyDescent="0.15">
      <c r="D12" s="109" t="s">
        <v>64</v>
      </c>
      <c r="E12" s="109"/>
      <c r="F12" s="109"/>
      <c r="G12" s="109"/>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11" t="s">
        <v>23</v>
      </c>
      <c r="AO12" s="112"/>
      <c r="AP12" s="112"/>
      <c r="AQ12" s="112"/>
      <c r="AR12" s="112"/>
      <c r="AS12" s="113"/>
    </row>
    <row r="13" spans="4:50" ht="13.5" customHeight="1" x14ac:dyDescent="0.15">
      <c r="D13" s="109"/>
      <c r="E13" s="109"/>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14" t="s">
        <v>24</v>
      </c>
      <c r="AO13" s="115"/>
      <c r="AP13" s="115"/>
      <c r="AQ13" s="115"/>
      <c r="AR13" s="115"/>
      <c r="AS13" s="116"/>
    </row>
    <row r="14" spans="4:50" ht="13.5" customHeight="1" x14ac:dyDescent="0.15">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14"/>
      <c r="AO14" s="115"/>
      <c r="AP14" s="115"/>
      <c r="AQ14" s="115"/>
      <c r="AR14" s="115"/>
      <c r="AS14" s="116"/>
    </row>
    <row r="15" spans="4:50" ht="13.5" customHeight="1" x14ac:dyDescent="0.15">
      <c r="D15" s="109"/>
      <c r="E15" s="109"/>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14"/>
      <c r="AO15" s="115"/>
      <c r="AP15" s="115"/>
      <c r="AQ15" s="115"/>
      <c r="AR15" s="115"/>
      <c r="AS15" s="116"/>
    </row>
    <row r="16" spans="4:50" ht="14.25" customHeight="1" thickBot="1" x14ac:dyDescent="0.2">
      <c r="D16" s="110"/>
      <c r="E16" s="110"/>
      <c r="F16" s="110"/>
      <c r="G16" s="110"/>
      <c r="H16" s="110"/>
      <c r="I16" s="110"/>
      <c r="J16" s="110"/>
      <c r="K16" s="110"/>
      <c r="L16" s="110"/>
      <c r="M16" s="110"/>
      <c r="N16" s="110"/>
      <c r="O16" s="110"/>
      <c r="P16" s="110"/>
      <c r="Q16" s="110"/>
      <c r="R16" s="110"/>
      <c r="S16" s="110"/>
      <c r="T16" s="110"/>
      <c r="U16" s="110"/>
      <c r="V16" s="110"/>
      <c r="W16" s="110"/>
      <c r="X16" s="110"/>
      <c r="Y16" s="110"/>
      <c r="Z16" s="110"/>
      <c r="AA16" s="110"/>
      <c r="AB16" s="110"/>
      <c r="AC16" s="110"/>
      <c r="AD16" s="110"/>
      <c r="AE16" s="110"/>
      <c r="AF16" s="110"/>
      <c r="AG16" s="110"/>
      <c r="AH16" s="110"/>
      <c r="AI16" s="110"/>
      <c r="AJ16" s="110"/>
      <c r="AK16" s="110"/>
      <c r="AL16" s="110"/>
      <c r="AM16" s="110"/>
      <c r="AN16" s="117"/>
      <c r="AO16" s="118"/>
      <c r="AP16" s="118"/>
      <c r="AQ16" s="118"/>
      <c r="AR16" s="118"/>
      <c r="AS16" s="119"/>
    </row>
    <row r="17" spans="4:45" ht="22.5" customHeight="1" x14ac:dyDescent="0.15">
      <c r="D17" s="184" t="s">
        <v>25</v>
      </c>
      <c r="E17" s="185"/>
      <c r="F17" s="185"/>
      <c r="G17" s="185"/>
      <c r="H17" s="185"/>
      <c r="I17" s="185"/>
      <c r="J17" s="185"/>
      <c r="K17" s="185"/>
      <c r="L17" s="186"/>
      <c r="M17" s="187" t="s">
        <v>26</v>
      </c>
      <c r="N17" s="124"/>
      <c r="O17" s="124"/>
      <c r="P17" s="124"/>
      <c r="Q17" s="124"/>
      <c r="R17" s="124"/>
      <c r="S17" s="124"/>
      <c r="T17" s="124"/>
      <c r="U17" s="124"/>
      <c r="V17" s="124"/>
      <c r="W17" s="124"/>
      <c r="X17" s="188"/>
      <c r="Y17" s="187" t="s">
        <v>27</v>
      </c>
      <c r="Z17" s="124"/>
      <c r="AA17" s="124"/>
      <c r="AB17" s="124"/>
      <c r="AC17" s="124"/>
      <c r="AD17" s="124"/>
      <c r="AE17" s="124"/>
      <c r="AF17" s="124"/>
      <c r="AG17" s="188"/>
      <c r="AH17" s="187" t="s">
        <v>28</v>
      </c>
      <c r="AI17" s="124"/>
      <c r="AJ17" s="124"/>
      <c r="AK17" s="124"/>
      <c r="AL17" s="124"/>
      <c r="AM17" s="124"/>
      <c r="AN17" s="124"/>
      <c r="AO17" s="124"/>
      <c r="AP17" s="124"/>
      <c r="AQ17" s="124"/>
      <c r="AR17" s="124"/>
      <c r="AS17" s="188"/>
    </row>
    <row r="18" spans="4:45" ht="22.5" customHeight="1" thickBot="1" x14ac:dyDescent="0.2">
      <c r="D18" s="189" t="s">
        <v>29</v>
      </c>
      <c r="E18" s="135"/>
      <c r="F18" s="135"/>
      <c r="G18" s="135"/>
      <c r="H18" s="135"/>
      <c r="I18" s="135"/>
      <c r="J18" s="135"/>
      <c r="K18" s="135"/>
      <c r="L18" s="190"/>
      <c r="M18" s="21"/>
      <c r="N18" s="22"/>
      <c r="O18" s="22"/>
      <c r="P18" s="191" t="s">
        <v>30</v>
      </c>
      <c r="Q18" s="192"/>
      <c r="R18" s="192"/>
      <c r="S18" s="192"/>
      <c r="T18" s="192"/>
      <c r="U18" s="193"/>
      <c r="V18" s="22"/>
      <c r="W18" s="22"/>
      <c r="X18" s="23"/>
      <c r="Y18" s="187"/>
      <c r="Z18" s="124"/>
      <c r="AA18" s="124"/>
      <c r="AB18" s="124"/>
      <c r="AC18" s="124"/>
      <c r="AD18" s="124"/>
      <c r="AE18" s="124"/>
      <c r="AF18" s="124"/>
      <c r="AG18" s="188"/>
      <c r="AH18" s="187"/>
      <c r="AI18" s="124"/>
      <c r="AJ18" s="124"/>
      <c r="AK18" s="124"/>
      <c r="AL18" s="124"/>
      <c r="AM18" s="124"/>
      <c r="AN18" s="124"/>
      <c r="AO18" s="124"/>
      <c r="AP18" s="124"/>
      <c r="AQ18" s="124"/>
      <c r="AR18" s="124"/>
      <c r="AS18" s="188"/>
    </row>
    <row r="19" spans="4:45" ht="18" customHeight="1" x14ac:dyDescent="0.15">
      <c r="D19" s="194" t="str">
        <f>P4</f>
        <v>ｻﾂﾏ　ﾊﾔﾄ</v>
      </c>
      <c r="E19" s="195"/>
      <c r="F19" s="195"/>
      <c r="G19" s="195"/>
      <c r="H19" s="195"/>
      <c r="I19" s="195"/>
      <c r="J19" s="195"/>
      <c r="K19" s="195"/>
      <c r="L19" s="196"/>
      <c r="M19" s="233" t="str">
        <f>MID(P6,1,1)</f>
        <v>1</v>
      </c>
      <c r="N19" s="234"/>
      <c r="O19" s="234" t="str">
        <f>MID(P6,2,1)</f>
        <v>2</v>
      </c>
      <c r="P19" s="234"/>
      <c r="Q19" s="234" t="str">
        <f>MID(P6,3,1)</f>
        <v>3</v>
      </c>
      <c r="R19" s="234"/>
      <c r="S19" s="234" t="str">
        <f>MID(P6,4,1)</f>
        <v>4</v>
      </c>
      <c r="T19" s="234"/>
      <c r="U19" s="234" t="str">
        <f>MID(P6,5,1)</f>
        <v>5</v>
      </c>
      <c r="V19" s="234"/>
      <c r="W19" s="234" t="str">
        <f>MID(P6,6,1)</f>
        <v>6</v>
      </c>
      <c r="X19" s="235"/>
      <c r="Y19" s="173" t="str">
        <f>基本ｼｰﾄ!F11</f>
        <v>霧島市立溝辺中学校</v>
      </c>
      <c r="Z19" s="174"/>
      <c r="AA19" s="174"/>
      <c r="AB19" s="174"/>
      <c r="AC19" s="174"/>
      <c r="AD19" s="174"/>
      <c r="AE19" s="174"/>
      <c r="AF19" s="174"/>
      <c r="AG19" s="175"/>
      <c r="AH19" s="242" t="str">
        <f>MID(基本ｼｰﾄ!F23,1,1)</f>
        <v>4</v>
      </c>
      <c r="AI19" s="243"/>
      <c r="AJ19" s="243" t="str">
        <f>MID(基本ｼｰﾄ!F23,2,1)</f>
        <v>4</v>
      </c>
      <c r="AK19" s="243"/>
      <c r="AL19" s="243" t="str">
        <f>MID(基本ｼｰﾄ!F23,3,1)</f>
        <v>0</v>
      </c>
      <c r="AM19" s="243"/>
      <c r="AN19" s="243" t="str">
        <f>MID(基本ｼｰﾄ!F23,4,1)</f>
        <v>7</v>
      </c>
      <c r="AO19" s="243"/>
      <c r="AP19" s="243" t="str">
        <f>MID(基本ｼｰﾄ!F23,5,1)</f>
        <v>1</v>
      </c>
      <c r="AQ19" s="243"/>
      <c r="AR19" s="243" t="str">
        <f>MID(基本ｼｰﾄ!F23,6,1)</f>
        <v>0</v>
      </c>
      <c r="AS19" s="244"/>
    </row>
    <row r="20" spans="4:45" ht="18" customHeight="1" x14ac:dyDescent="0.15">
      <c r="D20" s="145" t="str">
        <f>I4</f>
        <v xml:space="preserve">薩摩　隼人 </v>
      </c>
      <c r="E20" s="146"/>
      <c r="F20" s="146"/>
      <c r="G20" s="146"/>
      <c r="H20" s="146"/>
      <c r="I20" s="146"/>
      <c r="J20" s="146"/>
      <c r="K20" s="146"/>
      <c r="L20" s="147"/>
      <c r="M20" s="236"/>
      <c r="N20" s="237"/>
      <c r="O20" s="237"/>
      <c r="P20" s="237"/>
      <c r="Q20" s="237"/>
      <c r="R20" s="237"/>
      <c r="S20" s="237"/>
      <c r="T20" s="237"/>
      <c r="U20" s="237"/>
      <c r="V20" s="237"/>
      <c r="W20" s="237"/>
      <c r="X20" s="238"/>
      <c r="Y20" s="176"/>
      <c r="Z20" s="177"/>
      <c r="AA20" s="177"/>
      <c r="AB20" s="177"/>
      <c r="AC20" s="177"/>
      <c r="AD20" s="177"/>
      <c r="AE20" s="177"/>
      <c r="AF20" s="177"/>
      <c r="AG20" s="178"/>
      <c r="AH20" s="245"/>
      <c r="AI20" s="246"/>
      <c r="AJ20" s="246"/>
      <c r="AK20" s="246"/>
      <c r="AL20" s="246"/>
      <c r="AM20" s="246"/>
      <c r="AN20" s="246"/>
      <c r="AO20" s="246"/>
      <c r="AP20" s="246"/>
      <c r="AQ20" s="246"/>
      <c r="AR20" s="246"/>
      <c r="AS20" s="247"/>
    </row>
    <row r="21" spans="4:45" ht="18" customHeight="1" thickBot="1" x14ac:dyDescent="0.2">
      <c r="D21" s="148"/>
      <c r="E21" s="149"/>
      <c r="F21" s="149"/>
      <c r="G21" s="149"/>
      <c r="H21" s="149"/>
      <c r="I21" s="149"/>
      <c r="J21" s="149"/>
      <c r="K21" s="149"/>
      <c r="L21" s="150"/>
      <c r="M21" s="239"/>
      <c r="N21" s="240"/>
      <c r="O21" s="240"/>
      <c r="P21" s="240"/>
      <c r="Q21" s="240"/>
      <c r="R21" s="240"/>
      <c r="S21" s="240"/>
      <c r="T21" s="240"/>
      <c r="U21" s="240"/>
      <c r="V21" s="240"/>
      <c r="W21" s="240"/>
      <c r="X21" s="241"/>
      <c r="Y21" s="179"/>
      <c r="Z21" s="180"/>
      <c r="AA21" s="180"/>
      <c r="AB21" s="180"/>
      <c r="AC21" s="180"/>
      <c r="AD21" s="180"/>
      <c r="AE21" s="180"/>
      <c r="AF21" s="180"/>
      <c r="AG21" s="181"/>
      <c r="AH21" s="248"/>
      <c r="AI21" s="249"/>
      <c r="AJ21" s="249"/>
      <c r="AK21" s="249"/>
      <c r="AL21" s="249"/>
      <c r="AM21" s="249"/>
      <c r="AN21" s="249"/>
      <c r="AO21" s="249"/>
      <c r="AP21" s="249"/>
      <c r="AQ21" s="249"/>
      <c r="AR21" s="249"/>
      <c r="AS21" s="250"/>
    </row>
    <row r="22" spans="4:45" ht="13.5" customHeight="1" x14ac:dyDescent="0.15">
      <c r="D22" s="151" t="s">
        <v>31</v>
      </c>
      <c r="E22" s="152"/>
      <c r="F22" s="209" t="s">
        <v>60</v>
      </c>
      <c r="G22" s="210"/>
      <c r="H22" s="210"/>
      <c r="I22" s="210"/>
      <c r="J22" s="210"/>
      <c r="K22" s="210"/>
      <c r="L22" s="211"/>
      <c r="M22" s="24"/>
      <c r="N22" s="157" t="s">
        <v>32</v>
      </c>
      <c r="O22" s="157"/>
      <c r="P22" s="157"/>
      <c r="Q22" s="157"/>
      <c r="R22" s="157"/>
      <c r="S22" s="157"/>
      <c r="T22" s="157"/>
      <c r="U22" s="157"/>
      <c r="V22" s="157"/>
      <c r="W22" s="157"/>
      <c r="X22" s="157"/>
      <c r="Y22" s="157"/>
      <c r="Z22" s="157"/>
      <c r="AA22" s="157"/>
      <c r="AB22" s="157"/>
      <c r="AC22" s="157"/>
      <c r="AD22" s="157"/>
      <c r="AE22" s="157"/>
      <c r="AF22" s="157"/>
      <c r="AG22" s="157"/>
      <c r="AH22" s="157"/>
      <c r="AI22" s="157"/>
      <c r="AJ22" s="157"/>
      <c r="AK22" s="157"/>
      <c r="AL22" s="157"/>
      <c r="AM22" s="157"/>
      <c r="AN22" s="157"/>
      <c r="AO22" s="157"/>
      <c r="AP22" s="25"/>
      <c r="AQ22" s="25"/>
      <c r="AR22" s="25"/>
      <c r="AS22" s="26"/>
    </row>
    <row r="23" spans="4:45" ht="13.5" customHeight="1" x14ac:dyDescent="0.15">
      <c r="D23" s="153"/>
      <c r="E23" s="154"/>
      <c r="F23" s="212"/>
      <c r="G23" s="213"/>
      <c r="H23" s="213"/>
      <c r="I23" s="213"/>
      <c r="J23" s="213"/>
      <c r="K23" s="213"/>
      <c r="L23" s="214"/>
      <c r="M23" s="27"/>
      <c r="N23" s="132"/>
      <c r="O23" s="132"/>
      <c r="P23" s="132"/>
      <c r="Q23" s="132"/>
      <c r="R23" s="132"/>
      <c r="S23" s="132"/>
      <c r="T23" s="132"/>
      <c r="U23" s="132"/>
      <c r="V23" s="132"/>
      <c r="W23" s="132"/>
      <c r="X23" s="132"/>
      <c r="Y23" s="132"/>
      <c r="Z23" s="132"/>
      <c r="AA23" s="132"/>
      <c r="AB23" s="132"/>
      <c r="AC23" s="132"/>
      <c r="AD23" s="132"/>
      <c r="AE23" s="132"/>
      <c r="AF23" s="132"/>
      <c r="AG23" s="132"/>
      <c r="AH23" s="132"/>
      <c r="AI23" s="132"/>
      <c r="AJ23" s="132"/>
      <c r="AK23" s="132"/>
      <c r="AL23" s="132"/>
      <c r="AM23" s="132"/>
      <c r="AN23" s="132"/>
      <c r="AO23" s="132"/>
      <c r="AP23" s="19"/>
      <c r="AQ23" s="19"/>
      <c r="AR23" s="19"/>
      <c r="AS23" s="28"/>
    </row>
    <row r="24" spans="4:45" ht="13.5" customHeight="1" x14ac:dyDescent="0.15">
      <c r="D24" s="153"/>
      <c r="E24" s="154"/>
      <c r="F24" s="215" t="s">
        <v>61</v>
      </c>
      <c r="G24" s="216"/>
      <c r="H24" s="216"/>
      <c r="I24" s="216"/>
      <c r="J24" s="216"/>
      <c r="K24" s="216"/>
      <c r="L24" s="217"/>
      <c r="M24" s="29"/>
      <c r="N24" s="158"/>
      <c r="O24" s="158"/>
      <c r="P24" s="158"/>
      <c r="Q24" s="158"/>
      <c r="R24" s="158"/>
      <c r="S24" s="158"/>
      <c r="T24" s="158"/>
      <c r="U24" s="158"/>
      <c r="V24" s="158"/>
      <c r="W24" s="158"/>
      <c r="X24" s="158"/>
      <c r="Y24" s="158"/>
      <c r="Z24" s="158"/>
      <c r="AA24" s="158"/>
      <c r="AB24" s="158"/>
      <c r="AC24" s="158"/>
      <c r="AD24" s="158"/>
      <c r="AE24" s="158"/>
      <c r="AF24" s="158"/>
      <c r="AG24" s="158"/>
      <c r="AH24" s="158"/>
      <c r="AI24" s="158"/>
      <c r="AJ24" s="158"/>
      <c r="AK24" s="158"/>
      <c r="AL24" s="158"/>
      <c r="AM24" s="158"/>
      <c r="AN24" s="158"/>
      <c r="AO24" s="158"/>
      <c r="AP24" s="30"/>
      <c r="AQ24" s="30"/>
      <c r="AR24" s="30"/>
      <c r="AS24" s="31"/>
    </row>
    <row r="25" spans="4:45" ht="14.25" customHeight="1" x14ac:dyDescent="0.15">
      <c r="D25" s="153"/>
      <c r="E25" s="154"/>
      <c r="F25" s="32"/>
      <c r="G25" s="159" t="s">
        <v>52</v>
      </c>
      <c r="H25" s="159"/>
      <c r="I25" s="159"/>
      <c r="J25" s="159"/>
      <c r="K25" s="159"/>
      <c r="L25" s="33"/>
      <c r="M25" s="34"/>
      <c r="N25" s="161" t="s">
        <v>33</v>
      </c>
      <c r="O25" s="161"/>
      <c r="P25" s="161"/>
      <c r="Q25" s="161"/>
      <c r="R25" s="161"/>
      <c r="S25" s="161"/>
      <c r="T25" s="161"/>
      <c r="U25" s="161"/>
      <c r="V25" s="161"/>
      <c r="W25" s="161"/>
      <c r="X25" s="161"/>
      <c r="Y25" s="162"/>
      <c r="Z25" s="165" t="s">
        <v>34</v>
      </c>
      <c r="AA25" s="166"/>
      <c r="AB25" s="166"/>
      <c r="AC25" s="166"/>
      <c r="AD25" s="167"/>
      <c r="AE25" s="34"/>
      <c r="AF25" s="35"/>
      <c r="AG25" s="171">
        <v>37809</v>
      </c>
      <c r="AH25" s="171"/>
      <c r="AI25" s="171"/>
      <c r="AJ25" s="171"/>
      <c r="AK25" s="171"/>
      <c r="AL25" s="171"/>
      <c r="AM25" s="171"/>
      <c r="AN25" s="171"/>
      <c r="AO25" s="171"/>
      <c r="AP25" s="171"/>
      <c r="AQ25" s="171"/>
      <c r="AR25" s="171"/>
      <c r="AS25" s="36"/>
    </row>
    <row r="26" spans="4:45" ht="21" x14ac:dyDescent="0.15">
      <c r="D26" s="153"/>
      <c r="E26" s="154"/>
      <c r="F26" s="37"/>
      <c r="G26" s="160"/>
      <c r="H26" s="160"/>
      <c r="I26" s="160"/>
      <c r="J26" s="160"/>
      <c r="K26" s="160"/>
      <c r="L26" s="38"/>
      <c r="M26" s="39"/>
      <c r="N26" s="163"/>
      <c r="O26" s="163"/>
      <c r="P26" s="163"/>
      <c r="Q26" s="163"/>
      <c r="R26" s="163"/>
      <c r="S26" s="163"/>
      <c r="T26" s="163"/>
      <c r="U26" s="163"/>
      <c r="V26" s="163"/>
      <c r="W26" s="163"/>
      <c r="X26" s="163"/>
      <c r="Y26" s="164"/>
      <c r="Z26" s="168"/>
      <c r="AA26" s="169"/>
      <c r="AB26" s="169"/>
      <c r="AC26" s="169"/>
      <c r="AD26" s="170"/>
      <c r="AE26" s="39"/>
      <c r="AF26" s="40"/>
      <c r="AG26" s="172"/>
      <c r="AH26" s="172"/>
      <c r="AI26" s="172"/>
      <c r="AJ26" s="172"/>
      <c r="AK26" s="172"/>
      <c r="AL26" s="172"/>
      <c r="AM26" s="172"/>
      <c r="AN26" s="172"/>
      <c r="AO26" s="172"/>
      <c r="AP26" s="172"/>
      <c r="AQ26" s="172"/>
      <c r="AR26" s="172"/>
      <c r="AS26" s="31"/>
    </row>
    <row r="27" spans="4:45" ht="13.5" customHeight="1" x14ac:dyDescent="0.15">
      <c r="D27" s="153"/>
      <c r="E27" s="154"/>
      <c r="F27" s="159" t="s">
        <v>35</v>
      </c>
      <c r="G27" s="159"/>
      <c r="H27" s="159"/>
      <c r="I27" s="159"/>
      <c r="J27" s="159"/>
      <c r="K27" s="159"/>
      <c r="L27" s="182"/>
      <c r="M27" s="34"/>
      <c r="N27" s="35"/>
      <c r="O27" s="35"/>
      <c r="P27" s="35"/>
      <c r="Q27" s="125" t="s">
        <v>73</v>
      </c>
      <c r="R27" s="125"/>
      <c r="S27" s="125"/>
      <c r="T27" s="125"/>
      <c r="U27" s="125"/>
      <c r="V27" s="125"/>
      <c r="W27" s="125"/>
      <c r="X27" s="125"/>
      <c r="Y27" s="125"/>
      <c r="Z27" s="125"/>
      <c r="AA27" s="125"/>
      <c r="AB27" s="125"/>
      <c r="AC27" s="127" t="s">
        <v>63</v>
      </c>
      <c r="AD27" s="127"/>
      <c r="AE27" s="127"/>
      <c r="AF27" s="127"/>
      <c r="AG27" s="127"/>
      <c r="AH27" s="35"/>
      <c r="AI27" s="35"/>
      <c r="AJ27" s="35"/>
      <c r="AK27" s="35"/>
      <c r="AL27" s="35"/>
      <c r="AM27" s="35"/>
      <c r="AN27" s="35"/>
      <c r="AO27" s="35"/>
      <c r="AP27" s="35"/>
      <c r="AQ27" s="35"/>
      <c r="AR27" s="35"/>
      <c r="AS27" s="36"/>
    </row>
    <row r="28" spans="4:45" ht="17.25" x14ac:dyDescent="0.15">
      <c r="D28" s="153"/>
      <c r="E28" s="154"/>
      <c r="F28" s="160"/>
      <c r="G28" s="160"/>
      <c r="H28" s="160"/>
      <c r="I28" s="160"/>
      <c r="J28" s="160"/>
      <c r="K28" s="160"/>
      <c r="L28" s="183"/>
      <c r="M28" s="29"/>
      <c r="N28" s="30"/>
      <c r="O28" s="30"/>
      <c r="P28" s="30"/>
      <c r="Q28" s="126"/>
      <c r="R28" s="126"/>
      <c r="S28" s="126"/>
      <c r="T28" s="126"/>
      <c r="U28" s="126"/>
      <c r="V28" s="126"/>
      <c r="W28" s="126"/>
      <c r="X28" s="126"/>
      <c r="Y28" s="126"/>
      <c r="Z28" s="126"/>
      <c r="AA28" s="126"/>
      <c r="AB28" s="126"/>
      <c r="AC28" s="128"/>
      <c r="AD28" s="128"/>
      <c r="AE28" s="128"/>
      <c r="AF28" s="128"/>
      <c r="AG28" s="128"/>
      <c r="AH28" s="41"/>
      <c r="AI28" s="41"/>
      <c r="AJ28" s="41"/>
      <c r="AK28" s="41"/>
      <c r="AL28" s="41"/>
      <c r="AM28" s="41"/>
      <c r="AN28" s="30"/>
      <c r="AO28" s="30"/>
      <c r="AP28" s="30"/>
      <c r="AQ28" s="30"/>
      <c r="AR28" s="30"/>
      <c r="AS28" s="31"/>
    </row>
    <row r="29" spans="4:45" ht="21" customHeight="1" x14ac:dyDescent="0.15">
      <c r="D29" s="153"/>
      <c r="E29" s="154"/>
      <c r="F29" s="218" t="s">
        <v>36</v>
      </c>
      <c r="G29" s="219"/>
      <c r="H29" s="219"/>
      <c r="I29" s="219"/>
      <c r="J29" s="219"/>
      <c r="K29" s="219"/>
      <c r="L29" s="220"/>
      <c r="M29" s="35"/>
      <c r="N29" s="35"/>
      <c r="O29" s="35"/>
      <c r="P29" s="35"/>
      <c r="Q29" s="35"/>
      <c r="R29" s="35"/>
      <c r="S29" s="35"/>
      <c r="T29" s="35"/>
      <c r="U29" s="35"/>
      <c r="V29" s="35"/>
      <c r="W29" s="35"/>
      <c r="X29" s="35"/>
      <c r="Y29" s="35"/>
      <c r="Z29" s="35"/>
      <c r="AA29" s="35"/>
      <c r="AB29" s="35"/>
      <c r="AC29" s="35"/>
      <c r="AD29" s="35"/>
      <c r="AE29" s="35"/>
      <c r="AF29" s="35"/>
      <c r="AG29" s="42"/>
      <c r="AH29" s="42"/>
      <c r="AI29" s="42"/>
      <c r="AJ29" s="42"/>
      <c r="AK29" s="42"/>
      <c r="AL29" s="42"/>
      <c r="AM29" s="42"/>
      <c r="AN29" s="35"/>
      <c r="AO29" s="35"/>
      <c r="AP29" s="35"/>
      <c r="AQ29" s="35"/>
      <c r="AR29" s="35"/>
      <c r="AS29" s="36"/>
    </row>
    <row r="30" spans="4:45" ht="21" customHeight="1" x14ac:dyDescent="0.15">
      <c r="D30" s="153"/>
      <c r="E30" s="154"/>
      <c r="F30" s="221" t="s">
        <v>62</v>
      </c>
      <c r="G30" s="222"/>
      <c r="H30" s="222"/>
      <c r="I30" s="222"/>
      <c r="J30" s="222"/>
      <c r="K30" s="222"/>
      <c r="L30" s="223"/>
      <c r="M30" s="19"/>
      <c r="N30" s="19"/>
      <c r="O30" s="19"/>
      <c r="P30" s="19"/>
      <c r="Q30" s="19"/>
      <c r="R30" s="19"/>
      <c r="S30" s="19"/>
      <c r="T30" s="19"/>
      <c r="U30" s="19"/>
      <c r="V30" s="19"/>
      <c r="W30" s="19"/>
      <c r="X30" s="19"/>
      <c r="Y30" s="19"/>
      <c r="Z30" s="19"/>
      <c r="AA30" s="19"/>
      <c r="AB30" s="19"/>
      <c r="AC30" s="19"/>
      <c r="AD30" s="19"/>
      <c r="AE30" s="19"/>
      <c r="AF30" s="19"/>
      <c r="AG30" s="43"/>
      <c r="AH30" s="43"/>
      <c r="AI30" s="43"/>
      <c r="AJ30" s="43"/>
      <c r="AK30" s="43"/>
      <c r="AL30" s="43"/>
      <c r="AM30" s="43"/>
      <c r="AN30" s="19"/>
      <c r="AO30" s="19"/>
      <c r="AP30" s="19"/>
      <c r="AQ30" s="19"/>
      <c r="AR30" s="19"/>
      <c r="AS30" s="28"/>
    </row>
    <row r="31" spans="4:45" ht="21" customHeight="1" x14ac:dyDescent="0.15">
      <c r="D31" s="153"/>
      <c r="E31" s="154"/>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c r="AP31" s="19"/>
      <c r="AQ31" s="19"/>
      <c r="AR31" s="19"/>
      <c r="AS31" s="28"/>
    </row>
    <row r="32" spans="4:45" ht="21" customHeight="1" x14ac:dyDescent="0.15">
      <c r="D32" s="153"/>
      <c r="E32" s="154"/>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19"/>
      <c r="AJ32" s="19"/>
      <c r="AK32" s="19"/>
      <c r="AL32" s="19"/>
      <c r="AM32" s="19"/>
      <c r="AN32" s="19"/>
      <c r="AO32" s="19"/>
      <c r="AP32" s="19"/>
      <c r="AQ32" s="19"/>
      <c r="AR32" s="19"/>
      <c r="AS32" s="28"/>
    </row>
    <row r="33" spans="4:45" ht="21" customHeight="1" x14ac:dyDescent="0.15">
      <c r="D33" s="153"/>
      <c r="E33" s="154"/>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19"/>
      <c r="AR33" s="19"/>
      <c r="AS33" s="28"/>
    </row>
    <row r="34" spans="4:45" ht="21" customHeight="1" x14ac:dyDescent="0.15">
      <c r="D34" s="153"/>
      <c r="E34" s="154"/>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19"/>
      <c r="AM34" s="19"/>
      <c r="AN34" s="19"/>
      <c r="AO34" s="19"/>
      <c r="AP34" s="19"/>
      <c r="AQ34" s="19"/>
      <c r="AR34" s="19"/>
      <c r="AS34" s="28"/>
    </row>
    <row r="35" spans="4:45" ht="21" customHeight="1" x14ac:dyDescent="0.15">
      <c r="D35" s="153"/>
      <c r="E35" s="154"/>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19"/>
      <c r="AJ35" s="19"/>
      <c r="AK35" s="19"/>
      <c r="AL35" s="19"/>
      <c r="AM35" s="19"/>
      <c r="AN35" s="19"/>
      <c r="AO35" s="19"/>
      <c r="AP35" s="19"/>
      <c r="AQ35" s="19"/>
      <c r="AR35" s="19"/>
      <c r="AS35" s="28"/>
    </row>
    <row r="36" spans="4:45" ht="21" customHeight="1" x14ac:dyDescent="0.15">
      <c r="D36" s="153"/>
      <c r="E36" s="154"/>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c r="AF36" s="19"/>
      <c r="AG36" s="19"/>
      <c r="AH36" s="19"/>
      <c r="AI36" s="19"/>
      <c r="AJ36" s="19"/>
      <c r="AK36" s="19"/>
      <c r="AL36" s="19"/>
      <c r="AM36" s="19"/>
      <c r="AN36" s="19"/>
      <c r="AO36" s="19"/>
      <c r="AP36" s="19"/>
      <c r="AQ36" s="19"/>
      <c r="AR36" s="19"/>
      <c r="AS36" s="28"/>
    </row>
    <row r="37" spans="4:45" ht="21" customHeight="1" x14ac:dyDescent="0.15">
      <c r="D37" s="153"/>
      <c r="E37" s="154"/>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c r="AF37" s="19"/>
      <c r="AG37" s="19"/>
      <c r="AH37" s="19"/>
      <c r="AI37" s="19"/>
      <c r="AJ37" s="19"/>
      <c r="AK37" s="19"/>
      <c r="AL37" s="19"/>
      <c r="AM37" s="19"/>
      <c r="AN37" s="19"/>
      <c r="AO37" s="19"/>
      <c r="AP37" s="19"/>
      <c r="AQ37" s="19"/>
      <c r="AR37" s="19"/>
      <c r="AS37" s="28"/>
    </row>
    <row r="38" spans="4:45" ht="21" customHeight="1" x14ac:dyDescent="0.15">
      <c r="D38" s="153"/>
      <c r="E38" s="154"/>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9"/>
      <c r="AS38" s="28"/>
    </row>
    <row r="39" spans="4:45" ht="21" customHeight="1" x14ac:dyDescent="0.15">
      <c r="D39" s="153"/>
      <c r="E39" s="154"/>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9"/>
      <c r="AS39" s="28"/>
    </row>
    <row r="40" spans="4:45" ht="21" customHeight="1" x14ac:dyDescent="0.15">
      <c r="D40" s="153"/>
      <c r="E40" s="154"/>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9"/>
      <c r="AS40" s="28"/>
    </row>
    <row r="41" spans="4:45" ht="21" customHeight="1" x14ac:dyDescent="0.15">
      <c r="D41" s="153"/>
      <c r="E41" s="154"/>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9"/>
      <c r="AS41" s="28"/>
    </row>
    <row r="42" spans="4:45" ht="21" customHeight="1" x14ac:dyDescent="0.15">
      <c r="D42" s="153"/>
      <c r="E42" s="154"/>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9"/>
      <c r="AS42" s="28"/>
    </row>
    <row r="43" spans="4:45" ht="21" customHeight="1" x14ac:dyDescent="0.15">
      <c r="D43" s="153"/>
      <c r="E43" s="154"/>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9"/>
      <c r="AS43" s="28"/>
    </row>
    <row r="44" spans="4:45" ht="21" customHeight="1" thickBot="1" x14ac:dyDescent="0.2">
      <c r="D44" s="155"/>
      <c r="E44" s="156"/>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c r="AH44" s="44"/>
      <c r="AI44" s="44"/>
      <c r="AJ44" s="44"/>
      <c r="AK44" s="44"/>
      <c r="AL44" s="44"/>
      <c r="AM44" s="44"/>
      <c r="AN44" s="44"/>
      <c r="AO44" s="44"/>
      <c r="AP44" s="44"/>
      <c r="AQ44" s="44"/>
      <c r="AR44" s="44"/>
      <c r="AS44" s="45"/>
    </row>
    <row r="45" spans="4:45" ht="6" customHeight="1" x14ac:dyDescent="0.15">
      <c r="D45" s="46"/>
      <c r="E45" s="47"/>
      <c r="F45" s="47"/>
      <c r="G45" s="47"/>
      <c r="H45" s="47"/>
      <c r="I45" s="47"/>
      <c r="J45" s="25"/>
      <c r="K45" s="25"/>
      <c r="L45" s="25"/>
      <c r="M45" s="25"/>
      <c r="N45" s="25"/>
      <c r="O45" s="47"/>
      <c r="P45" s="47"/>
      <c r="Q45" s="47"/>
      <c r="R45" s="47"/>
      <c r="S45" s="47"/>
      <c r="T45" s="47"/>
      <c r="U45" s="47"/>
      <c r="V45" s="47"/>
      <c r="W45" s="47"/>
      <c r="X45" s="47"/>
      <c r="Y45" s="47"/>
      <c r="Z45" s="47"/>
      <c r="AA45" s="47"/>
      <c r="AB45" s="47"/>
      <c r="AC45" s="47"/>
      <c r="AD45" s="47"/>
      <c r="AE45" s="47"/>
      <c r="AF45" s="47"/>
      <c r="AG45" s="47"/>
      <c r="AH45" s="47"/>
      <c r="AI45" s="47"/>
      <c r="AJ45" s="47"/>
      <c r="AK45" s="47"/>
      <c r="AL45" s="47"/>
      <c r="AM45" s="47"/>
      <c r="AN45" s="47"/>
      <c r="AO45" s="47"/>
      <c r="AP45" s="47"/>
      <c r="AQ45" s="47"/>
      <c r="AR45" s="48"/>
      <c r="AS45" s="49"/>
    </row>
    <row r="46" spans="4:45" ht="39" customHeight="1" x14ac:dyDescent="0.15">
      <c r="D46" s="129" t="s">
        <v>37</v>
      </c>
      <c r="E46" s="130"/>
      <c r="F46" s="130"/>
      <c r="G46" s="130"/>
      <c r="H46" s="130"/>
      <c r="I46" s="130"/>
      <c r="J46" s="130"/>
      <c r="K46" s="130"/>
      <c r="L46" s="130"/>
      <c r="M46" s="130"/>
      <c r="N46" s="130"/>
      <c r="O46" s="130"/>
      <c r="P46" s="130"/>
      <c r="Q46" s="130"/>
      <c r="R46" s="130"/>
      <c r="S46" s="130"/>
      <c r="T46" s="130"/>
      <c r="U46" s="130"/>
      <c r="V46" s="130"/>
      <c r="W46" s="130"/>
      <c r="X46" s="130"/>
      <c r="Y46" s="130"/>
      <c r="Z46" s="130"/>
      <c r="AA46" s="130"/>
      <c r="AB46" s="130"/>
      <c r="AC46" s="130"/>
      <c r="AD46" s="130"/>
      <c r="AE46" s="130"/>
      <c r="AF46" s="130"/>
      <c r="AG46" s="130"/>
      <c r="AH46" s="130"/>
      <c r="AI46" s="130"/>
      <c r="AJ46" s="130"/>
      <c r="AK46" s="130"/>
      <c r="AL46" s="130"/>
      <c r="AM46" s="130"/>
      <c r="AN46" s="130"/>
      <c r="AO46" s="130"/>
      <c r="AP46" s="130"/>
      <c r="AQ46" s="130"/>
      <c r="AR46" s="130"/>
      <c r="AS46" s="131"/>
    </row>
    <row r="47" spans="4:45" ht="25.5" customHeight="1" x14ac:dyDescent="0.15">
      <c r="D47" s="50"/>
      <c r="E47" s="224" t="str">
        <f>基本ｼｰﾄ!I19&amp;"長　殿"</f>
        <v>公立学校共済組合　鹿児島支部長　殿</v>
      </c>
      <c r="F47" s="224"/>
      <c r="G47" s="224"/>
      <c r="H47" s="224"/>
      <c r="I47" s="224"/>
      <c r="J47" s="224"/>
      <c r="K47" s="224"/>
      <c r="L47" s="224"/>
      <c r="M47" s="224"/>
      <c r="N47" s="224"/>
      <c r="O47" s="224"/>
      <c r="P47" s="224"/>
      <c r="Q47" s="224"/>
      <c r="R47" s="224"/>
      <c r="S47" s="224"/>
      <c r="T47" s="224"/>
      <c r="U47" s="224"/>
      <c r="V47" s="224"/>
      <c r="W47" s="134" t="s">
        <v>53</v>
      </c>
      <c r="X47" s="134"/>
      <c r="Y47" s="134"/>
      <c r="Z47" s="120" t="str">
        <f>AD4</f>
        <v>899-0101</v>
      </c>
      <c r="AA47" s="120"/>
      <c r="AB47" s="120"/>
      <c r="AC47" s="120"/>
      <c r="AD47" s="120"/>
      <c r="AE47" s="120"/>
      <c r="AF47" s="120"/>
      <c r="AG47" s="120"/>
      <c r="AH47" s="120"/>
      <c r="AI47" s="120"/>
      <c r="AJ47" s="120"/>
      <c r="AK47" s="120"/>
      <c r="AL47" s="120"/>
      <c r="AM47" s="120"/>
      <c r="AN47" s="120"/>
      <c r="AO47" s="120"/>
      <c r="AP47" s="120"/>
      <c r="AQ47" s="120"/>
      <c r="AR47" s="120"/>
      <c r="AS47" s="78"/>
    </row>
    <row r="48" spans="4:45" ht="25.5" customHeight="1" x14ac:dyDescent="0.15">
      <c r="D48" s="51"/>
      <c r="E48" s="75"/>
      <c r="F48" s="75"/>
      <c r="G48" s="75"/>
      <c r="H48" s="75"/>
      <c r="I48" s="75"/>
      <c r="J48" s="75"/>
      <c r="K48" s="75"/>
      <c r="L48" s="75"/>
      <c r="M48" s="75"/>
      <c r="N48" s="75"/>
      <c r="O48" s="75"/>
      <c r="P48" s="75"/>
      <c r="Q48" s="76"/>
      <c r="R48" s="76"/>
      <c r="S48" s="52"/>
      <c r="T48" s="52"/>
      <c r="U48" s="52"/>
      <c r="V48" s="52"/>
      <c r="W48" s="132" t="s">
        <v>38</v>
      </c>
      <c r="X48" s="132"/>
      <c r="Y48" s="132"/>
      <c r="Z48" s="133" t="str">
        <f>AD5</f>
        <v>鹿児島市天文館1丁目　2-3</v>
      </c>
      <c r="AA48" s="133"/>
      <c r="AB48" s="133"/>
      <c r="AC48" s="133"/>
      <c r="AD48" s="133"/>
      <c r="AE48" s="133"/>
      <c r="AF48" s="133"/>
      <c r="AG48" s="133"/>
      <c r="AH48" s="133"/>
      <c r="AI48" s="133"/>
      <c r="AJ48" s="133"/>
      <c r="AK48" s="133"/>
      <c r="AL48" s="133"/>
      <c r="AM48" s="133"/>
      <c r="AN48" s="133"/>
      <c r="AO48" s="133"/>
      <c r="AP48" s="133"/>
      <c r="AQ48" s="133"/>
      <c r="AR48" s="133"/>
      <c r="AS48" s="77"/>
    </row>
    <row r="49" spans="4:45" ht="25.5" customHeight="1" x14ac:dyDescent="0.15">
      <c r="D49" s="51"/>
      <c r="E49" s="52"/>
      <c r="F49" s="137" t="s">
        <v>74</v>
      </c>
      <c r="G49" s="137"/>
      <c r="H49" s="137"/>
      <c r="I49" s="137"/>
      <c r="J49" s="137"/>
      <c r="K49" s="137"/>
      <c r="L49" s="137"/>
      <c r="M49" s="137"/>
      <c r="N49" s="137"/>
      <c r="O49" s="137"/>
      <c r="P49" s="137"/>
      <c r="Q49" s="52"/>
      <c r="R49" s="52"/>
      <c r="S49" s="138" t="s">
        <v>39</v>
      </c>
      <c r="T49" s="138"/>
      <c r="U49" s="138"/>
      <c r="V49" s="138"/>
      <c r="W49" s="132" t="s">
        <v>40</v>
      </c>
      <c r="X49" s="132"/>
      <c r="Y49" s="132"/>
      <c r="Z49" s="133" t="str">
        <f>I4</f>
        <v xml:space="preserve">薩摩　隼人 </v>
      </c>
      <c r="AA49" s="133"/>
      <c r="AB49" s="133"/>
      <c r="AC49" s="133"/>
      <c r="AD49" s="133"/>
      <c r="AE49" s="133"/>
      <c r="AF49" s="133"/>
      <c r="AG49" s="133"/>
      <c r="AH49" s="133"/>
      <c r="AI49" s="133"/>
      <c r="AJ49" s="133"/>
      <c r="AK49" s="79" t="s">
        <v>54</v>
      </c>
      <c r="AL49" s="79"/>
      <c r="AM49" s="79"/>
      <c r="AN49" s="79"/>
      <c r="AO49" s="79"/>
      <c r="AP49" s="79"/>
      <c r="AQ49" s="79"/>
      <c r="AR49" s="67"/>
      <c r="AS49" s="68"/>
    </row>
    <row r="50" spans="4:45" ht="25.5" customHeight="1" x14ac:dyDescent="0.15">
      <c r="D50" s="51"/>
      <c r="E50" s="52"/>
      <c r="F50" s="52"/>
      <c r="G50" s="52"/>
      <c r="H50" s="52"/>
      <c r="I50" s="52"/>
      <c r="J50" s="52"/>
      <c r="K50" s="52"/>
      <c r="L50" s="52"/>
      <c r="M50" s="52"/>
      <c r="N50" s="52"/>
      <c r="O50" s="52"/>
      <c r="P50" s="52"/>
      <c r="Q50" s="52"/>
      <c r="R50" s="52"/>
      <c r="S50" s="142" t="s">
        <v>41</v>
      </c>
      <c r="T50" s="142"/>
      <c r="U50" s="142"/>
      <c r="V50" s="142"/>
      <c r="W50" s="132" t="s">
        <v>69</v>
      </c>
      <c r="X50" s="132"/>
      <c r="Y50" s="132"/>
      <c r="Z50" s="66"/>
      <c r="AA50" s="54" t="s">
        <v>55</v>
      </c>
      <c r="AB50" s="144" t="str">
        <f>AD6</f>
        <v>099-207-0008</v>
      </c>
      <c r="AC50" s="144"/>
      <c r="AD50" s="144"/>
      <c r="AE50" s="144"/>
      <c r="AF50" s="144"/>
      <c r="AG50" s="144"/>
      <c r="AH50" s="144"/>
      <c r="AI50" s="144"/>
      <c r="AJ50" s="144"/>
      <c r="AK50" s="144"/>
      <c r="AL50" s="144"/>
      <c r="AM50" s="54" t="s">
        <v>56</v>
      </c>
      <c r="AN50" s="66"/>
      <c r="AO50" s="66"/>
      <c r="AP50" s="66"/>
      <c r="AQ50" s="66"/>
      <c r="AR50" s="64"/>
      <c r="AS50" s="68"/>
    </row>
    <row r="51" spans="4:45" ht="6" customHeight="1" thickBot="1" x14ac:dyDescent="0.2">
      <c r="D51" s="55"/>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7"/>
      <c r="AS51" s="58"/>
    </row>
    <row r="52" spans="4:45" ht="6" customHeight="1" x14ac:dyDescent="0.15">
      <c r="D52" s="46"/>
      <c r="E52" s="47"/>
      <c r="F52" s="47"/>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7"/>
      <c r="AG52" s="47"/>
      <c r="AH52" s="47"/>
      <c r="AI52" s="47"/>
      <c r="AJ52" s="47"/>
      <c r="AK52" s="47"/>
      <c r="AL52" s="47"/>
      <c r="AM52" s="47"/>
      <c r="AN52" s="47"/>
      <c r="AO52" s="47"/>
      <c r="AP52" s="47"/>
      <c r="AQ52" s="47"/>
      <c r="AR52" s="48"/>
      <c r="AS52" s="49"/>
    </row>
    <row r="53" spans="4:45" ht="24" customHeight="1" x14ac:dyDescent="0.15">
      <c r="D53" s="51"/>
      <c r="E53" s="132" t="s">
        <v>68</v>
      </c>
      <c r="F53" s="132"/>
      <c r="G53" s="132"/>
      <c r="H53" s="132"/>
      <c r="I53" s="132"/>
      <c r="J53" s="132"/>
      <c r="K53" s="132"/>
      <c r="L53" s="132"/>
      <c r="M53" s="132"/>
      <c r="N53" s="132"/>
      <c r="O53" s="132"/>
      <c r="P53" s="132"/>
      <c r="Q53" s="132"/>
      <c r="R53" s="132"/>
      <c r="S53" s="132"/>
      <c r="T53" s="132"/>
      <c r="U53" s="132"/>
      <c r="V53" s="132"/>
      <c r="W53" s="132"/>
      <c r="X53" s="132"/>
      <c r="Y53" s="132"/>
      <c r="Z53" s="132"/>
      <c r="AA53" s="132"/>
      <c r="AB53" s="132"/>
      <c r="AC53" s="132"/>
      <c r="AD53" s="132"/>
      <c r="AE53" s="132"/>
      <c r="AF53" s="132"/>
      <c r="AG53" s="132"/>
      <c r="AH53" s="132"/>
      <c r="AI53" s="132"/>
      <c r="AJ53" s="132"/>
      <c r="AK53" s="132"/>
      <c r="AL53" s="132"/>
      <c r="AM53" s="132"/>
      <c r="AN53" s="132"/>
      <c r="AO53" s="132"/>
      <c r="AP53" s="132"/>
      <c r="AQ53" s="132"/>
      <c r="AR53" s="132"/>
      <c r="AS53" s="73"/>
    </row>
    <row r="54" spans="4:45" ht="6" customHeight="1" x14ac:dyDescent="0.15">
      <c r="D54" s="51"/>
      <c r="E54" s="74"/>
      <c r="F54" s="74"/>
      <c r="G54" s="74"/>
      <c r="H54" s="74"/>
      <c r="I54" s="74"/>
      <c r="J54" s="74"/>
      <c r="K54" s="74"/>
      <c r="L54" s="74"/>
      <c r="M54" s="74"/>
      <c r="N54" s="74"/>
      <c r="O54" s="74"/>
      <c r="P54" s="74"/>
      <c r="Q54" s="74"/>
      <c r="R54" s="74"/>
      <c r="S54" s="74"/>
      <c r="T54" s="74"/>
      <c r="U54" s="74"/>
      <c r="V54" s="74"/>
      <c r="W54" s="74"/>
      <c r="X54" s="74"/>
      <c r="Y54" s="74"/>
      <c r="Z54" s="74"/>
      <c r="AA54" s="74"/>
      <c r="AB54" s="74"/>
      <c r="AC54" s="74"/>
      <c r="AD54" s="74"/>
      <c r="AE54" s="74"/>
      <c r="AF54" s="74"/>
      <c r="AG54" s="74"/>
      <c r="AH54" s="74"/>
      <c r="AI54" s="74"/>
      <c r="AJ54" s="74"/>
      <c r="AK54" s="74"/>
      <c r="AL54" s="74"/>
      <c r="AM54" s="74"/>
      <c r="AN54" s="74"/>
      <c r="AO54" s="74"/>
      <c r="AP54" s="74"/>
      <c r="AQ54" s="74"/>
      <c r="AR54" s="72"/>
      <c r="AS54" s="73"/>
    </row>
    <row r="55" spans="4:45" ht="24" customHeight="1" x14ac:dyDescent="0.15">
      <c r="D55" s="51"/>
      <c r="E55" s="52"/>
      <c r="F55" s="137" t="s">
        <v>74</v>
      </c>
      <c r="G55" s="137"/>
      <c r="H55" s="137"/>
      <c r="I55" s="137"/>
      <c r="J55" s="137"/>
      <c r="K55" s="137"/>
      <c r="L55" s="137"/>
      <c r="M55" s="137"/>
      <c r="N55" s="137"/>
      <c r="O55" s="137"/>
      <c r="P55" s="137"/>
      <c r="Q55" s="52"/>
      <c r="R55" s="52"/>
      <c r="S55" s="79"/>
      <c r="T55" s="79"/>
      <c r="U55" s="79"/>
      <c r="V55" s="65"/>
      <c r="W55" s="65"/>
      <c r="X55" s="65"/>
      <c r="Y55" s="65"/>
      <c r="Z55" s="65"/>
      <c r="AA55" s="65" t="s">
        <v>57</v>
      </c>
      <c r="AB55" s="143" t="str">
        <f>基本ｼｰﾄ!F24</f>
        <v>899-6401</v>
      </c>
      <c r="AC55" s="139"/>
      <c r="AD55" s="139"/>
      <c r="AE55" s="139"/>
      <c r="AF55" s="139"/>
      <c r="AG55" s="139"/>
      <c r="AH55" s="65"/>
      <c r="AI55" s="65"/>
      <c r="AJ55" s="65"/>
      <c r="AK55" s="65"/>
      <c r="AL55" s="65"/>
      <c r="AM55" s="65"/>
      <c r="AN55" s="65"/>
      <c r="AO55" s="65"/>
      <c r="AP55" s="65"/>
      <c r="AQ55" s="65"/>
      <c r="AR55" s="80"/>
      <c r="AS55" s="53"/>
    </row>
    <row r="56" spans="4:45" ht="24" customHeight="1" x14ac:dyDescent="0.15">
      <c r="D56" s="51"/>
      <c r="E56" s="52"/>
      <c r="F56" s="52"/>
      <c r="G56" s="52"/>
      <c r="H56" s="52"/>
      <c r="I56" s="52"/>
      <c r="J56" s="52"/>
      <c r="K56" s="52"/>
      <c r="L56" s="52"/>
      <c r="M56" s="52"/>
      <c r="N56" s="52"/>
      <c r="O56" s="52"/>
      <c r="P56" s="52"/>
      <c r="Q56" s="52"/>
      <c r="R56" s="52"/>
      <c r="S56" s="79"/>
      <c r="T56" s="123" t="s">
        <v>42</v>
      </c>
      <c r="U56" s="123"/>
      <c r="V56" s="123"/>
      <c r="W56" s="123"/>
      <c r="X56" s="123"/>
      <c r="Y56" s="123"/>
      <c r="Z56" s="123"/>
      <c r="AA56" s="143" t="str">
        <f>基本ｼｰﾄ!F14</f>
        <v>霧島市溝辺町有川166</v>
      </c>
      <c r="AB56" s="139"/>
      <c r="AC56" s="139"/>
      <c r="AD56" s="139"/>
      <c r="AE56" s="139"/>
      <c r="AF56" s="139"/>
      <c r="AG56" s="139"/>
      <c r="AH56" s="139"/>
      <c r="AI56" s="139"/>
      <c r="AJ56" s="139"/>
      <c r="AK56" s="139"/>
      <c r="AL56" s="139"/>
      <c r="AM56" s="139"/>
      <c r="AN56" s="139"/>
      <c r="AO56" s="139"/>
      <c r="AP56" s="139"/>
      <c r="AQ56" s="139"/>
      <c r="AR56" s="139"/>
      <c r="AS56" s="53"/>
    </row>
    <row r="57" spans="4:45" ht="9" customHeight="1" x14ac:dyDescent="0.15">
      <c r="D57" s="51"/>
      <c r="E57" s="52"/>
      <c r="F57" s="52"/>
      <c r="G57" s="52"/>
      <c r="H57" s="52"/>
      <c r="I57" s="52"/>
      <c r="J57" s="52"/>
      <c r="K57" s="52"/>
      <c r="L57" s="52"/>
      <c r="M57" s="52"/>
      <c r="N57" s="52"/>
      <c r="O57" s="52"/>
      <c r="P57" s="52"/>
      <c r="Q57" s="52"/>
      <c r="R57" s="52"/>
      <c r="S57" s="79"/>
      <c r="T57" s="79"/>
      <c r="U57" s="79"/>
      <c r="V57" s="65"/>
      <c r="W57" s="65"/>
      <c r="X57" s="65"/>
      <c r="Y57" s="65"/>
      <c r="Z57" s="65"/>
      <c r="AA57" s="65"/>
      <c r="AB57" s="65"/>
      <c r="AC57" s="65"/>
      <c r="AD57" s="65"/>
      <c r="AE57" s="65"/>
      <c r="AF57" s="65"/>
      <c r="AG57" s="65"/>
      <c r="AH57" s="65"/>
      <c r="AI57" s="65"/>
      <c r="AJ57" s="65"/>
      <c r="AK57" s="65"/>
      <c r="AL57" s="65"/>
      <c r="AM57" s="81"/>
      <c r="AN57" s="65"/>
      <c r="AO57" s="65"/>
      <c r="AP57" s="65"/>
      <c r="AQ57" s="65"/>
      <c r="AR57" s="80"/>
      <c r="AS57" s="53"/>
    </row>
    <row r="58" spans="4:45" ht="24" customHeight="1" x14ac:dyDescent="0.15">
      <c r="D58" s="51"/>
      <c r="E58" s="52"/>
      <c r="F58" s="52"/>
      <c r="G58" s="52"/>
      <c r="H58" s="52"/>
      <c r="I58" s="52"/>
      <c r="J58" s="52"/>
      <c r="K58" s="52"/>
      <c r="L58" s="52"/>
      <c r="M58" s="52"/>
      <c r="N58" s="52"/>
      <c r="O58" s="52"/>
      <c r="P58" s="52"/>
      <c r="Q58" s="124" t="s">
        <v>43</v>
      </c>
      <c r="R58" s="124"/>
      <c r="S58" s="124"/>
      <c r="T58" s="124"/>
      <c r="U58" s="124"/>
      <c r="V58" s="65"/>
      <c r="W58" s="123" t="s">
        <v>44</v>
      </c>
      <c r="X58" s="123"/>
      <c r="Y58" s="123"/>
      <c r="Z58" s="139" t="s">
        <v>45</v>
      </c>
      <c r="AA58" s="139"/>
      <c r="AB58" s="139"/>
      <c r="AC58" s="139"/>
      <c r="AD58" s="139"/>
      <c r="AE58" s="139"/>
      <c r="AF58" s="139"/>
      <c r="AG58" s="139"/>
      <c r="AH58" s="139"/>
      <c r="AI58" s="139"/>
      <c r="AJ58" s="139"/>
      <c r="AK58" s="139"/>
      <c r="AL58" s="65"/>
      <c r="AM58" s="81"/>
      <c r="AN58" s="65"/>
      <c r="AO58" s="65"/>
      <c r="AP58" s="65"/>
      <c r="AQ58" s="65"/>
      <c r="AR58" s="80"/>
      <c r="AS58" s="53"/>
    </row>
    <row r="59" spans="4:45" ht="24" customHeight="1" x14ac:dyDescent="0.15">
      <c r="D59" s="51"/>
      <c r="E59" s="52"/>
      <c r="F59" s="52"/>
      <c r="G59" s="52"/>
      <c r="H59" s="52"/>
      <c r="I59" s="52"/>
      <c r="J59" s="52"/>
      <c r="K59" s="52"/>
      <c r="L59" s="52"/>
      <c r="M59" s="52"/>
      <c r="N59" s="52"/>
      <c r="O59" s="52"/>
      <c r="P59" s="52"/>
      <c r="Q59" s="52"/>
      <c r="R59" s="52"/>
      <c r="S59" s="79"/>
      <c r="T59" s="82"/>
      <c r="U59" s="79"/>
      <c r="V59" s="65"/>
      <c r="W59" s="123" t="s">
        <v>40</v>
      </c>
      <c r="X59" s="123"/>
      <c r="Y59" s="123"/>
      <c r="Z59" s="139" t="str">
        <f>基本ｼｰﾄ!F15</f>
        <v>米森　孝代</v>
      </c>
      <c r="AA59" s="139"/>
      <c r="AB59" s="139"/>
      <c r="AC59" s="139"/>
      <c r="AD59" s="139"/>
      <c r="AE59" s="139"/>
      <c r="AF59" s="139"/>
      <c r="AG59" s="139"/>
      <c r="AH59" s="139"/>
      <c r="AI59" s="139"/>
      <c r="AJ59" s="139"/>
      <c r="AK59" s="140"/>
      <c r="AL59" s="121" t="s">
        <v>46</v>
      </c>
      <c r="AM59" s="122"/>
      <c r="AN59" s="65"/>
      <c r="AO59" s="65"/>
      <c r="AP59" s="65"/>
      <c r="AQ59" s="65"/>
      <c r="AR59" s="80"/>
      <c r="AS59" s="53"/>
    </row>
    <row r="60" spans="4:45" ht="9" customHeight="1" x14ac:dyDescent="0.15">
      <c r="D60" s="51"/>
      <c r="E60" s="52"/>
      <c r="F60" s="52"/>
      <c r="G60" s="52"/>
      <c r="H60" s="52"/>
      <c r="I60" s="52"/>
      <c r="J60" s="52"/>
      <c r="K60" s="52"/>
      <c r="L60" s="52"/>
      <c r="M60" s="52"/>
      <c r="N60" s="52"/>
      <c r="O60" s="52"/>
      <c r="P60" s="52"/>
      <c r="Q60" s="52"/>
      <c r="R60" s="52"/>
      <c r="S60" s="79"/>
      <c r="T60" s="79"/>
      <c r="U60" s="79"/>
      <c r="V60" s="65"/>
      <c r="W60" s="65"/>
      <c r="X60" s="65"/>
      <c r="Y60" s="65"/>
      <c r="Z60" s="65"/>
      <c r="AA60" s="65"/>
      <c r="AB60" s="65"/>
      <c r="AC60" s="65"/>
      <c r="AD60" s="65"/>
      <c r="AE60" s="65"/>
      <c r="AF60" s="65"/>
      <c r="AG60" s="65"/>
      <c r="AH60" s="65"/>
      <c r="AI60" s="65"/>
      <c r="AJ60" s="65"/>
      <c r="AK60" s="65"/>
      <c r="AL60" s="65"/>
      <c r="AM60" s="81"/>
      <c r="AN60" s="65"/>
      <c r="AO60" s="65"/>
      <c r="AP60" s="65"/>
      <c r="AQ60" s="65"/>
      <c r="AR60" s="80"/>
      <c r="AS60" s="53"/>
    </row>
    <row r="61" spans="4:45" ht="24" customHeight="1" x14ac:dyDescent="0.15">
      <c r="D61" s="51"/>
      <c r="E61" s="52"/>
      <c r="F61" s="52"/>
      <c r="G61" s="52"/>
      <c r="H61" s="52"/>
      <c r="I61" s="52"/>
      <c r="J61" s="52"/>
      <c r="K61" s="52"/>
      <c r="L61" s="52"/>
      <c r="M61" s="52"/>
      <c r="N61" s="52"/>
      <c r="O61" s="52"/>
      <c r="P61" s="52"/>
      <c r="Q61" s="52"/>
      <c r="R61" s="52"/>
      <c r="S61" s="79"/>
      <c r="T61" s="79"/>
      <c r="U61" s="79"/>
      <c r="V61" s="65"/>
      <c r="W61" s="65" t="s">
        <v>47</v>
      </c>
      <c r="X61" s="83"/>
      <c r="Y61" s="65"/>
      <c r="Z61" s="65"/>
      <c r="AA61" s="65" t="s">
        <v>48</v>
      </c>
      <c r="AB61" s="108" t="str">
        <f>基本ｼｰﾄ!F25</f>
        <v>0995-59-2006</v>
      </c>
      <c r="AC61" s="108"/>
      <c r="AD61" s="108"/>
      <c r="AE61" s="108"/>
      <c r="AF61" s="108"/>
      <c r="AG61" s="108"/>
      <c r="AH61" s="65" t="s">
        <v>58</v>
      </c>
      <c r="AI61" s="65"/>
      <c r="AJ61" s="65"/>
      <c r="AK61" s="65"/>
      <c r="AL61" s="65"/>
      <c r="AM61" s="81"/>
      <c r="AN61" s="65"/>
      <c r="AO61" s="65"/>
      <c r="AP61" s="65"/>
      <c r="AQ61" s="65"/>
      <c r="AR61" s="80"/>
      <c r="AS61" s="53"/>
    </row>
    <row r="62" spans="4:45" ht="6" customHeight="1" thickBot="1" x14ac:dyDescent="0.2">
      <c r="D62" s="55"/>
      <c r="E62" s="56"/>
      <c r="F62" s="56"/>
      <c r="G62" s="56"/>
      <c r="H62" s="56"/>
      <c r="I62" s="56"/>
      <c r="J62" s="56"/>
      <c r="K62" s="56"/>
      <c r="L62" s="56"/>
      <c r="M62" s="56"/>
      <c r="N62" s="56"/>
      <c r="O62" s="56"/>
      <c r="P62" s="56"/>
      <c r="Q62" s="56"/>
      <c r="R62" s="56"/>
      <c r="S62" s="56"/>
      <c r="T62" s="56"/>
      <c r="U62" s="56"/>
      <c r="V62" s="60"/>
      <c r="W62" s="60"/>
      <c r="X62" s="60"/>
      <c r="Y62" s="60"/>
      <c r="Z62" s="60"/>
      <c r="AA62" s="60"/>
      <c r="AB62" s="60"/>
      <c r="AC62" s="60"/>
      <c r="AD62" s="60"/>
      <c r="AE62" s="60"/>
      <c r="AF62" s="60"/>
      <c r="AG62" s="60"/>
      <c r="AH62" s="60"/>
      <c r="AI62" s="60"/>
      <c r="AJ62" s="60"/>
      <c r="AK62" s="60"/>
      <c r="AL62" s="60"/>
      <c r="AM62" s="60"/>
      <c r="AN62" s="60"/>
      <c r="AO62" s="60"/>
      <c r="AP62" s="60"/>
      <c r="AQ62" s="60"/>
      <c r="AR62" s="61"/>
      <c r="AS62" s="58"/>
    </row>
    <row r="63" spans="4:45" x14ac:dyDescent="0.15">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9"/>
      <c r="AS63" s="19"/>
    </row>
    <row r="64" spans="4:45" ht="16.5" customHeight="1" x14ac:dyDescent="0.15">
      <c r="D64" s="141" t="s">
        <v>49</v>
      </c>
      <c r="E64" s="141"/>
      <c r="F64" s="141"/>
      <c r="G64" s="141"/>
      <c r="H64" s="141"/>
      <c r="I64" s="141"/>
      <c r="J64" s="141"/>
      <c r="K64" s="141"/>
      <c r="L64" s="141"/>
      <c r="M64" s="141"/>
      <c r="N64" s="141"/>
      <c r="O64" s="141"/>
      <c r="P64" s="141"/>
      <c r="Q64" s="141"/>
      <c r="R64" s="141"/>
      <c r="S64" s="141"/>
      <c r="T64" s="141"/>
      <c r="U64" s="141"/>
      <c r="V64" s="141"/>
      <c r="W64" s="141"/>
      <c r="X64" s="141"/>
      <c r="Y64" s="141"/>
      <c r="Z64" s="141"/>
      <c r="AA64" s="141"/>
      <c r="AB64" s="141"/>
      <c r="AC64" s="141"/>
      <c r="AD64" s="141"/>
      <c r="AE64" s="141"/>
      <c r="AF64" s="141"/>
      <c r="AG64" s="141"/>
      <c r="AH64" s="141"/>
      <c r="AI64" s="141"/>
      <c r="AJ64" s="141"/>
      <c r="AK64" s="141"/>
      <c r="AL64" s="141"/>
      <c r="AM64" s="141"/>
      <c r="AN64" s="141"/>
      <c r="AO64" s="141"/>
      <c r="AP64" s="141"/>
      <c r="AQ64" s="141"/>
      <c r="AR64" s="141"/>
      <c r="AS64" s="141"/>
    </row>
    <row r="65" spans="4:45" ht="16.5" customHeight="1" x14ac:dyDescent="0.15">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1"/>
      <c r="AJ65" s="141"/>
      <c r="AK65" s="141"/>
      <c r="AL65" s="141"/>
      <c r="AM65" s="141"/>
      <c r="AN65" s="141"/>
      <c r="AO65" s="141"/>
      <c r="AP65" s="141"/>
      <c r="AQ65" s="141"/>
      <c r="AR65" s="141"/>
      <c r="AS65" s="141"/>
    </row>
    <row r="66" spans="4:45" ht="16.5" customHeight="1" x14ac:dyDescent="0.15">
      <c r="D66" s="141"/>
      <c r="E66" s="141"/>
      <c r="F66" s="141"/>
      <c r="G66" s="141"/>
      <c r="H66" s="141"/>
      <c r="I66" s="141"/>
      <c r="J66" s="141"/>
      <c r="K66" s="141"/>
      <c r="L66" s="141"/>
      <c r="M66" s="141"/>
      <c r="N66" s="141"/>
      <c r="O66" s="141"/>
      <c r="P66" s="141"/>
      <c r="Q66" s="141"/>
      <c r="R66" s="141"/>
      <c r="S66" s="141"/>
      <c r="T66" s="141"/>
      <c r="U66" s="141"/>
      <c r="V66" s="141"/>
      <c r="W66" s="141"/>
      <c r="X66" s="141"/>
      <c r="Y66" s="141"/>
      <c r="Z66" s="141"/>
      <c r="AA66" s="141"/>
      <c r="AB66" s="141"/>
      <c r="AC66" s="141"/>
      <c r="AD66" s="141"/>
      <c r="AE66" s="141"/>
      <c r="AF66" s="141"/>
      <c r="AG66" s="141"/>
      <c r="AH66" s="141"/>
      <c r="AI66" s="141"/>
      <c r="AJ66" s="141"/>
      <c r="AK66" s="141"/>
      <c r="AL66" s="141"/>
      <c r="AM66" s="141"/>
      <c r="AN66" s="141"/>
      <c r="AO66" s="141"/>
      <c r="AP66" s="141"/>
      <c r="AQ66" s="141"/>
      <c r="AR66" s="141"/>
      <c r="AS66" s="141"/>
    </row>
    <row r="67" spans="4:45" ht="1.5" customHeight="1" x14ac:dyDescent="0.15">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9"/>
      <c r="AS67" s="19"/>
    </row>
    <row r="68" spans="4:45" ht="1.5" customHeight="1" x14ac:dyDescent="0.15">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9"/>
      <c r="AS68" s="19"/>
    </row>
    <row r="69" spans="4:45" ht="1.5" customHeight="1" x14ac:dyDescent="0.15">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59"/>
      <c r="AF69" s="19"/>
      <c r="AG69" s="19"/>
      <c r="AH69" s="19"/>
      <c r="AI69" s="19"/>
      <c r="AJ69" s="19"/>
      <c r="AK69" s="19"/>
      <c r="AL69" s="19"/>
      <c r="AM69" s="19"/>
      <c r="AN69" s="19"/>
      <c r="AO69" s="19"/>
      <c r="AP69" s="19"/>
      <c r="AQ69" s="19"/>
      <c r="AR69" s="19"/>
      <c r="AS69" s="19"/>
    </row>
    <row r="70" spans="4:45" ht="1.5" customHeight="1" x14ac:dyDescent="0.15">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9"/>
      <c r="AS70" s="19"/>
    </row>
    <row r="71" spans="4:45" ht="1.5" customHeight="1" x14ac:dyDescent="0.15">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9"/>
      <c r="AS71" s="19"/>
    </row>
    <row r="72" spans="4:45" ht="1.5" customHeight="1" x14ac:dyDescent="0.15">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9"/>
      <c r="AS72" s="19"/>
    </row>
    <row r="73" spans="4:45" ht="1.5" customHeight="1" x14ac:dyDescent="0.15">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c r="AS73" s="19"/>
    </row>
    <row r="74" spans="4:45" ht="1.5" customHeight="1" x14ac:dyDescent="0.15">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9"/>
      <c r="AS74" s="19"/>
    </row>
    <row r="75" spans="4:45" ht="1.5" customHeight="1" x14ac:dyDescent="0.15">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19"/>
      <c r="AJ75" s="19"/>
      <c r="AK75" s="19"/>
      <c r="AL75" s="19"/>
      <c r="AM75" s="19"/>
      <c r="AN75" s="19"/>
      <c r="AO75" s="19"/>
      <c r="AP75" s="19"/>
      <c r="AQ75" s="19"/>
      <c r="AR75" s="19"/>
      <c r="AS75" s="19"/>
    </row>
    <row r="76" spans="4:45" x14ac:dyDescent="0.15">
      <c r="D76" s="19"/>
      <c r="E76" s="19"/>
      <c r="F76" s="19"/>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36" t="s">
        <v>75</v>
      </c>
      <c r="AG76" s="136"/>
      <c r="AH76" s="136"/>
      <c r="AI76" s="136"/>
      <c r="AJ76" s="136"/>
      <c r="AK76" s="136"/>
      <c r="AL76" s="135" t="s">
        <v>50</v>
      </c>
      <c r="AM76" s="135"/>
      <c r="AN76" s="135"/>
      <c r="AO76" s="135"/>
      <c r="AP76" s="135"/>
      <c r="AQ76" s="135"/>
      <c r="AR76" s="135"/>
      <c r="AS76" s="18"/>
    </row>
  </sheetData>
  <mergeCells count="81">
    <mergeCell ref="I3:O3"/>
    <mergeCell ref="P3:V3"/>
    <mergeCell ref="I5:O5"/>
    <mergeCell ref="P6:V6"/>
    <mergeCell ref="I6:O6"/>
    <mergeCell ref="F22:L23"/>
    <mergeCell ref="F24:L24"/>
    <mergeCell ref="F29:L29"/>
    <mergeCell ref="F30:L30"/>
    <mergeCell ref="E47:V47"/>
    <mergeCell ref="AB4:AC4"/>
    <mergeCell ref="AD4:AK4"/>
    <mergeCell ref="AB5:AC5"/>
    <mergeCell ref="AD5:AS5"/>
    <mergeCell ref="AB6:AC6"/>
    <mergeCell ref="AD6:AK6"/>
    <mergeCell ref="F4:G4"/>
    <mergeCell ref="I4:O4"/>
    <mergeCell ref="P4:V4"/>
    <mergeCell ref="F5:G5"/>
    <mergeCell ref="P5:V5"/>
    <mergeCell ref="AP19:AQ21"/>
    <mergeCell ref="D19:L19"/>
    <mergeCell ref="M19:N21"/>
    <mergeCell ref="O19:P21"/>
    <mergeCell ref="Q19:R21"/>
    <mergeCell ref="S19:T21"/>
    <mergeCell ref="D17:L17"/>
    <mergeCell ref="M17:X17"/>
    <mergeCell ref="Y17:AG18"/>
    <mergeCell ref="AH17:AS18"/>
    <mergeCell ref="D18:L18"/>
    <mergeCell ref="P18:U18"/>
    <mergeCell ref="AR19:AS21"/>
    <mergeCell ref="D20:L21"/>
    <mergeCell ref="D22:E44"/>
    <mergeCell ref="N22:AO24"/>
    <mergeCell ref="G25:K26"/>
    <mergeCell ref="N25:Y26"/>
    <mergeCell ref="Z25:AD26"/>
    <mergeCell ref="AG25:AR26"/>
    <mergeCell ref="W19:X21"/>
    <mergeCell ref="Y19:AG21"/>
    <mergeCell ref="AH19:AI21"/>
    <mergeCell ref="AJ19:AK21"/>
    <mergeCell ref="AL19:AM21"/>
    <mergeCell ref="F27:L28"/>
    <mergeCell ref="AN19:AO21"/>
    <mergeCell ref="U19:V21"/>
    <mergeCell ref="AL76:AR76"/>
    <mergeCell ref="AF76:AK76"/>
    <mergeCell ref="F49:P49"/>
    <mergeCell ref="S49:V49"/>
    <mergeCell ref="Z58:AK58"/>
    <mergeCell ref="Z59:AK59"/>
    <mergeCell ref="Z49:AJ49"/>
    <mergeCell ref="E53:AR53"/>
    <mergeCell ref="W49:Y49"/>
    <mergeCell ref="W50:Y50"/>
    <mergeCell ref="D64:AS66"/>
    <mergeCell ref="S50:V50"/>
    <mergeCell ref="F55:P55"/>
    <mergeCell ref="AB55:AG55"/>
    <mergeCell ref="AA56:AR56"/>
    <mergeCell ref="AB50:AL50"/>
    <mergeCell ref="AB61:AG61"/>
    <mergeCell ref="D12:AM16"/>
    <mergeCell ref="AN12:AS12"/>
    <mergeCell ref="AN13:AS16"/>
    <mergeCell ref="Z47:AR47"/>
    <mergeCell ref="AL59:AM59"/>
    <mergeCell ref="W58:Y58"/>
    <mergeCell ref="Q58:U58"/>
    <mergeCell ref="T56:Z56"/>
    <mergeCell ref="W59:Y59"/>
    <mergeCell ref="Q27:AB28"/>
    <mergeCell ref="AC27:AG28"/>
    <mergeCell ref="D46:AS46"/>
    <mergeCell ref="W48:Y48"/>
    <mergeCell ref="Z48:AR48"/>
    <mergeCell ref="W47:Y47"/>
  </mergeCells>
  <phoneticPr fontId="13"/>
  <printOptions horizontalCentered="1" verticalCentered="1"/>
  <pageMargins left="0.59055118110236227" right="0.59055118110236227" top="0.59055118110236227" bottom="0.59055118110236227" header="0.31496062992125984" footer="0.31496062992125984"/>
  <pageSetup paperSize="9" scale="8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基本ｼｰﾄ</vt:lpstr>
      <vt:lpstr>NO3-2</vt:lpstr>
      <vt:lpstr>'NO3-2'!Print_Area</vt:lpstr>
      <vt:lpstr>組合員証滅失届</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鹿児島市教育委員会</cp:lastModifiedBy>
  <cp:lastPrinted>2020-06-03T02:05:32Z</cp:lastPrinted>
  <dcterms:created xsi:type="dcterms:W3CDTF">2010-09-12T22:33:56Z</dcterms:created>
  <dcterms:modified xsi:type="dcterms:W3CDTF">2021-06-14T02:09:16Z</dcterms:modified>
</cp:coreProperties>
</file>