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一般データ\フォローアップ20\新共済組合\2 短期給付関係\"/>
    </mc:Choice>
  </mc:AlternateContent>
  <bookViews>
    <workbookView xWindow="0" yWindow="0" windowWidth="19200" windowHeight="11295" activeTab="1"/>
  </bookViews>
  <sheets>
    <sheet name="基本ｼｰﾄ" sheetId="1" r:id="rId1"/>
    <sheet name="NO38" sheetId="2" r:id="rId2"/>
  </sheets>
  <externalReferences>
    <externalReference r:id="rId3"/>
  </externalReferences>
  <definedNames>
    <definedName name="_xlnm.Print_Area" localSheetId="1">'NO38'!$F$15:$AU$76</definedName>
    <definedName name="移送費家族移送費請求書">'NO38'!$F$15:$AU$76</definedName>
  </definedNames>
  <calcPr calcId="162913"/>
</workbook>
</file>

<file path=xl/calcChain.xml><?xml version="1.0" encoding="utf-8"?>
<calcChain xmlns="http://schemas.openxmlformats.org/spreadsheetml/2006/main">
  <c r="AE69" i="2" l="1"/>
  <c r="AE70" i="2"/>
  <c r="AF72" i="2"/>
  <c r="AG73" i="2"/>
  <c r="AP28" i="2"/>
  <c r="AJ28" i="2"/>
  <c r="V28" i="2"/>
  <c r="F28" i="2"/>
  <c r="I7" i="2"/>
  <c r="I8" i="2"/>
  <c r="AE65" i="2" s="1"/>
  <c r="I9" i="2"/>
  <c r="K10" i="2"/>
  <c r="AE62" i="2" s="1"/>
  <c r="K11" i="2"/>
  <c r="AE63" i="2" s="1"/>
  <c r="K12" i="2"/>
  <c r="AG67" i="2" s="1"/>
  <c r="H62" i="2"/>
  <c r="F25" i="2" l="1"/>
  <c r="W25" i="2" l="1"/>
  <c r="S25" i="2"/>
  <c r="V25" i="2"/>
  <c r="R25" i="2"/>
  <c r="T25" i="2"/>
  <c r="U25" i="2"/>
  <c r="F26" i="2"/>
  <c r="N24" i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J15" i="1" l="1"/>
  <c r="I15" i="1"/>
  <c r="I14" i="1"/>
  <c r="J12" i="1"/>
  <c r="I12" i="1"/>
  <c r="K11" i="1"/>
  <c r="I10" i="1"/>
  <c r="J8" i="1"/>
  <c r="J7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X25" i="2" s="1"/>
  <c r="F9" i="1"/>
  <c r="E9" i="1"/>
  <c r="D8" i="1"/>
  <c r="D7" i="1"/>
  <c r="D6" i="1"/>
  <c r="D5" i="1"/>
  <c r="AN25" i="2" l="1"/>
  <c r="AT25" i="2"/>
  <c r="AL25" i="2"/>
  <c r="AP25" i="2"/>
  <c r="AR25" i="2"/>
  <c r="AJ25" i="2"/>
  <c r="J9" i="1" l="1"/>
</calcChain>
</file>

<file path=xl/sharedStrings.xml><?xml version="1.0" encoding="utf-8"?>
<sst xmlns="http://schemas.openxmlformats.org/spreadsheetml/2006/main" count="138" uniqueCount="108">
  <si>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</si>
  <si>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</si>
  <si>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</si>
  <si>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</si>
  <si>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</si>
  <si>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</si>
  <si>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</si>
  <si>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</si>
  <si>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</si>
  <si>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</si>
  <si>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</si>
  <si>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</si>
  <si>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</si>
  <si>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</si>
  <si>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</si>
  <si>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</si>
  <si>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</si>
  <si>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</si>
  <si>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</si>
  <si>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</si>
  <si>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</si>
  <si>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</si>
  <si>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所長</t>
  </si>
  <si>
    <t>性別</t>
    <rPh sb="0" eb="2">
      <t>セイベツ</t>
    </rPh>
    <phoneticPr fontId="5"/>
  </si>
  <si>
    <t>療養者氏名</t>
    <rPh sb="0" eb="3">
      <t>リョウヨウシャ</t>
    </rPh>
    <rPh sb="3" eb="5">
      <t>シメイ</t>
    </rPh>
    <phoneticPr fontId="5"/>
  </si>
  <si>
    <t>薩摩桐子</t>
    <rPh sb="0" eb="2">
      <t>サツマ</t>
    </rPh>
    <rPh sb="2" eb="4">
      <t>キリコ</t>
    </rPh>
    <phoneticPr fontId="5"/>
  </si>
  <si>
    <t>続柄</t>
    <rPh sb="0" eb="2">
      <t>ゾクガラ</t>
    </rPh>
    <phoneticPr fontId="5"/>
  </si>
  <si>
    <t>療養者生年月日</t>
    <rPh sb="0" eb="3">
      <t>リョウヨウシャ</t>
    </rPh>
    <rPh sb="3" eb="5">
      <t>セイネン</t>
    </rPh>
    <rPh sb="5" eb="7">
      <t>ガッピ</t>
    </rPh>
    <phoneticPr fontId="5"/>
  </si>
  <si>
    <t>所属所文書受付印</t>
    <rPh sb="0" eb="2">
      <t>ショゾク</t>
    </rPh>
    <rPh sb="2" eb="3">
      <t>ショ</t>
    </rPh>
    <rPh sb="3" eb="5">
      <t>ブンショ</t>
    </rPh>
    <rPh sb="5" eb="8">
      <t>ウケツケイン</t>
    </rPh>
    <phoneticPr fontId="5"/>
  </si>
  <si>
    <t>共済事務担当者印</t>
  </si>
  <si>
    <t>㊞</t>
  </si>
  <si>
    <t>フ　リ　ガ　ナ</t>
    <phoneticPr fontId="5"/>
  </si>
  <si>
    <t>組合員証記号番号</t>
    <rPh sb="0" eb="3">
      <t>クミアイイン</t>
    </rPh>
    <rPh sb="3" eb="4">
      <t>ショウ</t>
    </rPh>
    <rPh sb="4" eb="6">
      <t>キゴウ</t>
    </rPh>
    <rPh sb="6" eb="8">
      <t>バンゴウ</t>
    </rPh>
    <phoneticPr fontId="5"/>
  </si>
  <si>
    <t>所属所名</t>
    <rPh sb="0" eb="2">
      <t>ショゾク</t>
    </rPh>
    <rPh sb="2" eb="3">
      <t>ショ</t>
    </rPh>
    <rPh sb="3" eb="4">
      <t>メイ</t>
    </rPh>
    <phoneticPr fontId="5"/>
  </si>
  <si>
    <t>所属コード</t>
    <rPh sb="0" eb="2">
      <t>ショゾク</t>
    </rPh>
    <phoneticPr fontId="5"/>
  </si>
  <si>
    <t>組合員　氏名</t>
    <rPh sb="0" eb="3">
      <t>クミアイイン</t>
    </rPh>
    <rPh sb="4" eb="6">
      <t>シメイ</t>
    </rPh>
    <phoneticPr fontId="5"/>
  </si>
  <si>
    <t>公立鹿</t>
    <rPh sb="0" eb="2">
      <t>コウリツ</t>
    </rPh>
    <rPh sb="2" eb="3">
      <t>シカ</t>
    </rPh>
    <phoneticPr fontId="5"/>
  </si>
  <si>
    <t>年</t>
    <rPh sb="0" eb="1">
      <t>ネン</t>
    </rPh>
    <phoneticPr fontId="5"/>
  </si>
  <si>
    <t>月</t>
    <rPh sb="0" eb="1">
      <t>ツキ</t>
    </rPh>
    <phoneticPr fontId="5"/>
  </si>
  <si>
    <t>日</t>
    <rPh sb="0" eb="1">
      <t>ヒ</t>
    </rPh>
    <phoneticPr fontId="5"/>
  </si>
  <si>
    <t>上記のとおり請求します。</t>
    <rPh sb="0" eb="2">
      <t>ジョウキ</t>
    </rPh>
    <rPh sb="6" eb="8">
      <t>セイキュウ</t>
    </rPh>
    <phoneticPr fontId="5"/>
  </si>
  <si>
    <t>〒</t>
    <phoneticPr fontId="5"/>
  </si>
  <si>
    <t>住所</t>
    <rPh sb="0" eb="2">
      <t>ジュウショ</t>
    </rPh>
    <phoneticPr fontId="5"/>
  </si>
  <si>
    <t>平成</t>
    <rPh sb="0" eb="2">
      <t>ヘイセイ</t>
    </rPh>
    <phoneticPr fontId="5"/>
  </si>
  <si>
    <t>請求者</t>
    <rPh sb="0" eb="3">
      <t>セイキュウシャ</t>
    </rPh>
    <phoneticPr fontId="5"/>
  </si>
  <si>
    <t>氏名</t>
    <rPh sb="0" eb="2">
      <t>シメイ</t>
    </rPh>
    <phoneticPr fontId="5"/>
  </si>
  <si>
    <t>㊞</t>
    <phoneticPr fontId="5"/>
  </si>
  <si>
    <t>連絡先</t>
    <rPh sb="0" eb="3">
      <t>レンラクサキ</t>
    </rPh>
    <phoneticPr fontId="5"/>
  </si>
  <si>
    <t>（電話</t>
    <rPh sb="1" eb="3">
      <t>デンワ</t>
    </rPh>
    <phoneticPr fontId="5"/>
  </si>
  <si>
    <t>）</t>
    <phoneticPr fontId="5"/>
  </si>
  <si>
    <t>上記の記載事項は，事実と相違ないものと認めます。</t>
    <rPh sb="0" eb="2">
      <t>ジョウキ</t>
    </rPh>
    <rPh sb="3" eb="5">
      <t>キサイ</t>
    </rPh>
    <rPh sb="5" eb="7">
      <t>ジコウ</t>
    </rPh>
    <rPh sb="9" eb="11">
      <t>ジジツ</t>
    </rPh>
    <rPh sb="12" eb="14">
      <t>ソウイ</t>
    </rPh>
    <rPh sb="19" eb="20">
      <t>ミト</t>
    </rPh>
    <phoneticPr fontId="5"/>
  </si>
  <si>
    <t>所属所所在地</t>
    <rPh sb="0" eb="2">
      <t>ショゾク</t>
    </rPh>
    <rPh sb="2" eb="3">
      <t>ショ</t>
    </rPh>
    <rPh sb="3" eb="6">
      <t>ショザイチ</t>
    </rPh>
    <phoneticPr fontId="5"/>
  </si>
  <si>
    <t>所属所長</t>
    <rPh sb="0" eb="2">
      <t>ショゾク</t>
    </rPh>
    <rPh sb="2" eb="3">
      <t>ショ</t>
    </rPh>
    <rPh sb="3" eb="4">
      <t>オサ</t>
    </rPh>
    <phoneticPr fontId="5"/>
  </si>
  <si>
    <t>職　名</t>
    <rPh sb="0" eb="1">
      <t>ショク</t>
    </rPh>
    <rPh sb="2" eb="3">
      <t>メイ</t>
    </rPh>
    <phoneticPr fontId="5"/>
  </si>
  <si>
    <t>校長</t>
    <rPh sb="0" eb="2">
      <t>コウチョウ</t>
    </rPh>
    <phoneticPr fontId="5"/>
  </si>
  <si>
    <t>氏　名</t>
    <rPh sb="0" eb="1">
      <t>シ</t>
    </rPh>
    <rPh sb="2" eb="3">
      <t>メイ</t>
    </rPh>
    <phoneticPr fontId="5"/>
  </si>
  <si>
    <t>印</t>
    <rPh sb="0" eb="1">
      <t>イン</t>
    </rPh>
    <phoneticPr fontId="5"/>
  </si>
  <si>
    <t>電話番号</t>
    <rPh sb="0" eb="2">
      <t>デンワ</t>
    </rPh>
    <rPh sb="2" eb="4">
      <t>バンゴウ</t>
    </rPh>
    <phoneticPr fontId="5"/>
  </si>
  <si>
    <t>（</t>
    <phoneticPr fontId="5"/>
  </si>
  <si>
    <t>※印欄は記入しないでください。</t>
    <rPh sb="1" eb="2">
      <t>イン</t>
    </rPh>
    <rPh sb="2" eb="3">
      <t>ラン</t>
    </rPh>
    <rPh sb="4" eb="6">
      <t>キニュウ</t>
    </rPh>
    <phoneticPr fontId="27"/>
  </si>
  <si>
    <t>[整理番号　38]</t>
    <phoneticPr fontId="13"/>
  </si>
  <si>
    <t>〒</t>
    <phoneticPr fontId="13"/>
  </si>
  <si>
    <t>住所</t>
    <rPh sb="0" eb="2">
      <t>ジュウショ</t>
    </rPh>
    <phoneticPr fontId="13"/>
  </si>
  <si>
    <t>TEL</t>
    <phoneticPr fontId="13"/>
  </si>
  <si>
    <t>請求書</t>
    <phoneticPr fontId="13"/>
  </si>
  <si>
    <t>ｺｰﾄﾞ</t>
    <phoneticPr fontId="5"/>
  </si>
  <si>
    <t>移送費</t>
    <phoneticPr fontId="13"/>
  </si>
  <si>
    <t>家族移送費</t>
    <phoneticPr fontId="13"/>
  </si>
  <si>
    <t>円</t>
    <rPh sb="0" eb="1">
      <t>エン</t>
    </rPh>
    <phoneticPr fontId="13"/>
  </si>
  <si>
    <t>※</t>
    <phoneticPr fontId="13"/>
  </si>
  <si>
    <t>決定金額</t>
    <rPh sb="0" eb="2">
      <t>ケッテイ</t>
    </rPh>
    <rPh sb="2" eb="4">
      <t>キンガク</t>
    </rPh>
    <phoneticPr fontId="13"/>
  </si>
  <si>
    <t>移送を受けた者の氏名</t>
    <rPh sb="0" eb="2">
      <t>イソウ</t>
    </rPh>
    <rPh sb="3" eb="4">
      <t>ウ</t>
    </rPh>
    <rPh sb="6" eb="7">
      <t>モノ</t>
    </rPh>
    <rPh sb="8" eb="10">
      <t>シメイ</t>
    </rPh>
    <phoneticPr fontId="13"/>
  </si>
  <si>
    <t>生年月日(和暦）</t>
    <rPh sb="0" eb="2">
      <t>セイネン</t>
    </rPh>
    <rPh sb="2" eb="4">
      <t>ガッピ</t>
    </rPh>
    <rPh sb="5" eb="7">
      <t>ワレキ</t>
    </rPh>
    <phoneticPr fontId="13"/>
  </si>
  <si>
    <t>続　　柄</t>
    <rPh sb="0" eb="1">
      <t>ゾク</t>
    </rPh>
    <rPh sb="3" eb="4">
      <t>エ</t>
    </rPh>
    <phoneticPr fontId="13"/>
  </si>
  <si>
    <t>性　　別</t>
    <rPh sb="0" eb="1">
      <t>セイ</t>
    </rPh>
    <rPh sb="3" eb="4">
      <t>ベツ</t>
    </rPh>
    <phoneticPr fontId="13"/>
  </si>
  <si>
    <t>妻</t>
    <rPh sb="0" eb="1">
      <t>ツマ</t>
    </rPh>
    <phoneticPr fontId="13"/>
  </si>
  <si>
    <t>女</t>
    <rPh sb="0" eb="1">
      <t>オンナ</t>
    </rPh>
    <phoneticPr fontId="13"/>
  </si>
  <si>
    <t>令和</t>
    <rPh sb="0" eb="2">
      <t>レイワ</t>
    </rPh>
    <phoneticPr fontId="13"/>
  </si>
  <si>
    <t>年</t>
    <rPh sb="0" eb="1">
      <t>ネン</t>
    </rPh>
    <phoneticPr fontId="13"/>
  </si>
  <si>
    <t>月</t>
    <rPh sb="0" eb="1">
      <t>ツキ</t>
    </rPh>
    <phoneticPr fontId="13"/>
  </si>
  <si>
    <t>日</t>
    <rPh sb="0" eb="1">
      <t>ヒ</t>
    </rPh>
    <phoneticPr fontId="13"/>
  </si>
  <si>
    <t>傷　　病　　名</t>
    <phoneticPr fontId="13"/>
  </si>
  <si>
    <t>発病又は負傷の年月日</t>
    <phoneticPr fontId="13"/>
  </si>
  <si>
    <t>発　病　又　は　負　傷　の　原　因</t>
    <phoneticPr fontId="13"/>
  </si>
  <si>
    <t>から</t>
    <phoneticPr fontId="13"/>
  </si>
  <si>
    <t>まで</t>
    <phoneticPr fontId="13"/>
  </si>
  <si>
    <t>移　送　の　方　法　及　び　経　路</t>
    <phoneticPr fontId="13"/>
  </si>
  <si>
    <t>移送に要した費用</t>
    <phoneticPr fontId="13"/>
  </si>
  <si>
    <t>移　　　送　　　年　　　月　　　日</t>
    <phoneticPr fontId="13"/>
  </si>
  <si>
    <t>移送費の請求金額</t>
    <phoneticPr fontId="13"/>
  </si>
  <si>
    <t>付添があった場合</t>
    <phoneticPr fontId="13"/>
  </si>
  <si>
    <t>付添人氏名</t>
    <phoneticPr fontId="13"/>
  </si>
  <si>
    <t>付添人住所</t>
    <phoneticPr fontId="13"/>
  </si>
  <si>
    <t>医療機関</t>
    <rPh sb="0" eb="2">
      <t>イリョウ</t>
    </rPh>
    <rPh sb="2" eb="4">
      <t>キカン</t>
    </rPh>
    <phoneticPr fontId="5"/>
  </si>
  <si>
    <t>住　　所</t>
    <rPh sb="0" eb="1">
      <t>ジュウ</t>
    </rPh>
    <rPh sb="3" eb="4">
      <t>ショ</t>
    </rPh>
    <phoneticPr fontId="5"/>
  </si>
  <si>
    <t>担当医師名</t>
    <rPh sb="0" eb="2">
      <t>タントウ</t>
    </rPh>
    <rPh sb="2" eb="4">
      <t>イシ</t>
    </rPh>
    <rPh sb="4" eb="5">
      <t>メイ</t>
    </rPh>
    <phoneticPr fontId="13"/>
  </si>
  <si>
    <t>上記にあげる理由により、移送が必要であったと認めます。</t>
    <rPh sb="0" eb="2">
      <t>ジョウキ</t>
    </rPh>
    <rPh sb="6" eb="8">
      <t>リユウ</t>
    </rPh>
    <rPh sb="12" eb="14">
      <t>イソウ</t>
    </rPh>
    <rPh sb="15" eb="17">
      <t>ヒツヨウ</t>
    </rPh>
    <rPh sb="22" eb="23">
      <t>ミト</t>
    </rPh>
    <phoneticPr fontId="13"/>
  </si>
  <si>
    <t>㊞</t>
    <phoneticPr fontId="13"/>
  </si>
  <si>
    <t xml:space="preserve">
移
送
に　
係　
る
医　
師　
の　
意
見
</t>
    <phoneticPr fontId="13"/>
  </si>
  <si>
    <t>移送を必要と認めた理由（付添いがあった場合は，その付添いを必要と認めた理由も記載してください。）</t>
    <phoneticPr fontId="13"/>
  </si>
  <si>
    <t>入院した場合</t>
    <phoneticPr fontId="13"/>
  </si>
  <si>
    <t>医療機関の名称</t>
    <phoneticPr fontId="13"/>
  </si>
  <si>
    <t>医療機関の所在地</t>
    <phoneticPr fontId="13"/>
  </si>
  <si>
    <t>入院期間</t>
    <phoneticPr fontId="13"/>
  </si>
  <si>
    <t>令和</t>
    <rPh sb="0" eb="2">
      <t>レイワ</t>
    </rPh>
    <phoneticPr fontId="5"/>
  </si>
  <si>
    <t>移送に要した費用の領収書を添付してください。</t>
    <rPh sb="0" eb="2">
      <t>イソウ</t>
    </rPh>
    <rPh sb="3" eb="4">
      <t>ヨウ</t>
    </rPh>
    <rPh sb="6" eb="8">
      <t>ヒヨウ</t>
    </rPh>
    <rPh sb="9" eb="12">
      <t>リョウシュウショ</t>
    </rPh>
    <rPh sb="13" eb="15">
      <t>テンプ</t>
    </rPh>
    <phoneticPr fontId="13"/>
  </si>
  <si>
    <t>(組合員）</t>
    <rPh sb="1" eb="4">
      <t>クミアイイン</t>
    </rPh>
    <phoneticPr fontId="13"/>
  </si>
  <si>
    <t>R３．４改定</t>
    <rPh sb="4" eb="6">
      <t>カイテイ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</si>
</sst>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);[Red]\(0\)"/>
    <numFmt numFmtId="177" formatCode="0;0;"/>
    <numFmt numFmtId="178" formatCode="[$-411]ggge&quot;年&quot;m&quot;月&quot;d&quot;日&quot;;@"/>
  </numFmts>
  <fonts count="31" x14ac:knownFonts="1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9"/>
      <name val="ＭＳ 明朝"/>
      <family val="1"/>
      <charset val="128"/>
    </font>
    <font>
      <sz val="24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228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/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9" fillId="0" borderId="0" xfId="0" applyFont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 shrinkToFi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177" fontId="16" fillId="0" borderId="9" xfId="0" applyNumberFormat="1" applyFont="1" applyBorder="1" applyAlignment="1">
      <alignment horizontal="center" vertical="center"/>
    </xf>
    <xf numFmtId="177" fontId="16" fillId="0" borderId="0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vertical="center"/>
    </xf>
    <xf numFmtId="177" fontId="23" fillId="0" borderId="0" xfId="0" applyNumberFormat="1" applyFont="1" applyBorder="1" applyAlignment="1">
      <alignment horizontal="left" vertical="center"/>
    </xf>
    <xf numFmtId="177" fontId="23" fillId="0" borderId="0" xfId="0" applyNumberFormat="1" applyFont="1" applyBorder="1" applyAlignment="1">
      <alignment horizontal="center" vertical="center"/>
    </xf>
    <xf numFmtId="177" fontId="16" fillId="0" borderId="6" xfId="0" applyNumberFormat="1" applyFont="1" applyBorder="1" applyAlignment="1">
      <alignment horizontal="center" vertical="center"/>
    </xf>
    <xf numFmtId="177" fontId="16" fillId="0" borderId="7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16" fillId="0" borderId="12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shrinkToFit="1"/>
    </xf>
    <xf numFmtId="0" fontId="19" fillId="0" borderId="0" xfId="0" applyFont="1" applyBorder="1" applyAlignment="1" applyProtection="1">
      <alignment horizontal="left" vertical="center"/>
      <protection locked="0"/>
    </xf>
    <xf numFmtId="0" fontId="16" fillId="0" borderId="0" xfId="0" applyFont="1" applyAlignment="1">
      <alignment vertical="center" shrinkToFit="1"/>
    </xf>
    <xf numFmtId="176" fontId="17" fillId="0" borderId="0" xfId="0" applyNumberFormat="1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left" vertical="center" shrinkToFit="1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1" fillId="0" borderId="0" xfId="0" applyFont="1" applyAlignment="1"/>
    <xf numFmtId="0" fontId="21" fillId="0" borderId="0" xfId="0" applyFont="1" applyAlignment="1">
      <alignment vertical="top"/>
    </xf>
    <xf numFmtId="0" fontId="16" fillId="0" borderId="6" xfId="0" applyFont="1" applyBorder="1" applyAlignment="1">
      <alignment vertical="center"/>
    </xf>
    <xf numFmtId="177" fontId="16" fillId="0" borderId="7" xfId="0" quotePrefix="1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5" fillId="0" borderId="7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9" fillId="0" borderId="0" xfId="0" applyFont="1" applyBorder="1" applyAlignment="1" applyProtection="1">
      <alignment vertical="center"/>
      <protection locked="0"/>
    </xf>
    <xf numFmtId="0" fontId="19" fillId="0" borderId="7" xfId="0" applyFont="1" applyBorder="1" applyAlignment="1" applyProtection="1">
      <alignment vertical="center"/>
      <protection locked="0"/>
    </xf>
    <xf numFmtId="0" fontId="16" fillId="0" borderId="0" xfId="0" applyFont="1" applyBorder="1" applyAlignment="1">
      <alignment horizontal="distributed" vertical="center"/>
    </xf>
    <xf numFmtId="177" fontId="16" fillId="0" borderId="0" xfId="0" applyNumberFormat="1" applyFont="1" applyBorder="1" applyAlignment="1">
      <alignment horizontal="distributed" vertical="center"/>
    </xf>
    <xf numFmtId="177" fontId="16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26" fillId="0" borderId="0" xfId="0" applyFont="1" applyBorder="1" applyAlignment="1" applyProtection="1">
      <alignment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6" fillId="0" borderId="23" xfId="0" applyFont="1" applyBorder="1" applyAlignment="1">
      <alignment vertical="center"/>
    </xf>
    <xf numFmtId="0" fontId="14" fillId="0" borderId="0" xfId="0" applyFont="1" applyBorder="1" applyAlignment="1"/>
    <xf numFmtId="177" fontId="16" fillId="0" borderId="27" xfId="0" applyNumberFormat="1" applyFont="1" applyBorder="1" applyAlignment="1">
      <alignment horizontal="center" vertical="center"/>
    </xf>
    <xf numFmtId="0" fontId="16" fillId="0" borderId="27" xfId="0" applyFont="1" applyBorder="1" applyAlignment="1">
      <alignment vertical="center"/>
    </xf>
    <xf numFmtId="0" fontId="16" fillId="0" borderId="28" xfId="0" applyFont="1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29" fillId="0" borderId="4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22" xfId="0" applyFont="1" applyBorder="1" applyAlignment="1">
      <alignment horizontal="center" vertical="center"/>
    </xf>
    <xf numFmtId="0" fontId="28" fillId="0" borderId="2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77" fontId="16" fillId="0" borderId="0" xfId="0" applyNumberFormat="1" applyFont="1" applyBorder="1" applyAlignment="1">
      <alignment horizontal="distributed" vertical="center"/>
    </xf>
    <xf numFmtId="0" fontId="14" fillId="0" borderId="12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177" fontId="24" fillId="0" borderId="6" xfId="0" applyNumberFormat="1" applyFont="1" applyBorder="1" applyAlignment="1">
      <alignment horizontal="center" vertical="center"/>
    </xf>
    <xf numFmtId="177" fontId="24" fillId="0" borderId="8" xfId="0" applyNumberFormat="1" applyFont="1" applyBorder="1" applyAlignment="1">
      <alignment horizontal="center" vertical="center"/>
    </xf>
    <xf numFmtId="49" fontId="23" fillId="0" borderId="11" xfId="0" applyNumberFormat="1" applyFont="1" applyBorder="1" applyAlignment="1">
      <alignment horizontal="center" vertical="center" shrinkToFit="1"/>
    </xf>
    <xf numFmtId="49" fontId="23" fillId="0" borderId="4" xfId="0" applyNumberFormat="1" applyFont="1" applyBorder="1" applyAlignment="1">
      <alignment horizontal="center" vertical="center" shrinkToFit="1"/>
    </xf>
    <xf numFmtId="49" fontId="23" fillId="0" borderId="6" xfId="0" applyNumberFormat="1" applyFont="1" applyBorder="1" applyAlignment="1">
      <alignment horizontal="center" vertical="center" shrinkToFit="1"/>
    </xf>
    <xf numFmtId="49" fontId="23" fillId="0" borderId="7" xfId="0" applyNumberFormat="1" applyFont="1" applyBorder="1" applyAlignment="1">
      <alignment horizontal="center" vertical="center" shrinkToFit="1"/>
    </xf>
    <xf numFmtId="0" fontId="24" fillId="0" borderId="11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178" fontId="29" fillId="0" borderId="12" xfId="0" applyNumberFormat="1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shrinkToFit="1"/>
    </xf>
    <xf numFmtId="0" fontId="26" fillId="0" borderId="0" xfId="0" applyFont="1" applyBorder="1" applyAlignment="1" applyProtection="1">
      <alignment horizontal="left" vertical="center"/>
      <protection locked="0"/>
    </xf>
    <xf numFmtId="49" fontId="25" fillId="0" borderId="0" xfId="0" applyNumberFormat="1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49" fontId="25" fillId="0" borderId="7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9" fillId="0" borderId="1" xfId="0" applyFont="1" applyBorder="1" applyAlignment="1" applyProtection="1">
      <alignment horizontal="center" vertical="center" shrinkToFit="1"/>
      <protection locked="0"/>
    </xf>
    <xf numFmtId="0" fontId="19" fillId="0" borderId="2" xfId="0" applyFont="1" applyBorder="1" applyAlignment="1" applyProtection="1">
      <alignment horizontal="center" vertical="center" shrinkToFit="1"/>
      <protection locked="0"/>
    </xf>
    <xf numFmtId="0" fontId="19" fillId="0" borderId="4" xfId="0" applyFont="1" applyBorder="1" applyAlignment="1" applyProtection="1">
      <alignment horizontal="center" vertical="center" shrinkToFit="1"/>
      <protection locked="0"/>
    </xf>
    <xf numFmtId="0" fontId="19" fillId="0" borderId="5" xfId="0" applyFont="1" applyBorder="1" applyAlignment="1" applyProtection="1">
      <alignment horizontal="center" vertical="center" shrinkToFit="1"/>
      <protection locked="0"/>
    </xf>
    <xf numFmtId="0" fontId="16" fillId="0" borderId="1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7" fillId="4" borderId="1" xfId="0" applyFont="1" applyFill="1" applyBorder="1" applyAlignment="1">
      <alignment horizontal="center" vertical="center" shrinkToFit="1"/>
    </xf>
    <xf numFmtId="0" fontId="17" fillId="4" borderId="2" xfId="0" applyFont="1" applyFill="1" applyBorder="1" applyAlignment="1">
      <alignment horizontal="center" vertical="center" shrinkToFit="1"/>
    </xf>
    <xf numFmtId="0" fontId="17" fillId="4" borderId="3" xfId="0" applyFont="1" applyFill="1" applyBorder="1" applyAlignment="1">
      <alignment horizontal="center" vertical="center" shrinkToFit="1"/>
    </xf>
    <xf numFmtId="0" fontId="17" fillId="4" borderId="12" xfId="0" applyFont="1" applyFill="1" applyBorder="1" applyAlignment="1">
      <alignment horizontal="center" vertical="center" shrinkToFit="1"/>
    </xf>
    <xf numFmtId="0" fontId="15" fillId="8" borderId="1" xfId="0" applyFont="1" applyFill="1" applyBorder="1" applyAlignment="1">
      <alignment horizontal="center" vertical="center"/>
    </xf>
    <xf numFmtId="0" fontId="15" fillId="8" borderId="3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shrinkToFit="1"/>
    </xf>
    <xf numFmtId="0" fontId="17" fillId="0" borderId="2" xfId="0" applyFont="1" applyBorder="1" applyAlignment="1">
      <alignment horizontal="center" vertical="center" shrinkToFit="1"/>
    </xf>
    <xf numFmtId="0" fontId="17" fillId="0" borderId="3" xfId="0" applyFont="1" applyBorder="1" applyAlignment="1">
      <alignment horizontal="center" vertical="center" shrinkToFit="1"/>
    </xf>
    <xf numFmtId="0" fontId="16" fillId="0" borderId="11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16" fillId="0" borderId="9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16" fillId="0" borderId="10" xfId="0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178" fontId="17" fillId="4" borderId="1" xfId="0" applyNumberFormat="1" applyFont="1" applyFill="1" applyBorder="1" applyAlignment="1">
      <alignment horizontal="center" vertical="center" shrinkToFit="1"/>
    </xf>
    <xf numFmtId="178" fontId="17" fillId="4" borderId="2" xfId="0" applyNumberFormat="1" applyFont="1" applyFill="1" applyBorder="1" applyAlignment="1">
      <alignment horizontal="center" vertical="center" shrinkToFit="1"/>
    </xf>
    <xf numFmtId="178" fontId="17" fillId="4" borderId="3" xfId="0" applyNumberFormat="1" applyFont="1" applyFill="1" applyBorder="1" applyAlignment="1">
      <alignment horizontal="center" vertical="center" shrinkToFit="1"/>
    </xf>
    <xf numFmtId="0" fontId="21" fillId="0" borderId="0" xfId="0" applyFont="1" applyAlignment="1">
      <alignment horizontal="distributed" vertical="center" shrinkToFit="1"/>
    </xf>
    <xf numFmtId="0" fontId="16" fillId="0" borderId="19" xfId="0" applyFont="1" applyBorder="1" applyAlignment="1">
      <alignment horizontal="center" vertical="center" shrinkToFit="1"/>
    </xf>
    <xf numFmtId="0" fontId="16" fillId="0" borderId="12" xfId="0" applyFont="1" applyBorder="1" applyAlignment="1">
      <alignment horizontal="left" vertical="center" shrinkToFit="1"/>
    </xf>
    <xf numFmtId="0" fontId="21" fillId="0" borderId="0" xfId="0" applyFont="1" applyAlignment="1">
      <alignment horizontal="distributed"/>
    </xf>
    <xf numFmtId="0" fontId="21" fillId="0" borderId="0" xfId="0" applyFont="1" applyAlignment="1">
      <alignment horizontal="distributed" vertical="top"/>
    </xf>
    <xf numFmtId="0" fontId="16" fillId="0" borderId="11" xfId="0" applyFont="1" applyBorder="1" applyAlignment="1">
      <alignment horizontal="left" vertical="top"/>
    </xf>
    <xf numFmtId="0" fontId="16" fillId="0" borderId="4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6" fillId="0" borderId="7" xfId="0" applyFont="1" applyBorder="1" applyAlignment="1">
      <alignment horizontal="left" vertical="top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30" fillId="0" borderId="20" xfId="0" applyFont="1" applyBorder="1" applyAlignment="1">
      <alignment vertical="distributed" wrapText="1"/>
    </xf>
    <xf numFmtId="0" fontId="30" fillId="0" borderId="21" xfId="0" applyFont="1" applyBorder="1" applyAlignment="1">
      <alignment vertical="distributed" wrapText="1"/>
    </xf>
    <xf numFmtId="0" fontId="30" fillId="0" borderId="21" xfId="0" applyFont="1" applyBorder="1" applyAlignment="1">
      <alignment vertical="distributed"/>
    </xf>
    <xf numFmtId="0" fontId="30" fillId="0" borderId="26" xfId="0" applyFont="1" applyBorder="1" applyAlignment="1">
      <alignment vertical="distributed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25" fillId="0" borderId="0" xfId="0" applyFont="1" applyBorder="1" applyAlignment="1">
      <alignment horizontal="center" vertical="center"/>
    </xf>
    <xf numFmtId="0" fontId="19" fillId="0" borderId="0" xfId="0" applyFont="1" applyBorder="1" applyAlignment="1" applyProtection="1">
      <alignment horizontal="left" vertical="center"/>
      <protection locked="0"/>
    </xf>
    <xf numFmtId="177" fontId="16" fillId="0" borderId="0" xfId="0" applyNumberFormat="1" applyFont="1" applyBorder="1" applyAlignment="1">
      <alignment horizontal="left" vertical="center"/>
    </xf>
    <xf numFmtId="177" fontId="16" fillId="0" borderId="0" xfId="0" applyNumberFormat="1" applyFont="1" applyAlignment="1">
      <alignment horizontal="left" vertical="center"/>
    </xf>
    <xf numFmtId="177" fontId="24" fillId="0" borderId="11" xfId="0" applyNumberFormat="1" applyFont="1" applyBorder="1" applyAlignment="1">
      <alignment horizontal="center" vertical="center"/>
    </xf>
    <xf numFmtId="177" fontId="24" fillId="0" borderId="4" xfId="0" applyNumberFormat="1" applyFont="1" applyBorder="1" applyAlignment="1">
      <alignment horizontal="center" vertical="center"/>
    </xf>
    <xf numFmtId="177" fontId="24" fillId="0" borderId="5" xfId="0" applyNumberFormat="1" applyFont="1" applyBorder="1" applyAlignment="1">
      <alignment horizontal="center" vertical="center"/>
    </xf>
    <xf numFmtId="177" fontId="24" fillId="0" borderId="7" xfId="0" applyNumberFormat="1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8317;&#36794;&#20013;&#23398;&#26657;&#20107;&#21209;&#32113;&#25324;&#65404;&#65405;&#65411;&#65425;ver&#8544;/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  <cell r="J3" t="str">
            <v>愛称：つーるﾎﾞｯｸｽ　Ver18 Win7</v>
          </cell>
        </row>
        <row r="4">
          <cell r="C4" t="str">
            <v>Microsoft Excel2010-97/03 &amp; IME/ATOK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42633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AY8" t="str">
            <v>郵便局</v>
          </cell>
          <cell r="AZ8" t="str">
            <v>17800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>配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13000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>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D20" t="str">
            <v>車15分14.3㎞=　10,200</v>
          </cell>
          <cell r="AE20" t="str">
            <v>借家/46000･　22500</v>
          </cell>
          <cell r="AF20">
            <v>570703</v>
          </cell>
          <cell r="AG20">
            <v>42370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N24"/>
    </sheetView>
  </sheetViews>
  <sheetFormatPr defaultColWidth="2.625" defaultRowHeight="13.5" x14ac:dyDescent="0.1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2" width="13.375" style="2" customWidth="1"/>
    <col min="13" max="13" width="6.625" style="2" customWidth="1"/>
    <col min="14" max="14" width="18" style="2" customWidth="1"/>
    <col min="15" max="15" width="3.75" style="2" customWidth="1"/>
    <col min="16" max="16384" width="2.625" style="2"/>
  </cols>
  <sheetData>
    <row r="1" spans="1:52" ht="3" customHeight="1" x14ac:dyDescent="0.15">
      <c r="A1" s="93"/>
      <c r="B1" s="94"/>
      <c r="C1" s="94"/>
      <c r="D1" s="94"/>
      <c r="E1" s="95"/>
      <c r="F1" s="91"/>
      <c r="G1" s="92"/>
      <c r="H1" s="96"/>
      <c r="I1" s="97"/>
      <c r="J1" s="9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 x14ac:dyDescent="0.15">
      <c r="A5" s="3"/>
      <c r="B5" s="3"/>
      <c r="C5" s="3"/>
      <c r="D5" s="99" t="str">
        <f>[1]基本ﾃﾞｰﾀ!$B$2</f>
        <v>☆ 学校事務統括システムⅡ XP～WIN7純正規版☆</v>
      </c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15">
      <c r="A6" s="3"/>
      <c r="B6" s="3"/>
      <c r="C6" s="3"/>
      <c r="D6" s="101" t="str">
        <f>[1]基本ﾃﾞｰﾀ!$C$3</f>
        <v>Produce ： K.Saito/sub Produce M.Yamanokuchi　2002-2012 Saito Prodeuction</v>
      </c>
      <c r="E6" s="101"/>
      <c r="F6" s="101"/>
      <c r="G6" s="101"/>
      <c r="H6" s="101"/>
      <c r="I6" s="101"/>
      <c r="J6" s="100" t="s">
        <v>0</v>
      </c>
      <c r="K6" s="100"/>
      <c r="L6" s="100"/>
      <c r="M6" s="100"/>
      <c r="N6" s="100"/>
      <c r="O6" s="100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15">
      <c r="A7" s="3"/>
      <c r="B7" s="3"/>
      <c r="C7" s="3"/>
      <c r="D7" s="101" t="str">
        <f>[1]基本ﾃﾞｰﾀ!$C$4</f>
        <v>Microsoft Excel2010-97/03 &amp; IME/ATOK</v>
      </c>
      <c r="E7" s="101"/>
      <c r="F7" s="101"/>
      <c r="G7" s="101"/>
      <c r="H7" s="101"/>
      <c r="I7" s="101"/>
      <c r="J7" s="102" t="str">
        <f>[1]基本ﾃﾞｰﾀ!$J$3</f>
        <v>愛称：つーるﾎﾞｯｸｽ　Ver18 Win7</v>
      </c>
      <c r="K7" s="102"/>
      <c r="L7" s="102"/>
      <c r="M7" s="102"/>
      <c r="N7" s="102"/>
      <c r="O7" s="102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15">
      <c r="A8" s="3"/>
      <c r="B8" s="3"/>
      <c r="C8" s="3"/>
      <c r="D8" s="101" t="str">
        <f>[1]基本ﾃﾞｰﾀ!$C$5</f>
        <v>つーるﾎﾞｯｸｽ　VBA MACRO　Ver9.10　Vol5.30　XP/Win7共通版</v>
      </c>
      <c r="E8" s="101"/>
      <c r="F8" s="101"/>
      <c r="G8" s="101"/>
      <c r="H8" s="101"/>
      <c r="I8" s="101"/>
      <c r="J8" s="102" t="str">
        <f>[1]基本ﾃﾞｰﾀ!$G$5</f>
        <v>OA研究委員会管理</v>
      </c>
      <c r="K8" s="102"/>
      <c r="L8" s="102"/>
      <c r="M8" s="102"/>
      <c r="N8" s="102"/>
      <c r="O8" s="102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 x14ac:dyDescent="0.15">
      <c r="A9" s="3"/>
      <c r="B9" s="3"/>
      <c r="C9" s="3"/>
      <c r="D9" s="7" t="s">
        <v>21</v>
      </c>
      <c r="E9" s="8" t="str">
        <f>[1]基本ﾃﾞｰﾀ!$D$6</f>
        <v>霧島市教育委員会</v>
      </c>
      <c r="F9" s="9" t="str">
        <f>[1]基本ﾃﾞｰﾀ!$E$6</f>
        <v>高田肥文</v>
      </c>
      <c r="G9" s="4"/>
      <c r="H9" s="4"/>
      <c r="I9" s="4"/>
      <c r="J9" s="105">
        <f>[1]基本ﾃﾞｰﾀ!$J$5</f>
        <v>42633</v>
      </c>
      <c r="K9" s="106"/>
      <c r="L9" s="106"/>
      <c r="M9" s="106"/>
      <c r="N9" s="106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15">
      <c r="A10" s="3"/>
      <c r="B10" s="3"/>
      <c r="C10" s="3"/>
      <c r="D10" s="104" t="s">
        <v>2</v>
      </c>
      <c r="E10" s="104"/>
      <c r="F10" s="104"/>
      <c r="G10" s="104"/>
      <c r="H10" s="6"/>
      <c r="I10" s="89" t="str">
        <f>[1]基本ﾃﾞｰﾀ!$F$7</f>
        <v>姶良・伊佐教育事務所</v>
      </c>
      <c r="J10" s="90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15">
      <c r="A11" s="3"/>
      <c r="B11" s="3"/>
      <c r="C11" s="3"/>
      <c r="D11" s="5">
        <v>1</v>
      </c>
      <c r="E11" s="5" t="s">
        <v>4</v>
      </c>
      <c r="F11" s="87" t="str">
        <f>[1]基本ﾃﾞｰﾀ!D8</f>
        <v>霧島市立溝辺中学校</v>
      </c>
      <c r="G11" s="88"/>
      <c r="H11" s="88"/>
      <c r="I11" s="85" t="s">
        <v>22</v>
      </c>
      <c r="J11" s="86"/>
      <c r="K11" s="86" t="str">
        <f>[1]基本ﾃﾞｰﾀ!$H$8</f>
        <v>岩越　悟志</v>
      </c>
      <c r="L11" s="86"/>
      <c r="M11" s="86"/>
      <c r="N11" s="103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15">
      <c r="A12" s="3"/>
      <c r="B12" s="3"/>
      <c r="C12" s="3"/>
      <c r="D12" s="5">
        <v>2</v>
      </c>
      <c r="E12" s="5" t="s">
        <v>5</v>
      </c>
      <c r="F12" s="87" t="str">
        <f>[1]基本ﾃﾞｰﾀ!D9</f>
        <v>溝辺中学校</v>
      </c>
      <c r="G12" s="88"/>
      <c r="H12" s="88"/>
      <c r="I12" s="12" t="str">
        <f>[1]基本ﾃﾞｰﾀ!$J$7</f>
        <v>〒899-5212</v>
      </c>
      <c r="J12" s="13" t="str">
        <f>[1]基本ﾃﾞｰﾀ!$K$7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15">
      <c r="A13" s="3"/>
      <c r="B13" s="3"/>
      <c r="C13" s="3"/>
      <c r="D13" s="5">
        <v>3</v>
      </c>
      <c r="E13" s="5" t="s">
        <v>6</v>
      </c>
      <c r="F13" s="87" t="str">
        <f>[1]基本ﾃﾞｰﾀ!D10</f>
        <v>溝辺</v>
      </c>
      <c r="G13" s="88"/>
      <c r="H13" s="88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15">
      <c r="A14" s="3"/>
      <c r="B14" s="3"/>
      <c r="C14" s="3"/>
      <c r="D14" s="5">
        <v>4</v>
      </c>
      <c r="E14" s="5" t="s">
        <v>7</v>
      </c>
      <c r="F14" s="87" t="str">
        <f>[1]基本ﾃﾞｰﾀ!D11</f>
        <v>霧島市溝辺町有川166</v>
      </c>
      <c r="G14" s="88"/>
      <c r="H14" s="88"/>
      <c r="I14" s="89" t="str">
        <f>[1]基本ﾃﾞｰﾀ!$F$6</f>
        <v>鹿児島県 教育委員会</v>
      </c>
      <c r="J14" s="90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15">
      <c r="A15" s="3"/>
      <c r="B15" s="3"/>
      <c r="C15" s="3"/>
      <c r="D15" s="5">
        <v>5</v>
      </c>
      <c r="E15" s="5" t="s">
        <v>8</v>
      </c>
      <c r="F15" s="87" t="str">
        <f>[1]基本ﾃﾞｰﾀ!D12</f>
        <v>米森　孝代</v>
      </c>
      <c r="G15" s="88"/>
      <c r="H15" s="88"/>
      <c r="I15" s="15" t="str">
        <f>[1]基本ﾃﾞｰﾀ!$J$6</f>
        <v>〒890-8577</v>
      </c>
      <c r="J15" s="16" t="str">
        <f>[1]基本ﾃﾞｰﾀ!$K$6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15">
      <c r="A16" s="3"/>
      <c r="B16" s="3"/>
      <c r="C16" s="3"/>
      <c r="D16" s="5">
        <v>6</v>
      </c>
      <c r="E16" s="5" t="s">
        <v>9</v>
      </c>
      <c r="F16" s="87" t="str">
        <f>[1]基本ﾃﾞｰﾀ!D13</f>
        <v>28</v>
      </c>
      <c r="G16" s="88"/>
      <c r="H16" s="88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15">
      <c r="A17" s="3"/>
      <c r="B17" s="3"/>
      <c r="C17" s="3"/>
      <c r="D17" s="5">
        <v>7</v>
      </c>
      <c r="E17" s="5" t="s">
        <v>10</v>
      </c>
      <c r="F17" s="87" t="str">
        <f>[1]基本ﾃﾞｰﾀ!D14</f>
        <v>01</v>
      </c>
      <c r="G17" s="88"/>
      <c r="H17" s="88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15">
      <c r="A18" s="3"/>
      <c r="B18" s="3"/>
      <c r="C18" s="3"/>
      <c r="D18" s="5">
        <v>8</v>
      </c>
      <c r="E18" s="5" t="s">
        <v>11</v>
      </c>
      <c r="F18" s="87" t="str">
        <f>[1]基本ﾃﾞｰﾀ!D15</f>
        <v>10</v>
      </c>
      <c r="G18" s="88"/>
      <c r="H18" s="88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15">
      <c r="A19" s="3"/>
      <c r="B19" s="3"/>
      <c r="C19" s="3"/>
      <c r="D19" s="5">
        <v>9</v>
      </c>
      <c r="E19" s="5" t="s">
        <v>12</v>
      </c>
      <c r="F19" s="87" t="str">
        <f>[1]基本ﾃﾞｰﾀ!D16</f>
        <v>03</v>
      </c>
      <c r="G19" s="88"/>
      <c r="H19" s="88"/>
      <c r="I19" s="89" t="str">
        <f>[1]基本ﾃﾞｰﾀ!$F$31</f>
        <v>公立学校共済組合　鹿児島支部</v>
      </c>
      <c r="J19" s="90"/>
      <c r="K19" s="10"/>
      <c r="L19" s="10" t="str">
        <f>[1]基本ﾃﾞｰﾀ!$J$31</f>
        <v>〒890-8577</v>
      </c>
      <c r="M19" s="107" t="str">
        <f>[1]基本ﾃﾞｰﾀ!$K$31</f>
        <v>鹿児島市鴨池新町10-1</v>
      </c>
      <c r="N19" s="108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15">
      <c r="A20" s="3"/>
      <c r="B20" s="3"/>
      <c r="C20" s="3"/>
      <c r="D20" s="5">
        <v>10</v>
      </c>
      <c r="E20" s="5" t="s">
        <v>13</v>
      </c>
      <c r="F20" s="87" t="str">
        <f>[1]基本ﾃﾞｰﾀ!D17</f>
        <v>01</v>
      </c>
      <c r="G20" s="88"/>
      <c r="H20" s="88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15">
      <c r="A21" s="3"/>
      <c r="B21" s="3"/>
      <c r="C21" s="3"/>
      <c r="D21" s="5">
        <v>11</v>
      </c>
      <c r="E21" s="5" t="s">
        <v>14</v>
      </c>
      <c r="F21" s="87" t="str">
        <f>[1]基本ﾃﾞｰﾀ!D18</f>
        <v>09</v>
      </c>
      <c r="G21" s="88"/>
      <c r="H21" s="88"/>
      <c r="I21" s="85" t="str">
        <f>[1]基本ﾃﾞｰﾀ!$F$33</f>
        <v>鹿児島県教育庁  内</v>
      </c>
      <c r="J21" s="86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19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15">
      <c r="A22" s="3"/>
      <c r="B22" s="3"/>
      <c r="C22" s="3"/>
      <c r="D22" s="5">
        <v>12</v>
      </c>
      <c r="E22" s="5" t="s">
        <v>15</v>
      </c>
      <c r="F22" s="87" t="str">
        <f>[1]基本ﾃﾞｰﾀ!D19</f>
        <v>02</v>
      </c>
      <c r="G22" s="88"/>
      <c r="H22" s="88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20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15">
      <c r="A23" s="3"/>
      <c r="B23" s="3"/>
      <c r="C23" s="3"/>
      <c r="D23" s="5">
        <v>13</v>
      </c>
      <c r="E23" s="5" t="s">
        <v>16</v>
      </c>
      <c r="F23" s="87" t="str">
        <f>[1]基本ﾃﾞｰﾀ!D20</f>
        <v>440710</v>
      </c>
      <c r="G23" s="88"/>
      <c r="H23" s="88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20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15">
      <c r="A24" s="3"/>
      <c r="B24" s="3"/>
      <c r="C24" s="3"/>
      <c r="D24" s="5">
        <v>14</v>
      </c>
      <c r="E24" s="5" t="s">
        <v>17</v>
      </c>
      <c r="F24" s="87" t="str">
        <f>[1]基本ﾃﾞｰﾀ!D21</f>
        <v>899-6401</v>
      </c>
      <c r="G24" s="88"/>
      <c r="H24" s="88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21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15">
      <c r="A25" s="3"/>
      <c r="B25" s="3"/>
      <c r="C25" s="3"/>
      <c r="D25" s="5">
        <v>15</v>
      </c>
      <c r="E25" s="5" t="s">
        <v>18</v>
      </c>
      <c r="F25" s="87" t="str">
        <f>[1]基本ﾃﾞｰﾀ!D22</f>
        <v>0995-59-2006</v>
      </c>
      <c r="G25" s="88"/>
      <c r="H25" s="88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15">
      <c r="A26" s="3"/>
      <c r="B26" s="3"/>
      <c r="C26" s="3"/>
      <c r="D26" s="5">
        <v>16</v>
      </c>
      <c r="E26" s="5" t="s">
        <v>19</v>
      </c>
      <c r="F26" s="87" t="str">
        <f>[1]基本ﾃﾞｰﾀ!D23</f>
        <v>0995-59-3783</v>
      </c>
      <c r="G26" s="88"/>
      <c r="H26" s="88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15">
      <c r="A27" s="3"/>
      <c r="B27" s="3"/>
      <c r="C27" s="3"/>
      <c r="D27" s="5">
        <v>17</v>
      </c>
      <c r="E27" s="5"/>
      <c r="F27" s="87" t="str">
        <f>[1]基本ﾃﾞｰﾀ!D24</f>
        <v>事務主幹</v>
      </c>
      <c r="G27" s="88"/>
      <c r="H27" s="88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15">
      <c r="A28" s="3"/>
      <c r="B28" s="3"/>
      <c r="C28" s="3"/>
      <c r="D28" s="5">
        <v>18</v>
      </c>
      <c r="E28" s="5"/>
      <c r="F28" s="87" t="str">
        <f>[1]基本ﾃﾞｰﾀ!D25</f>
        <v>齋藤　勝範</v>
      </c>
      <c r="G28" s="88"/>
      <c r="H28" s="88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15">
      <c r="A29" s="3"/>
      <c r="B29" s="3"/>
      <c r="C29" s="3"/>
      <c r="D29" s="5">
        <v>19</v>
      </c>
      <c r="E29" s="5"/>
      <c r="F29" s="87">
        <f>[1]基本ﾃﾞｰﾀ!D26</f>
        <v>0</v>
      </c>
      <c r="G29" s="88"/>
      <c r="H29" s="88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15">
      <c r="A30" s="3"/>
      <c r="B30" s="3"/>
      <c r="C30" s="3"/>
      <c r="D30" s="5">
        <v>20</v>
      </c>
      <c r="E30" s="5" t="s">
        <v>20</v>
      </c>
      <c r="F30" s="87">
        <f>[1]基本ﾃﾞｰﾀ!D27</f>
        <v>0</v>
      </c>
      <c r="G30" s="88"/>
      <c r="H30" s="88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M19:N19"/>
    <mergeCell ref="D7:I7"/>
    <mergeCell ref="D8:I8"/>
    <mergeCell ref="J7:O7"/>
    <mergeCell ref="K11:N11"/>
    <mergeCell ref="D10:G10"/>
    <mergeCell ref="J8:O8"/>
    <mergeCell ref="I10:J10"/>
    <mergeCell ref="F1:G1"/>
    <mergeCell ref="A1:E1"/>
    <mergeCell ref="H1:J1"/>
    <mergeCell ref="D5:O5"/>
    <mergeCell ref="J6:O6"/>
    <mergeCell ref="D6:I6"/>
    <mergeCell ref="I21:J21"/>
    <mergeCell ref="F16:H16"/>
    <mergeCell ref="F15:H15"/>
    <mergeCell ref="F11:H11"/>
    <mergeCell ref="F12:H12"/>
    <mergeCell ref="I11:J11"/>
    <mergeCell ref="F14:H14"/>
    <mergeCell ref="I14:J14"/>
    <mergeCell ref="F13:H13"/>
    <mergeCell ref="I19:J19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E1:AU76"/>
  <sheetViews>
    <sheetView tabSelected="1" zoomScale="75" zoomScaleNormal="75" workbookViewId="0">
      <pane xSplit="5" ySplit="13" topLeftCell="F62" activePane="bottomRight" state="frozen"/>
      <selection pane="topRight" activeCell="F1" sqref="F1"/>
      <selection pane="bottomLeft" activeCell="A14" sqref="A14"/>
      <selection pane="bottomRight" activeCell="AH77" sqref="AH77"/>
    </sheetView>
  </sheetViews>
  <sheetFormatPr defaultColWidth="2.625" defaultRowHeight="11.25" x14ac:dyDescent="0.15"/>
  <cols>
    <col min="1" max="16384" width="2.625" style="18"/>
  </cols>
  <sheetData>
    <row r="1" spans="5:47" ht="9" customHeight="1" x14ac:dyDescent="0.15">
      <c r="E1" s="22">
        <v>1</v>
      </c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</row>
    <row r="2" spans="5:47" ht="9" customHeight="1" x14ac:dyDescent="0.15">
      <c r="E2" s="22">
        <v>2</v>
      </c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</row>
    <row r="3" spans="5:47" ht="9" customHeight="1" x14ac:dyDescent="0.15">
      <c r="E3" s="22">
        <v>3</v>
      </c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</row>
    <row r="4" spans="5:47" ht="9" customHeight="1" x14ac:dyDescent="0.15">
      <c r="E4" s="22">
        <v>4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</row>
    <row r="5" spans="5:47" ht="9" customHeight="1" x14ac:dyDescent="0.15">
      <c r="E5" s="22">
        <v>5</v>
      </c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</row>
    <row r="6" spans="5:47" ht="9" customHeight="1" x14ac:dyDescent="0.15">
      <c r="E6" s="22">
        <v>6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</row>
    <row r="7" spans="5:47" ht="13.5" x14ac:dyDescent="0.15">
      <c r="E7" s="22">
        <v>7</v>
      </c>
      <c r="F7" s="23"/>
      <c r="G7" s="23"/>
      <c r="H7" s="23"/>
      <c r="I7" s="153" t="str">
        <f>IF(F9="","",(VLOOKUP(F9,[1]職員ﾃﾞｰﾀ!$B$6:$BG$106,8)))</f>
        <v>ｻﾂﾏ　ﾊﾔﾄ</v>
      </c>
      <c r="J7" s="153"/>
      <c r="K7" s="153"/>
      <c r="L7" s="153"/>
      <c r="M7" s="153"/>
      <c r="N7" s="153"/>
      <c r="O7" s="153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</row>
    <row r="8" spans="5:47" ht="13.5" x14ac:dyDescent="0.15">
      <c r="E8" s="22">
        <v>8</v>
      </c>
      <c r="F8" s="172" t="s">
        <v>65</v>
      </c>
      <c r="G8" s="173"/>
      <c r="H8" s="23"/>
      <c r="I8" s="165" t="str">
        <f>IF(F9="","",(VLOOKUP(F9,[1]職員ﾃﾞｰﾀ!$B$6:$BG$106,7)))</f>
        <v xml:space="preserve">薩摩　隼人 </v>
      </c>
      <c r="J8" s="166"/>
      <c r="K8" s="166"/>
      <c r="L8" s="166"/>
      <c r="M8" s="166"/>
      <c r="N8" s="166"/>
      <c r="O8" s="167"/>
      <c r="P8" s="54"/>
      <c r="Q8" s="54"/>
      <c r="R8" s="165"/>
      <c r="S8" s="166"/>
      <c r="T8" s="166"/>
      <c r="U8" s="166"/>
      <c r="V8" s="167"/>
      <c r="W8" s="174"/>
      <c r="X8" s="175"/>
      <c r="Y8" s="175"/>
      <c r="Z8" s="175"/>
      <c r="AA8" s="175"/>
      <c r="AB8" s="175"/>
      <c r="AC8" s="176"/>
      <c r="AD8" s="153" t="s">
        <v>23</v>
      </c>
      <c r="AE8" s="153"/>
      <c r="AF8" s="171" t="s">
        <v>76</v>
      </c>
      <c r="AG8" s="171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</row>
    <row r="9" spans="5:47" ht="13.5" x14ac:dyDescent="0.15">
      <c r="E9" s="22">
        <v>9</v>
      </c>
      <c r="F9" s="159">
        <v>50</v>
      </c>
      <c r="G9" s="160"/>
      <c r="H9" s="23"/>
      <c r="I9" s="161">
        <f>IF(F9="","",(VLOOKUP(F9,[1]職員ﾃﾞｰﾀ!$B$6:$BG$106,12)))</f>
        <v>123456</v>
      </c>
      <c r="J9" s="162"/>
      <c r="K9" s="163"/>
      <c r="L9" s="163"/>
      <c r="M9" s="164"/>
      <c r="N9" s="54"/>
      <c r="O9" s="54"/>
      <c r="P9" s="54"/>
      <c r="Q9" s="54"/>
      <c r="R9" s="165" t="s">
        <v>24</v>
      </c>
      <c r="S9" s="166"/>
      <c r="T9" s="166"/>
      <c r="U9" s="166"/>
      <c r="V9" s="167"/>
      <c r="W9" s="168" t="s">
        <v>25</v>
      </c>
      <c r="X9" s="169"/>
      <c r="Y9" s="169"/>
      <c r="Z9" s="169"/>
      <c r="AA9" s="169"/>
      <c r="AB9" s="169"/>
      <c r="AC9" s="170"/>
      <c r="AD9" s="153" t="s">
        <v>26</v>
      </c>
      <c r="AE9" s="153"/>
      <c r="AF9" s="171" t="s">
        <v>75</v>
      </c>
      <c r="AG9" s="171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</row>
    <row r="10" spans="5:47" ht="13.5" x14ac:dyDescent="0.15">
      <c r="E10" s="22">
        <v>10</v>
      </c>
      <c r="F10" s="23"/>
      <c r="G10" s="23"/>
      <c r="H10" s="23"/>
      <c r="I10" s="165" t="s">
        <v>61</v>
      </c>
      <c r="J10" s="167"/>
      <c r="K10" s="190" t="str">
        <f>IF(F9="","",(VLOOKUP(F9,[1]職員ﾃﾞｰﾀ!$B$6:$BG$106,13)))</f>
        <v>899-0101</v>
      </c>
      <c r="L10" s="190"/>
      <c r="M10" s="190"/>
      <c r="N10" s="190"/>
      <c r="O10" s="190"/>
      <c r="P10" s="54"/>
      <c r="Q10" s="54"/>
      <c r="R10" s="177" t="s">
        <v>27</v>
      </c>
      <c r="S10" s="178"/>
      <c r="T10" s="178"/>
      <c r="U10" s="178"/>
      <c r="V10" s="179"/>
      <c r="W10" s="186">
        <v>25681</v>
      </c>
      <c r="X10" s="187"/>
      <c r="Y10" s="187"/>
      <c r="Z10" s="187"/>
      <c r="AA10" s="187"/>
      <c r="AB10" s="187"/>
      <c r="AC10" s="188"/>
      <c r="AD10" s="54"/>
      <c r="AE10" s="54"/>
      <c r="AF10" s="54"/>
      <c r="AG10" s="54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4"/>
      <c r="AU10" s="25"/>
    </row>
    <row r="11" spans="5:47" ht="13.5" x14ac:dyDescent="0.15">
      <c r="E11" s="22"/>
      <c r="F11" s="23"/>
      <c r="G11" s="23"/>
      <c r="H11" s="23"/>
      <c r="I11" s="165" t="s">
        <v>62</v>
      </c>
      <c r="J11" s="167"/>
      <c r="K11" s="191" t="str">
        <f>IF(F9="","",(VLOOKUP(F9,[1]職員ﾃﾞｰﾀ!$B$6:$BG$106,9)))&amp;IF(F9="","",(VLOOKUP(F9,[1]職員ﾃﾞｰﾀ!$B$6:$BG$106,10)))</f>
        <v>鹿児島市天文館1丁目　2-3</v>
      </c>
      <c r="L11" s="191"/>
      <c r="M11" s="191"/>
      <c r="N11" s="191"/>
      <c r="O11" s="191"/>
      <c r="P11" s="191"/>
      <c r="Q11" s="191"/>
      <c r="R11" s="191"/>
      <c r="S11" s="191"/>
      <c r="T11" s="191"/>
      <c r="U11" s="191"/>
      <c r="V11" s="191"/>
      <c r="W11" s="55"/>
      <c r="X11" s="55"/>
      <c r="Y11" s="55"/>
      <c r="Z11" s="55"/>
      <c r="AA11" s="55"/>
      <c r="AB11" s="55"/>
      <c r="AC11" s="55"/>
      <c r="AD11" s="54"/>
      <c r="AE11" s="54"/>
      <c r="AF11" s="54"/>
      <c r="AG11" s="54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4"/>
      <c r="AU11" s="25"/>
    </row>
    <row r="12" spans="5:47" ht="13.5" x14ac:dyDescent="0.15">
      <c r="E12" s="22"/>
      <c r="F12" s="23"/>
      <c r="G12" s="23"/>
      <c r="H12" s="23"/>
      <c r="I12" s="165" t="s">
        <v>63</v>
      </c>
      <c r="J12" s="167"/>
      <c r="K12" s="191" t="str">
        <f>IF(F9="","",(VLOOKUP(F9,[1]職員ﾃﾞｰﾀ!$B$6:$BG$106,14)))&amp;"-"&amp;IF(F9="","",(VLOOKUP(F9,[1]職員ﾃﾞｰﾀ!$B$6:$BG$106,15)))&amp;"-"&amp;IF(F9="","",(VLOOKUP(F9,[1]職員ﾃﾞｰﾀ!$B$6:$BG$106,16)))</f>
        <v>099-207-0008</v>
      </c>
      <c r="L12" s="191"/>
      <c r="M12" s="191"/>
      <c r="N12" s="191"/>
      <c r="O12" s="191"/>
      <c r="P12" s="191"/>
      <c r="Q12" s="191"/>
      <c r="R12" s="191"/>
      <c r="S12" s="191"/>
      <c r="T12" s="191"/>
      <c r="U12" s="191"/>
      <c r="V12" s="191"/>
      <c r="W12" s="55"/>
      <c r="X12" s="55"/>
      <c r="Y12" s="55"/>
      <c r="Z12" s="55"/>
      <c r="AA12" s="55"/>
      <c r="AB12" s="55"/>
      <c r="AC12" s="55"/>
      <c r="AD12" s="54"/>
      <c r="AE12" s="54"/>
      <c r="AF12" s="54"/>
      <c r="AG12" s="54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4"/>
      <c r="AU12" s="25"/>
    </row>
    <row r="13" spans="5:47" ht="9" customHeight="1" x14ac:dyDescent="0.15">
      <c r="E13" s="22"/>
      <c r="F13" s="23"/>
      <c r="G13" s="23"/>
      <c r="H13" s="23"/>
      <c r="I13" s="52"/>
      <c r="J13" s="52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5"/>
      <c r="X13" s="55"/>
      <c r="Y13" s="55"/>
      <c r="Z13" s="55"/>
      <c r="AA13" s="55"/>
      <c r="AB13" s="55"/>
      <c r="AC13" s="55"/>
      <c r="AD13" s="54"/>
      <c r="AE13" s="54"/>
      <c r="AF13" s="54"/>
      <c r="AG13" s="54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4"/>
      <c r="AU13" s="53"/>
    </row>
    <row r="14" spans="5:47" ht="9" customHeight="1" x14ac:dyDescent="0.15">
      <c r="E14" s="26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</row>
    <row r="15" spans="5:47" ht="28.5" customHeight="1" x14ac:dyDescent="0.3">
      <c r="E15" s="26"/>
      <c r="F15" s="61"/>
      <c r="G15" s="61"/>
      <c r="H15" s="61"/>
      <c r="I15" s="61"/>
      <c r="J15" s="61"/>
      <c r="K15" s="61"/>
      <c r="L15" s="61"/>
      <c r="M15" s="192" t="s">
        <v>66</v>
      </c>
      <c r="N15" s="192"/>
      <c r="O15" s="192"/>
      <c r="P15" s="192"/>
      <c r="Q15" s="192"/>
      <c r="R15" s="192"/>
      <c r="S15" s="192"/>
      <c r="T15" s="192"/>
      <c r="U15" s="192"/>
      <c r="V15" s="192"/>
      <c r="W15" s="192"/>
      <c r="X15" s="192"/>
      <c r="Y15" s="192"/>
      <c r="Z15" s="189" t="s">
        <v>64</v>
      </c>
      <c r="AA15" s="189"/>
      <c r="AB15" s="189"/>
      <c r="AC15" s="189"/>
      <c r="AD15" s="189"/>
      <c r="AE15" s="189"/>
      <c r="AF15" s="189"/>
      <c r="AG15" s="28"/>
      <c r="AH15" s="28"/>
      <c r="AI15" s="28"/>
      <c r="AJ15" s="28"/>
      <c r="AK15" s="28"/>
      <c r="AL15" s="29"/>
      <c r="AM15" s="183" t="s">
        <v>28</v>
      </c>
      <c r="AN15" s="184"/>
      <c r="AO15" s="184"/>
      <c r="AP15" s="184"/>
      <c r="AQ15" s="184"/>
      <c r="AR15" s="184"/>
      <c r="AS15" s="184"/>
      <c r="AT15" s="184"/>
      <c r="AU15" s="185"/>
    </row>
    <row r="16" spans="5:47" ht="24" customHeight="1" x14ac:dyDescent="0.3">
      <c r="E16" s="26"/>
      <c r="F16" s="61"/>
      <c r="G16" s="61"/>
      <c r="H16" s="61"/>
      <c r="I16" s="61"/>
      <c r="J16" s="61"/>
      <c r="K16" s="61"/>
      <c r="L16" s="61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89"/>
      <c r="AA16" s="189"/>
      <c r="AB16" s="189"/>
      <c r="AC16" s="189"/>
      <c r="AD16" s="189"/>
      <c r="AE16" s="189"/>
      <c r="AF16" s="189"/>
      <c r="AG16" s="28"/>
      <c r="AH16" s="28"/>
      <c r="AI16" s="28"/>
      <c r="AJ16" s="28"/>
      <c r="AK16" s="28"/>
      <c r="AL16" s="30"/>
      <c r="AM16" s="31"/>
      <c r="AN16" s="32"/>
      <c r="AO16" s="32"/>
      <c r="AP16" s="32"/>
      <c r="AQ16" s="32"/>
      <c r="AR16" s="32"/>
      <c r="AS16" s="32"/>
      <c r="AT16" s="32"/>
      <c r="AU16" s="33"/>
    </row>
    <row r="17" spans="5:47" ht="24" customHeight="1" x14ac:dyDescent="0.15">
      <c r="E17" s="26"/>
      <c r="F17" s="62"/>
      <c r="G17" s="62"/>
      <c r="H17" s="62"/>
      <c r="I17" s="62"/>
      <c r="J17" s="62"/>
      <c r="K17" s="62"/>
      <c r="L17" s="62"/>
      <c r="M17" s="193" t="s">
        <v>67</v>
      </c>
      <c r="N17" s="193"/>
      <c r="O17" s="193"/>
      <c r="P17" s="193"/>
      <c r="Q17" s="193"/>
      <c r="R17" s="193"/>
      <c r="S17" s="193"/>
      <c r="T17" s="193"/>
      <c r="U17" s="193"/>
      <c r="V17" s="193"/>
      <c r="W17" s="193"/>
      <c r="X17" s="193"/>
      <c r="Y17" s="193"/>
      <c r="Z17" s="189"/>
      <c r="AA17" s="189"/>
      <c r="AB17" s="189"/>
      <c r="AC17" s="189"/>
      <c r="AD17" s="189"/>
      <c r="AE17" s="189"/>
      <c r="AF17" s="189"/>
      <c r="AG17" s="28"/>
      <c r="AH17" s="28"/>
      <c r="AI17" s="28"/>
      <c r="AJ17" s="28"/>
      <c r="AK17" s="28"/>
      <c r="AL17" s="34"/>
      <c r="AM17" s="35"/>
      <c r="AN17" s="32"/>
      <c r="AO17" s="32"/>
      <c r="AP17" s="32"/>
      <c r="AQ17" s="32"/>
      <c r="AR17" s="32"/>
      <c r="AS17" s="32"/>
      <c r="AT17" s="32"/>
      <c r="AU17" s="33"/>
    </row>
    <row r="18" spans="5:47" ht="13.5" customHeight="1" x14ac:dyDescent="0.15">
      <c r="E18" s="26"/>
      <c r="F18" s="62"/>
      <c r="G18" s="62"/>
      <c r="H18" s="62"/>
      <c r="I18" s="62"/>
      <c r="J18" s="62"/>
      <c r="K18" s="62"/>
      <c r="L18" s="62"/>
      <c r="M18" s="193"/>
      <c r="N18" s="193"/>
      <c r="O18" s="193"/>
      <c r="P18" s="193"/>
      <c r="Q18" s="193"/>
      <c r="R18" s="193"/>
      <c r="S18" s="193"/>
      <c r="T18" s="193"/>
      <c r="U18" s="193"/>
      <c r="V18" s="193"/>
      <c r="W18" s="193"/>
      <c r="X18" s="193"/>
      <c r="Y18" s="193"/>
      <c r="Z18" s="189"/>
      <c r="AA18" s="189"/>
      <c r="AB18" s="189"/>
      <c r="AC18" s="189"/>
      <c r="AD18" s="189"/>
      <c r="AE18" s="189"/>
      <c r="AF18" s="189"/>
      <c r="AG18" s="165" t="s">
        <v>29</v>
      </c>
      <c r="AH18" s="166"/>
      <c r="AI18" s="166"/>
      <c r="AJ18" s="166"/>
      <c r="AK18" s="166"/>
      <c r="AL18" s="167"/>
      <c r="AM18" s="35"/>
      <c r="AN18" s="32"/>
      <c r="AO18" s="32"/>
      <c r="AP18" s="32"/>
      <c r="AQ18" s="32"/>
      <c r="AR18" s="32"/>
      <c r="AS18" s="32"/>
      <c r="AT18" s="32"/>
      <c r="AU18" s="33"/>
    </row>
    <row r="19" spans="5:47" ht="17.25" x14ac:dyDescent="0.15">
      <c r="E19" s="26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2"/>
      <c r="Q19" s="36"/>
      <c r="R19" s="36"/>
      <c r="S19" s="36"/>
      <c r="T19" s="36"/>
      <c r="U19" s="36"/>
      <c r="V19" s="36"/>
      <c r="W19" s="36"/>
      <c r="X19" s="32"/>
      <c r="Y19" s="32"/>
      <c r="Z19" s="32"/>
      <c r="AA19" s="32"/>
      <c r="AB19" s="32"/>
      <c r="AC19" s="32"/>
      <c r="AD19" s="32"/>
      <c r="AE19" s="32"/>
      <c r="AF19" s="32"/>
      <c r="AG19" s="177" t="s">
        <v>30</v>
      </c>
      <c r="AH19" s="178"/>
      <c r="AI19" s="178"/>
      <c r="AJ19" s="178"/>
      <c r="AK19" s="178"/>
      <c r="AL19" s="179"/>
      <c r="AM19" s="35"/>
      <c r="AN19" s="32"/>
      <c r="AO19" s="32"/>
      <c r="AP19" s="32"/>
      <c r="AQ19" s="32"/>
      <c r="AR19" s="32"/>
      <c r="AS19" s="32"/>
      <c r="AT19" s="32"/>
      <c r="AU19" s="33"/>
    </row>
    <row r="20" spans="5:47" ht="17.25" customHeight="1" x14ac:dyDescent="0.15">
      <c r="E20" s="26"/>
      <c r="F20" s="34"/>
      <c r="G20" s="34"/>
      <c r="H20" s="34"/>
      <c r="I20" s="34"/>
      <c r="J20" s="34"/>
      <c r="K20" s="34"/>
      <c r="L20" s="136" t="s">
        <v>70</v>
      </c>
      <c r="M20" s="137"/>
      <c r="N20" s="137"/>
      <c r="O20" s="138"/>
      <c r="P20" s="194" t="s">
        <v>69</v>
      </c>
      <c r="Q20" s="195"/>
      <c r="R20" s="195"/>
      <c r="S20" s="195"/>
      <c r="T20" s="195"/>
      <c r="U20" s="195"/>
      <c r="V20" s="195"/>
      <c r="W20" s="195"/>
      <c r="X20" s="195"/>
      <c r="Y20" s="195"/>
      <c r="Z20" s="195"/>
      <c r="AA20" s="57"/>
      <c r="AB20" s="58"/>
      <c r="AC20" s="32"/>
      <c r="AD20" s="32"/>
      <c r="AE20" s="32"/>
      <c r="AF20" s="32"/>
      <c r="AG20" s="180"/>
      <c r="AH20" s="181"/>
      <c r="AI20" s="181"/>
      <c r="AJ20" s="181"/>
      <c r="AK20" s="181"/>
      <c r="AL20" s="182"/>
      <c r="AM20" s="35"/>
      <c r="AN20" s="32"/>
      <c r="AO20" s="32"/>
      <c r="AP20" s="32"/>
      <c r="AQ20" s="32"/>
      <c r="AR20" s="32"/>
      <c r="AS20" s="32"/>
      <c r="AT20" s="32"/>
      <c r="AU20" s="33"/>
    </row>
    <row r="21" spans="5:47" ht="17.25" customHeight="1" x14ac:dyDescent="0.15">
      <c r="E21" s="26"/>
      <c r="F21" s="34"/>
      <c r="G21" s="34"/>
      <c r="H21" s="34"/>
      <c r="I21" s="34"/>
      <c r="J21" s="34"/>
      <c r="K21" s="34"/>
      <c r="L21" s="139"/>
      <c r="M21" s="140"/>
      <c r="N21" s="140"/>
      <c r="O21" s="141"/>
      <c r="P21" s="196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40" t="s">
        <v>68</v>
      </c>
      <c r="AB21" s="141"/>
      <c r="AC21" s="32"/>
      <c r="AD21" s="32"/>
      <c r="AE21" s="32"/>
      <c r="AF21" s="32"/>
      <c r="AG21" s="180"/>
      <c r="AH21" s="181"/>
      <c r="AI21" s="181"/>
      <c r="AJ21" s="181"/>
      <c r="AK21" s="181"/>
      <c r="AL21" s="182"/>
      <c r="AM21" s="35"/>
      <c r="AN21" s="32"/>
      <c r="AO21" s="32"/>
      <c r="AP21" s="32"/>
      <c r="AQ21" s="32"/>
      <c r="AR21" s="32"/>
      <c r="AS21" s="32"/>
      <c r="AT21" s="32"/>
      <c r="AU21" s="33"/>
    </row>
    <row r="22" spans="5:47" ht="13.5" x14ac:dyDescent="0.15">
      <c r="E22" s="26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180"/>
      <c r="AH22" s="181"/>
      <c r="AI22" s="181"/>
      <c r="AJ22" s="181"/>
      <c r="AK22" s="181"/>
      <c r="AL22" s="182"/>
      <c r="AM22" s="59"/>
      <c r="AN22" s="60"/>
      <c r="AO22" s="60"/>
      <c r="AP22" s="38"/>
      <c r="AQ22" s="38"/>
      <c r="AR22" s="38"/>
      <c r="AS22" s="38"/>
      <c r="AT22" s="38"/>
      <c r="AU22" s="39"/>
    </row>
    <row r="23" spans="5:47" ht="13.5" customHeight="1" x14ac:dyDescent="0.15">
      <c r="E23" s="26"/>
      <c r="F23" s="198" t="s">
        <v>31</v>
      </c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200"/>
      <c r="R23" s="177" t="s">
        <v>32</v>
      </c>
      <c r="S23" s="178"/>
      <c r="T23" s="178"/>
      <c r="U23" s="178"/>
      <c r="V23" s="178"/>
      <c r="W23" s="179"/>
      <c r="X23" s="148" t="s">
        <v>33</v>
      </c>
      <c r="Y23" s="149"/>
      <c r="Z23" s="149"/>
      <c r="AA23" s="149"/>
      <c r="AB23" s="149"/>
      <c r="AC23" s="149"/>
      <c r="AD23" s="149"/>
      <c r="AE23" s="149"/>
      <c r="AF23" s="149"/>
      <c r="AG23" s="149"/>
      <c r="AH23" s="149"/>
      <c r="AI23" s="149"/>
      <c r="AJ23" s="136" t="s">
        <v>34</v>
      </c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8"/>
    </row>
    <row r="24" spans="5:47" ht="13.5" customHeight="1" x14ac:dyDescent="0.15">
      <c r="E24" s="26"/>
      <c r="F24" s="201" t="s">
        <v>35</v>
      </c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3"/>
      <c r="R24" s="37"/>
      <c r="S24" s="183" t="s">
        <v>36</v>
      </c>
      <c r="T24" s="184"/>
      <c r="U24" s="184"/>
      <c r="V24" s="185"/>
      <c r="W24" s="39"/>
      <c r="X24" s="150"/>
      <c r="Y24" s="151"/>
      <c r="Z24" s="151"/>
      <c r="AA24" s="151"/>
      <c r="AB24" s="151"/>
      <c r="AC24" s="151"/>
      <c r="AD24" s="151"/>
      <c r="AE24" s="151"/>
      <c r="AF24" s="151"/>
      <c r="AG24" s="151"/>
      <c r="AH24" s="151"/>
      <c r="AI24" s="151"/>
      <c r="AJ24" s="139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1"/>
    </row>
    <row r="25" spans="5:47" ht="18.75" customHeight="1" x14ac:dyDescent="0.15">
      <c r="E25" s="26"/>
      <c r="F25" s="204" t="str">
        <f>I7</f>
        <v>ｻﾂﾏ　ﾊﾔﾄ</v>
      </c>
      <c r="G25" s="205"/>
      <c r="H25" s="205"/>
      <c r="I25" s="205"/>
      <c r="J25" s="205"/>
      <c r="K25" s="205"/>
      <c r="L25" s="205"/>
      <c r="M25" s="205"/>
      <c r="N25" s="205"/>
      <c r="O25" s="205"/>
      <c r="P25" s="205"/>
      <c r="Q25" s="206"/>
      <c r="R25" s="223" t="str">
        <f>MID($I$9,1,1)</f>
        <v>1</v>
      </c>
      <c r="S25" s="224" t="str">
        <f>MID($I$9,2,1)</f>
        <v>2</v>
      </c>
      <c r="T25" s="224" t="str">
        <f>MID($I$9,3,1)</f>
        <v>3</v>
      </c>
      <c r="U25" s="224" t="str">
        <f>MID($I$9,4,1)</f>
        <v>4</v>
      </c>
      <c r="V25" s="224" t="str">
        <f>MID($I$9,5,1)</f>
        <v>5</v>
      </c>
      <c r="W25" s="225" t="str">
        <f>MID($I$9,6,1)</f>
        <v>6</v>
      </c>
      <c r="X25" s="144" t="str">
        <f>基本ｼｰﾄ!F11</f>
        <v>霧島市立溝辺中学校</v>
      </c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223" t="str">
        <f>MID(基本ｼｰﾄ!$F$23,1,1)</f>
        <v>4</v>
      </c>
      <c r="AK25" s="224"/>
      <c r="AL25" s="224" t="str">
        <f>MID(基本ｼｰﾄ!$F$23,2,1)</f>
        <v>4</v>
      </c>
      <c r="AM25" s="224"/>
      <c r="AN25" s="224" t="str">
        <f>MID(基本ｼｰﾄ!$F$23,3,1)</f>
        <v>0</v>
      </c>
      <c r="AO25" s="224"/>
      <c r="AP25" s="224" t="str">
        <f>MID(基本ｼｰﾄ!$F$23,4,1)</f>
        <v>7</v>
      </c>
      <c r="AQ25" s="224"/>
      <c r="AR25" s="224" t="str">
        <f>MID(基本ｼｰﾄ!$F$23,5,1)</f>
        <v>1</v>
      </c>
      <c r="AS25" s="224"/>
      <c r="AT25" s="224" t="str">
        <f>MID(基本ｼｰﾄ!$F$23,6,1)</f>
        <v>0</v>
      </c>
      <c r="AU25" s="225"/>
    </row>
    <row r="26" spans="5:47" ht="24" customHeight="1" x14ac:dyDescent="0.15">
      <c r="E26" s="26"/>
      <c r="F26" s="207" t="str">
        <f>I8</f>
        <v xml:space="preserve">薩摩　隼人 </v>
      </c>
      <c r="G26" s="208"/>
      <c r="H26" s="208"/>
      <c r="I26" s="208"/>
      <c r="J26" s="208"/>
      <c r="K26" s="208"/>
      <c r="L26" s="208"/>
      <c r="M26" s="208"/>
      <c r="N26" s="208"/>
      <c r="O26" s="208"/>
      <c r="P26" s="208"/>
      <c r="Q26" s="209"/>
      <c r="R26" s="142"/>
      <c r="S26" s="226"/>
      <c r="T26" s="226"/>
      <c r="U26" s="226"/>
      <c r="V26" s="226"/>
      <c r="W26" s="143"/>
      <c r="X26" s="146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2"/>
      <c r="AK26" s="226"/>
      <c r="AL26" s="226"/>
      <c r="AM26" s="226"/>
      <c r="AN26" s="226"/>
      <c r="AO26" s="226"/>
      <c r="AP26" s="226"/>
      <c r="AQ26" s="226"/>
      <c r="AR26" s="226"/>
      <c r="AS26" s="226"/>
      <c r="AT26" s="226"/>
      <c r="AU26" s="143"/>
    </row>
    <row r="27" spans="5:47" ht="15.75" customHeight="1" x14ac:dyDescent="0.15">
      <c r="E27" s="22"/>
      <c r="F27" s="115" t="s">
        <v>71</v>
      </c>
      <c r="G27" s="115"/>
      <c r="H27" s="115"/>
      <c r="I27" s="115"/>
      <c r="J27" s="115"/>
      <c r="K27" s="115"/>
      <c r="L27" s="115"/>
      <c r="M27" s="115"/>
      <c r="N27" s="115"/>
      <c r="O27" s="115"/>
      <c r="P27" s="115"/>
      <c r="Q27" s="115"/>
      <c r="R27" s="115"/>
      <c r="S27" s="115"/>
      <c r="T27" s="115"/>
      <c r="U27" s="115"/>
      <c r="V27" s="115" t="s">
        <v>72</v>
      </c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 t="s">
        <v>74</v>
      </c>
      <c r="AK27" s="115"/>
      <c r="AL27" s="115"/>
      <c r="AM27" s="115"/>
      <c r="AN27" s="115"/>
      <c r="AO27" s="115"/>
      <c r="AP27" s="115" t="s">
        <v>73</v>
      </c>
      <c r="AQ27" s="115"/>
      <c r="AR27" s="115"/>
      <c r="AS27" s="115"/>
      <c r="AT27" s="115"/>
      <c r="AU27" s="115"/>
    </row>
    <row r="28" spans="5:47" ht="15.75" customHeight="1" x14ac:dyDescent="0.15">
      <c r="E28" s="22"/>
      <c r="F28" s="135" t="str">
        <f>W9</f>
        <v>薩摩桐子</v>
      </c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52">
        <f>W10</f>
        <v>25681</v>
      </c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 t="str">
        <f>AF8</f>
        <v>女</v>
      </c>
      <c r="AK28" s="135"/>
      <c r="AL28" s="135"/>
      <c r="AM28" s="135"/>
      <c r="AN28" s="135"/>
      <c r="AO28" s="135"/>
      <c r="AP28" s="135" t="str">
        <f>AF9</f>
        <v>妻</v>
      </c>
      <c r="AQ28" s="135"/>
      <c r="AR28" s="135"/>
      <c r="AS28" s="135"/>
      <c r="AT28" s="135"/>
      <c r="AU28" s="135"/>
    </row>
    <row r="29" spans="5:47" ht="15.75" customHeight="1" x14ac:dyDescent="0.15">
      <c r="E29" s="22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135"/>
      <c r="AR29" s="135"/>
      <c r="AS29" s="135"/>
      <c r="AT29" s="135"/>
      <c r="AU29" s="135"/>
    </row>
    <row r="30" spans="5:47" ht="15.75" customHeight="1" x14ac:dyDescent="0.15">
      <c r="E30" s="22"/>
      <c r="F30" s="129" t="s">
        <v>81</v>
      </c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 t="s">
        <v>82</v>
      </c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 t="s">
        <v>83</v>
      </c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</row>
    <row r="31" spans="5:47" ht="15.75" customHeight="1" x14ac:dyDescent="0.15">
      <c r="E31" s="22"/>
      <c r="F31" s="115"/>
      <c r="G31" s="115"/>
      <c r="H31" s="115"/>
      <c r="I31" s="115"/>
      <c r="J31" s="115"/>
      <c r="K31" s="115"/>
      <c r="L31" s="115"/>
      <c r="M31" s="115"/>
      <c r="N31" s="115"/>
      <c r="O31" s="115"/>
      <c r="P31" s="115"/>
      <c r="Q31" s="115"/>
      <c r="R31" s="115"/>
      <c r="S31" s="134" t="s">
        <v>77</v>
      </c>
      <c r="T31" s="134"/>
      <c r="U31" s="134"/>
      <c r="V31" s="134"/>
      <c r="W31" s="134" t="s">
        <v>78</v>
      </c>
      <c r="X31" s="134"/>
      <c r="Y31" s="134"/>
      <c r="Z31" s="134"/>
      <c r="AA31" s="134" t="s">
        <v>79</v>
      </c>
      <c r="AB31" s="134"/>
      <c r="AC31" s="134"/>
      <c r="AD31" s="134"/>
      <c r="AE31" s="134" t="s">
        <v>80</v>
      </c>
      <c r="AF31" s="134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  <c r="AU31" s="115"/>
    </row>
    <row r="32" spans="5:47" ht="15.75" customHeight="1" x14ac:dyDescent="0.15">
      <c r="E32" s="22"/>
      <c r="F32" s="128"/>
      <c r="G32" s="128"/>
      <c r="H32" s="128"/>
      <c r="I32" s="128"/>
      <c r="J32" s="128"/>
      <c r="K32" s="128"/>
      <c r="L32" s="128"/>
      <c r="M32" s="128"/>
      <c r="N32" s="128"/>
      <c r="O32" s="128"/>
      <c r="P32" s="128"/>
      <c r="Q32" s="128"/>
      <c r="R32" s="128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28"/>
      <c r="AH32" s="128"/>
      <c r="AI32" s="128"/>
      <c r="AJ32" s="128"/>
      <c r="AK32" s="128"/>
      <c r="AL32" s="115"/>
      <c r="AM32" s="115"/>
      <c r="AN32" s="115"/>
      <c r="AO32" s="115"/>
      <c r="AP32" s="115"/>
      <c r="AQ32" s="115"/>
      <c r="AR32" s="115"/>
      <c r="AS32" s="115"/>
      <c r="AT32" s="115"/>
      <c r="AU32" s="115"/>
    </row>
    <row r="33" spans="5:47" ht="18.75" customHeight="1" x14ac:dyDescent="0.15">
      <c r="E33" s="22"/>
      <c r="F33" s="129" t="s">
        <v>86</v>
      </c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2" t="s">
        <v>87</v>
      </c>
      <c r="AM33" s="123"/>
      <c r="AN33" s="123"/>
      <c r="AO33" s="123"/>
      <c r="AP33" s="123"/>
      <c r="AQ33" s="123"/>
      <c r="AR33" s="123"/>
      <c r="AS33" s="123"/>
      <c r="AT33" s="123"/>
      <c r="AU33" s="124"/>
    </row>
    <row r="34" spans="5:47" ht="18.75" customHeight="1" x14ac:dyDescent="0.15">
      <c r="E34" s="22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21"/>
      <c r="AM34" s="119"/>
      <c r="AN34" s="119"/>
      <c r="AO34" s="119"/>
      <c r="AP34" s="119"/>
      <c r="AQ34" s="119"/>
      <c r="AR34" s="119"/>
      <c r="AS34" s="119"/>
      <c r="AT34" s="119" t="s">
        <v>68</v>
      </c>
      <c r="AU34" s="120"/>
    </row>
    <row r="35" spans="5:47" ht="13.5" customHeight="1" x14ac:dyDescent="0.15">
      <c r="E35" s="22"/>
      <c r="F35" s="115"/>
      <c r="G35" s="115"/>
      <c r="H35" s="115"/>
      <c r="I35" s="115"/>
      <c r="J35" s="115"/>
      <c r="K35" s="115"/>
      <c r="L35" s="115"/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21"/>
      <c r="AM35" s="119"/>
      <c r="AN35" s="119"/>
      <c r="AO35" s="119"/>
      <c r="AP35" s="119"/>
      <c r="AQ35" s="119"/>
      <c r="AR35" s="119"/>
      <c r="AS35" s="119"/>
      <c r="AT35" s="119"/>
      <c r="AU35" s="120"/>
    </row>
    <row r="36" spans="5:47" ht="13.5" x14ac:dyDescent="0.15">
      <c r="E36" s="22"/>
      <c r="F36" s="115" t="s">
        <v>88</v>
      </c>
      <c r="G36" s="115"/>
      <c r="H36" s="115"/>
      <c r="I36" s="115"/>
      <c r="J36" s="115"/>
      <c r="K36" s="115"/>
      <c r="L36" s="115"/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22" t="s">
        <v>89</v>
      </c>
      <c r="AM36" s="123"/>
      <c r="AN36" s="123"/>
      <c r="AO36" s="123"/>
      <c r="AP36" s="123"/>
      <c r="AQ36" s="123"/>
      <c r="AR36" s="123"/>
      <c r="AS36" s="123"/>
      <c r="AT36" s="123"/>
      <c r="AU36" s="124"/>
    </row>
    <row r="37" spans="5:47" ht="13.5" customHeight="1" x14ac:dyDescent="0.15">
      <c r="E37" s="22"/>
      <c r="F37" s="130" t="s">
        <v>77</v>
      </c>
      <c r="G37" s="109"/>
      <c r="H37" s="109"/>
      <c r="I37" s="109"/>
      <c r="J37" s="109" t="s">
        <v>78</v>
      </c>
      <c r="K37" s="109"/>
      <c r="L37" s="109"/>
      <c r="M37" s="109"/>
      <c r="N37" s="109" t="s">
        <v>79</v>
      </c>
      <c r="O37" s="109"/>
      <c r="P37" s="109"/>
      <c r="Q37" s="109"/>
      <c r="R37" s="109" t="s">
        <v>80</v>
      </c>
      <c r="S37" s="109"/>
      <c r="T37" s="111" t="s">
        <v>84</v>
      </c>
      <c r="U37" s="111"/>
      <c r="V37" s="109" t="s">
        <v>77</v>
      </c>
      <c r="W37" s="109"/>
      <c r="X37" s="109"/>
      <c r="Y37" s="109"/>
      <c r="Z37" s="109" t="s">
        <v>78</v>
      </c>
      <c r="AA37" s="109"/>
      <c r="AB37" s="109"/>
      <c r="AC37" s="109"/>
      <c r="AD37" s="109" t="s">
        <v>79</v>
      </c>
      <c r="AE37" s="109"/>
      <c r="AF37" s="109"/>
      <c r="AG37" s="109"/>
      <c r="AH37" s="109" t="s">
        <v>80</v>
      </c>
      <c r="AI37" s="109"/>
      <c r="AJ37" s="111" t="s">
        <v>85</v>
      </c>
      <c r="AK37" s="132"/>
      <c r="AL37" s="121"/>
      <c r="AM37" s="119"/>
      <c r="AN37" s="119"/>
      <c r="AO37" s="119"/>
      <c r="AP37" s="119"/>
      <c r="AQ37" s="119"/>
      <c r="AR37" s="119"/>
      <c r="AS37" s="119"/>
      <c r="AT37" s="119" t="s">
        <v>68</v>
      </c>
      <c r="AU37" s="120"/>
    </row>
    <row r="38" spans="5:47" ht="13.5" customHeight="1" x14ac:dyDescent="0.15">
      <c r="E38" s="22"/>
      <c r="F38" s="131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2"/>
      <c r="U38" s="112"/>
      <c r="V38" s="110"/>
      <c r="W38" s="110"/>
      <c r="X38" s="110"/>
      <c r="Y38" s="110"/>
      <c r="Z38" s="110"/>
      <c r="AA38" s="110"/>
      <c r="AB38" s="110"/>
      <c r="AC38" s="110"/>
      <c r="AD38" s="110"/>
      <c r="AE38" s="110"/>
      <c r="AF38" s="110"/>
      <c r="AG38" s="110"/>
      <c r="AH38" s="110"/>
      <c r="AI38" s="110"/>
      <c r="AJ38" s="112"/>
      <c r="AK38" s="133"/>
      <c r="AL38" s="125"/>
      <c r="AM38" s="126"/>
      <c r="AN38" s="126"/>
      <c r="AO38" s="126"/>
      <c r="AP38" s="126"/>
      <c r="AQ38" s="126"/>
      <c r="AR38" s="126"/>
      <c r="AS38" s="126"/>
      <c r="AT38" s="126"/>
      <c r="AU38" s="127"/>
    </row>
    <row r="39" spans="5:47" ht="13.5" x14ac:dyDescent="0.15">
      <c r="E39" s="22"/>
      <c r="F39" s="122" t="s">
        <v>90</v>
      </c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3"/>
      <c r="AJ39" s="123"/>
      <c r="AK39" s="123"/>
      <c r="AL39" s="123"/>
      <c r="AM39" s="123"/>
      <c r="AN39" s="123"/>
      <c r="AO39" s="123"/>
      <c r="AP39" s="123"/>
      <c r="AQ39" s="123"/>
      <c r="AR39" s="123"/>
      <c r="AS39" s="123"/>
      <c r="AT39" s="123"/>
      <c r="AU39" s="124"/>
    </row>
    <row r="40" spans="5:47" ht="13.5" x14ac:dyDescent="0.15">
      <c r="E40" s="22"/>
      <c r="F40" s="115" t="s">
        <v>91</v>
      </c>
      <c r="G40" s="115"/>
      <c r="H40" s="115"/>
      <c r="I40" s="115"/>
      <c r="J40" s="115"/>
      <c r="K40" s="115"/>
      <c r="L40" s="115"/>
      <c r="M40" s="115"/>
      <c r="N40" s="115"/>
      <c r="O40" s="115"/>
      <c r="P40" s="115"/>
      <c r="Q40" s="115"/>
      <c r="R40" s="115"/>
      <c r="S40" s="115"/>
      <c r="T40" s="115"/>
      <c r="U40" s="115" t="s">
        <v>92</v>
      </c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  <c r="AR40" s="115"/>
      <c r="AS40" s="115"/>
      <c r="AT40" s="115"/>
      <c r="AU40" s="115"/>
    </row>
    <row r="41" spans="5:47" ht="13.5" customHeight="1" x14ac:dyDescent="0.15">
      <c r="E41" s="22"/>
      <c r="F41" s="115"/>
      <c r="G41" s="115"/>
      <c r="H41" s="115"/>
      <c r="I41" s="115"/>
      <c r="J41" s="115"/>
      <c r="K41" s="115"/>
      <c r="L41" s="115"/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  <c r="AR41" s="115"/>
      <c r="AS41" s="115"/>
      <c r="AT41" s="115"/>
      <c r="AU41" s="115"/>
    </row>
    <row r="42" spans="5:47" ht="17.25" customHeight="1" thickBot="1" x14ac:dyDescent="0.2">
      <c r="E42" s="22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8"/>
      <c r="Q42" s="128"/>
      <c r="R42" s="128"/>
      <c r="S42" s="128"/>
      <c r="T42" s="128"/>
      <c r="U42" s="128"/>
      <c r="V42" s="128"/>
      <c r="W42" s="128"/>
      <c r="X42" s="128"/>
      <c r="Y42" s="128"/>
      <c r="Z42" s="128"/>
      <c r="AA42" s="128"/>
      <c r="AB42" s="128"/>
      <c r="AC42" s="128"/>
      <c r="AD42" s="128"/>
      <c r="AE42" s="128"/>
      <c r="AF42" s="128"/>
      <c r="AG42" s="128"/>
      <c r="AH42" s="128"/>
      <c r="AI42" s="128"/>
      <c r="AJ42" s="128"/>
      <c r="AK42" s="128"/>
      <c r="AL42" s="128"/>
      <c r="AM42" s="128"/>
      <c r="AN42" s="128"/>
      <c r="AO42" s="128"/>
      <c r="AP42" s="128"/>
      <c r="AQ42" s="128"/>
      <c r="AR42" s="128"/>
      <c r="AS42" s="128"/>
      <c r="AT42" s="128"/>
      <c r="AU42" s="128"/>
    </row>
    <row r="43" spans="5:47" ht="17.25" customHeight="1" x14ac:dyDescent="0.15">
      <c r="E43" s="22"/>
      <c r="F43" s="210" t="s">
        <v>98</v>
      </c>
      <c r="G43" s="214" t="s">
        <v>99</v>
      </c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15"/>
      <c r="Y43" s="215"/>
      <c r="Z43" s="215"/>
      <c r="AA43" s="215"/>
      <c r="AB43" s="215"/>
      <c r="AC43" s="215"/>
      <c r="AD43" s="215"/>
      <c r="AE43" s="215"/>
      <c r="AF43" s="215"/>
      <c r="AG43" s="215"/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6"/>
    </row>
    <row r="44" spans="5:47" ht="17.25" customHeight="1" x14ac:dyDescent="0.15">
      <c r="E44" s="22"/>
      <c r="F44" s="211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4"/>
    </row>
    <row r="45" spans="5:47" ht="17.25" customHeight="1" x14ac:dyDescent="0.15">
      <c r="E45" s="22"/>
      <c r="F45" s="211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4"/>
    </row>
    <row r="46" spans="5:47" ht="17.25" customHeight="1" x14ac:dyDescent="0.15">
      <c r="E46" s="22"/>
      <c r="F46" s="211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4"/>
    </row>
    <row r="47" spans="5:47" ht="17.25" customHeight="1" x14ac:dyDescent="0.15">
      <c r="E47" s="22"/>
      <c r="F47" s="212"/>
      <c r="G47" s="122" t="s">
        <v>86</v>
      </c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3"/>
      <c r="AN47" s="123"/>
      <c r="AO47" s="123"/>
      <c r="AP47" s="123"/>
      <c r="AQ47" s="123"/>
      <c r="AR47" s="123"/>
      <c r="AS47" s="123"/>
      <c r="AT47" s="123"/>
      <c r="AU47" s="124"/>
    </row>
    <row r="48" spans="5:47" ht="17.25" customHeight="1" x14ac:dyDescent="0.15">
      <c r="E48" s="22"/>
      <c r="F48" s="212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5"/>
      <c r="AS48" s="65"/>
      <c r="AT48" s="65"/>
      <c r="AU48" s="76"/>
    </row>
    <row r="49" spans="5:47" ht="17.25" customHeight="1" x14ac:dyDescent="0.15">
      <c r="E49" s="22"/>
      <c r="F49" s="212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7"/>
    </row>
    <row r="50" spans="5:47" ht="17.25" customHeight="1" x14ac:dyDescent="0.15">
      <c r="E50" s="22"/>
      <c r="F50" s="212"/>
      <c r="G50" s="118" t="s">
        <v>100</v>
      </c>
      <c r="H50" s="118"/>
      <c r="I50" s="118"/>
      <c r="J50" s="118"/>
      <c r="K50" s="118" t="s">
        <v>101</v>
      </c>
      <c r="L50" s="118"/>
      <c r="M50" s="118"/>
      <c r="N50" s="118"/>
      <c r="O50" s="118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6"/>
    </row>
    <row r="51" spans="5:47" ht="17.25" customHeight="1" x14ac:dyDescent="0.15">
      <c r="E51" s="22"/>
      <c r="F51" s="212"/>
      <c r="G51" s="118"/>
      <c r="H51" s="118"/>
      <c r="I51" s="118"/>
      <c r="J51" s="118"/>
      <c r="K51" s="118"/>
      <c r="L51" s="118"/>
      <c r="M51" s="118"/>
      <c r="N51" s="118"/>
      <c r="O51" s="118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6"/>
    </row>
    <row r="52" spans="5:47" ht="17.25" customHeight="1" x14ac:dyDescent="0.15">
      <c r="E52" s="22"/>
      <c r="F52" s="212"/>
      <c r="G52" s="118"/>
      <c r="H52" s="118"/>
      <c r="I52" s="118"/>
      <c r="J52" s="118"/>
      <c r="K52" s="118" t="s">
        <v>102</v>
      </c>
      <c r="L52" s="118"/>
      <c r="M52" s="118"/>
      <c r="N52" s="118"/>
      <c r="O52" s="118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6"/>
    </row>
    <row r="53" spans="5:47" ht="18" customHeight="1" x14ac:dyDescent="0.15">
      <c r="E53" s="22"/>
      <c r="F53" s="212"/>
      <c r="G53" s="118"/>
      <c r="H53" s="118"/>
      <c r="I53" s="118"/>
      <c r="J53" s="118"/>
      <c r="K53" s="118"/>
      <c r="L53" s="118"/>
      <c r="M53" s="118"/>
      <c r="N53" s="118"/>
      <c r="O53" s="118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6"/>
    </row>
    <row r="54" spans="5:47" ht="18" customHeight="1" x14ac:dyDescent="0.15">
      <c r="E54" s="22"/>
      <c r="F54" s="212"/>
      <c r="G54" s="118"/>
      <c r="H54" s="118"/>
      <c r="I54" s="118"/>
      <c r="J54" s="118"/>
      <c r="K54" s="118" t="s">
        <v>103</v>
      </c>
      <c r="L54" s="118"/>
      <c r="M54" s="118"/>
      <c r="N54" s="118"/>
      <c r="O54" s="118"/>
      <c r="P54" s="109" t="s">
        <v>77</v>
      </c>
      <c r="Q54" s="109"/>
      <c r="R54" s="109"/>
      <c r="S54" s="109"/>
      <c r="T54" s="109" t="s">
        <v>78</v>
      </c>
      <c r="U54" s="109"/>
      <c r="V54" s="109"/>
      <c r="W54" s="109"/>
      <c r="X54" s="109" t="s">
        <v>79</v>
      </c>
      <c r="Y54" s="109"/>
      <c r="Z54" s="109"/>
      <c r="AA54" s="109"/>
      <c r="AB54" s="109" t="s">
        <v>80</v>
      </c>
      <c r="AC54" s="109"/>
      <c r="AD54" s="111" t="s">
        <v>84</v>
      </c>
      <c r="AE54" s="111"/>
      <c r="AF54" s="109" t="s">
        <v>77</v>
      </c>
      <c r="AG54" s="109"/>
      <c r="AH54" s="109"/>
      <c r="AI54" s="109"/>
      <c r="AJ54" s="109" t="s">
        <v>78</v>
      </c>
      <c r="AK54" s="109"/>
      <c r="AL54" s="109"/>
      <c r="AM54" s="109"/>
      <c r="AN54" s="109" t="s">
        <v>79</v>
      </c>
      <c r="AO54" s="109"/>
      <c r="AP54" s="109"/>
      <c r="AQ54" s="109"/>
      <c r="AR54" s="109" t="s">
        <v>80</v>
      </c>
      <c r="AS54" s="109"/>
      <c r="AT54" s="111" t="s">
        <v>85</v>
      </c>
      <c r="AU54" s="113"/>
    </row>
    <row r="55" spans="5:47" ht="18" customHeight="1" x14ac:dyDescent="0.15">
      <c r="E55" s="22"/>
      <c r="F55" s="212"/>
      <c r="G55" s="118"/>
      <c r="H55" s="118"/>
      <c r="I55" s="118"/>
      <c r="J55" s="118"/>
      <c r="K55" s="118"/>
      <c r="L55" s="118"/>
      <c r="M55" s="118"/>
      <c r="N55" s="118"/>
      <c r="O55" s="118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2"/>
      <c r="AE55" s="112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2"/>
      <c r="AU55" s="114"/>
    </row>
    <row r="56" spans="5:47" ht="18" customHeight="1" x14ac:dyDescent="0.15">
      <c r="E56" s="22"/>
      <c r="F56" s="212"/>
      <c r="G56" s="44"/>
      <c r="H56" s="73" t="s">
        <v>96</v>
      </c>
      <c r="I56" s="24"/>
      <c r="J56" s="24"/>
      <c r="K56" s="24"/>
      <c r="L56" s="24"/>
      <c r="M56" s="24"/>
      <c r="N56" s="24"/>
      <c r="O56" s="24"/>
      <c r="P56" s="41"/>
      <c r="Q56" s="41"/>
      <c r="R56" s="41"/>
      <c r="S56" s="24"/>
      <c r="T56" s="24"/>
      <c r="U56" s="24"/>
      <c r="V56" s="24"/>
      <c r="W56" s="24"/>
      <c r="X56" s="24"/>
      <c r="Y56" s="24"/>
      <c r="Z56" s="72"/>
      <c r="AA56" s="72"/>
      <c r="AB56" s="72"/>
      <c r="AC56" s="72"/>
      <c r="AD56" s="41"/>
      <c r="AE56" s="117" t="s">
        <v>94</v>
      </c>
      <c r="AF56" s="117"/>
      <c r="AG56" s="117"/>
      <c r="AH56" s="117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78"/>
    </row>
    <row r="57" spans="5:47" ht="18" customHeight="1" x14ac:dyDescent="0.15">
      <c r="E57" s="22"/>
      <c r="F57" s="212"/>
      <c r="G57" s="41"/>
      <c r="H57" s="24"/>
      <c r="I57" s="41" t="s">
        <v>43</v>
      </c>
      <c r="J57" s="41"/>
      <c r="K57" s="24"/>
      <c r="L57" s="41" t="s">
        <v>37</v>
      </c>
      <c r="M57" s="41"/>
      <c r="N57" s="79"/>
      <c r="O57" s="41" t="s">
        <v>38</v>
      </c>
      <c r="P57" s="41"/>
      <c r="Q57" s="79"/>
      <c r="R57" s="41" t="s">
        <v>39</v>
      </c>
      <c r="S57" s="24"/>
      <c r="T57" s="24"/>
      <c r="U57" s="24"/>
      <c r="V57" s="24"/>
      <c r="W57" s="24"/>
      <c r="X57" s="24"/>
      <c r="Y57" s="41"/>
      <c r="Z57" s="70"/>
      <c r="AA57" s="70"/>
      <c r="AB57" s="70"/>
      <c r="AC57" s="71"/>
      <c r="AD57" s="41"/>
      <c r="AE57" s="117" t="s">
        <v>93</v>
      </c>
      <c r="AF57" s="117"/>
      <c r="AG57" s="117"/>
      <c r="AH57" s="117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78"/>
    </row>
    <row r="58" spans="5:47" ht="14.25" customHeight="1" x14ac:dyDescent="0.15">
      <c r="E58" s="22"/>
      <c r="F58" s="212"/>
      <c r="G58" s="41"/>
      <c r="H58" s="41"/>
      <c r="I58" s="41"/>
      <c r="J58" s="41"/>
      <c r="K58" s="41"/>
      <c r="L58" s="41"/>
      <c r="M58" s="41"/>
      <c r="N58" s="41"/>
      <c r="O58" s="41"/>
      <c r="P58" s="24"/>
      <c r="Q58" s="24"/>
      <c r="R58" s="41"/>
      <c r="S58" s="24"/>
      <c r="T58" s="24"/>
      <c r="U58" s="24"/>
      <c r="V58" s="24"/>
      <c r="W58" s="24"/>
      <c r="X58" s="24"/>
      <c r="Y58" s="24"/>
      <c r="Z58" s="72"/>
      <c r="AA58" s="72"/>
      <c r="AB58" s="72"/>
      <c r="AC58" s="72"/>
      <c r="AD58" s="41"/>
      <c r="AE58" s="117"/>
      <c r="AF58" s="117"/>
      <c r="AG58" s="117"/>
      <c r="AH58" s="117"/>
      <c r="AI58" s="74"/>
      <c r="AJ58" s="74"/>
      <c r="AK58" s="74"/>
      <c r="AL58" s="74"/>
      <c r="AM58" s="74"/>
      <c r="AN58" s="74"/>
      <c r="AO58" s="74"/>
      <c r="AP58" s="79"/>
      <c r="AQ58" s="24"/>
      <c r="AR58" s="24"/>
      <c r="AS58" s="24"/>
      <c r="AT58" s="24"/>
      <c r="AU58" s="78"/>
    </row>
    <row r="59" spans="5:47" ht="13.5" x14ac:dyDescent="0.15">
      <c r="E59" s="22"/>
      <c r="F59" s="212"/>
      <c r="G59" s="41"/>
      <c r="H59" s="41"/>
      <c r="I59" s="41"/>
      <c r="J59" s="41"/>
      <c r="K59" s="41"/>
      <c r="L59" s="41"/>
      <c r="M59" s="41"/>
      <c r="N59" s="41"/>
      <c r="O59" s="41"/>
      <c r="P59" s="24"/>
      <c r="Q59" s="24"/>
      <c r="R59" s="41"/>
      <c r="S59" s="24"/>
      <c r="T59" s="24"/>
      <c r="U59" s="24"/>
      <c r="V59" s="24"/>
      <c r="W59" s="24"/>
      <c r="X59" s="24"/>
      <c r="Y59" s="24"/>
      <c r="Z59" s="70"/>
      <c r="AA59" s="70"/>
      <c r="AB59" s="70"/>
      <c r="AC59" s="70"/>
      <c r="AD59" s="24"/>
      <c r="AE59" s="217" t="s">
        <v>95</v>
      </c>
      <c r="AF59" s="217"/>
      <c r="AG59" s="217"/>
      <c r="AH59" s="217"/>
      <c r="AI59" s="24"/>
      <c r="AJ59" s="24"/>
      <c r="AK59" s="24"/>
      <c r="AL59" s="24"/>
      <c r="AM59" s="24"/>
      <c r="AN59" s="24"/>
      <c r="AO59" s="24"/>
      <c r="AP59" s="41"/>
      <c r="AQ59" s="24"/>
      <c r="AR59" s="24"/>
      <c r="AS59" s="24"/>
      <c r="AT59" s="217" t="s">
        <v>97</v>
      </c>
      <c r="AU59" s="78"/>
    </row>
    <row r="60" spans="5:47" ht="13.5" customHeight="1" thickBot="1" x14ac:dyDescent="0.2">
      <c r="E60" s="22"/>
      <c r="F60" s="213"/>
      <c r="G60" s="80"/>
      <c r="H60" s="80"/>
      <c r="I60" s="80"/>
      <c r="J60" s="80"/>
      <c r="K60" s="80"/>
      <c r="L60" s="80"/>
      <c r="M60" s="80"/>
      <c r="N60" s="80"/>
      <c r="O60" s="80"/>
      <c r="P60" s="81"/>
      <c r="Q60" s="81"/>
      <c r="R60" s="80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227"/>
      <c r="AF60" s="227"/>
      <c r="AG60" s="227"/>
      <c r="AH60" s="227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227"/>
      <c r="AU60" s="82"/>
    </row>
    <row r="61" spans="5:47" ht="13.5" x14ac:dyDescent="0.15">
      <c r="E61" s="22"/>
      <c r="F61" s="40"/>
      <c r="G61" s="221" t="s">
        <v>40</v>
      </c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  <c r="AF61" s="221"/>
      <c r="AG61" s="221"/>
      <c r="AH61" s="221"/>
      <c r="AI61" s="221"/>
      <c r="AJ61" s="221"/>
      <c r="AK61" s="221"/>
      <c r="AL61" s="221"/>
      <c r="AM61" s="221"/>
      <c r="AN61" s="221"/>
      <c r="AO61" s="221"/>
      <c r="AP61" s="221"/>
      <c r="AQ61" s="221"/>
      <c r="AR61" s="221"/>
      <c r="AS61" s="221"/>
      <c r="AT61" s="221"/>
      <c r="AU61" s="42"/>
    </row>
    <row r="62" spans="5:47" ht="17.25" x14ac:dyDescent="0.15">
      <c r="E62" s="22"/>
      <c r="F62" s="40"/>
      <c r="G62" s="43"/>
      <c r="H62" s="221" t="str">
        <f>基本ｼｰﾄ!I19&amp;"長　殿"</f>
        <v>公立学校共済組合　鹿児島支部長　殿</v>
      </c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21"/>
      <c r="Z62" s="221"/>
      <c r="AA62" s="221"/>
      <c r="AB62" s="24"/>
      <c r="AC62" s="41"/>
      <c r="AD62" s="41" t="s">
        <v>41</v>
      </c>
      <c r="AE62" s="220" t="str">
        <f>$K$10</f>
        <v>899-0101</v>
      </c>
      <c r="AF62" s="220"/>
      <c r="AG62" s="220"/>
      <c r="AH62" s="220"/>
      <c r="AI62" s="220"/>
      <c r="AJ62" s="220"/>
      <c r="AK62" s="220"/>
      <c r="AL62" s="220"/>
      <c r="AM62" s="220"/>
      <c r="AN62" s="220"/>
      <c r="AO62" s="220"/>
      <c r="AP62" s="220"/>
      <c r="AQ62" s="220"/>
      <c r="AR62" s="220"/>
      <c r="AS62" s="220"/>
      <c r="AT62" s="220"/>
      <c r="AU62" s="42"/>
    </row>
    <row r="63" spans="5:47" ht="17.25" x14ac:dyDescent="0.15">
      <c r="E63" s="22"/>
      <c r="F63" s="40"/>
      <c r="G63" s="44"/>
      <c r="H63" s="24"/>
      <c r="I63" s="24"/>
      <c r="J63" s="24"/>
      <c r="K63" s="24"/>
      <c r="L63" s="24"/>
      <c r="M63" s="24"/>
      <c r="N63" s="24"/>
      <c r="O63" s="24"/>
      <c r="P63" s="41"/>
      <c r="Q63" s="41"/>
      <c r="R63" s="41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41" t="s">
        <v>42</v>
      </c>
      <c r="AD63" s="41"/>
      <c r="AE63" s="220" t="str">
        <f>$K$11</f>
        <v>鹿児島市天文館1丁目　2-3</v>
      </c>
      <c r="AF63" s="220"/>
      <c r="AG63" s="220"/>
      <c r="AH63" s="220"/>
      <c r="AI63" s="220"/>
      <c r="AJ63" s="220"/>
      <c r="AK63" s="220"/>
      <c r="AL63" s="220"/>
      <c r="AM63" s="220"/>
      <c r="AN63" s="220"/>
      <c r="AO63" s="220"/>
      <c r="AP63" s="220"/>
      <c r="AQ63" s="220"/>
      <c r="AR63" s="220"/>
      <c r="AS63" s="220"/>
      <c r="AT63" s="220"/>
      <c r="AU63" s="42"/>
    </row>
    <row r="64" spans="5:47" ht="13.5" x14ac:dyDescent="0.15">
      <c r="E64" s="22"/>
      <c r="F64" s="40"/>
      <c r="G64" s="41"/>
      <c r="H64" s="24"/>
      <c r="I64" s="41" t="s">
        <v>104</v>
      </c>
      <c r="J64" s="41"/>
      <c r="K64" s="23"/>
      <c r="L64" s="41" t="s">
        <v>37</v>
      </c>
      <c r="M64" s="41"/>
      <c r="O64" s="41" t="s">
        <v>38</v>
      </c>
      <c r="P64" s="41"/>
      <c r="R64" s="41" t="s">
        <v>39</v>
      </c>
      <c r="S64" s="24"/>
      <c r="T64" s="24"/>
      <c r="U64" s="24"/>
      <c r="V64" s="24"/>
      <c r="W64" s="24"/>
      <c r="X64" s="24"/>
      <c r="Y64" s="41" t="s">
        <v>44</v>
      </c>
      <c r="Z64" s="24"/>
      <c r="AA64" s="24"/>
      <c r="AB64" s="24"/>
      <c r="AC64" s="41"/>
      <c r="AD64" s="41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42"/>
    </row>
    <row r="65" spans="5:47" ht="14.25" x14ac:dyDescent="0.15">
      <c r="E65" s="22"/>
      <c r="F65" s="40"/>
      <c r="G65" s="41"/>
      <c r="H65" s="41"/>
      <c r="I65" s="41"/>
      <c r="J65" s="41"/>
      <c r="K65" s="41"/>
      <c r="L65" s="41"/>
      <c r="M65" s="41"/>
      <c r="N65" s="41"/>
      <c r="O65" s="41"/>
      <c r="P65" s="24"/>
      <c r="Q65" s="24"/>
      <c r="R65" s="41"/>
      <c r="S65" s="24"/>
      <c r="T65" s="24"/>
      <c r="U65" s="24"/>
      <c r="V65" s="24"/>
      <c r="W65" s="217" t="s">
        <v>106</v>
      </c>
      <c r="X65" s="217"/>
      <c r="Y65" s="217"/>
      <c r="Z65" s="217"/>
      <c r="AA65" s="217"/>
      <c r="AB65" s="24"/>
      <c r="AC65" s="41" t="s">
        <v>45</v>
      </c>
      <c r="AD65" s="41"/>
      <c r="AE65" s="154" t="str">
        <f>$I$8</f>
        <v xml:space="preserve">薩摩　隼人 </v>
      </c>
      <c r="AF65" s="154"/>
      <c r="AG65" s="154"/>
      <c r="AH65" s="154"/>
      <c r="AI65" s="154"/>
      <c r="AJ65" s="154"/>
      <c r="AK65" s="154"/>
      <c r="AL65" s="154"/>
      <c r="AM65" s="154"/>
      <c r="AN65" s="154"/>
      <c r="AO65" s="154"/>
      <c r="AQ65" s="24"/>
      <c r="AR65" s="24"/>
      <c r="AS65" s="24"/>
      <c r="AT65" s="24" t="s">
        <v>46</v>
      </c>
      <c r="AU65" s="42"/>
    </row>
    <row r="66" spans="5:47" ht="13.5" x14ac:dyDescent="0.15">
      <c r="E66" s="22"/>
      <c r="F66" s="40"/>
      <c r="G66" s="41"/>
      <c r="H66" s="41"/>
      <c r="I66" s="41"/>
      <c r="J66" s="41"/>
      <c r="K66" s="41"/>
      <c r="L66" s="41"/>
      <c r="M66" s="41"/>
      <c r="N66" s="41"/>
      <c r="O66" s="41"/>
      <c r="P66" s="24"/>
      <c r="Q66" s="24"/>
      <c r="R66" s="41"/>
      <c r="S66" s="24"/>
      <c r="T66" s="24"/>
      <c r="U66" s="24"/>
      <c r="V66" s="24"/>
      <c r="W66" s="24"/>
      <c r="X66" s="24"/>
      <c r="Y66" s="24"/>
      <c r="Z66" s="24"/>
      <c r="AA66" s="24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41"/>
      <c r="AQ66" s="24"/>
      <c r="AR66" s="24"/>
      <c r="AS66" s="24"/>
      <c r="AT66" s="24"/>
      <c r="AU66" s="42"/>
    </row>
    <row r="67" spans="5:47" ht="13.5" x14ac:dyDescent="0.15">
      <c r="E67" s="22"/>
      <c r="F67" s="45"/>
      <c r="G67" s="46"/>
      <c r="H67" s="46"/>
      <c r="I67" s="46"/>
      <c r="J67" s="46"/>
      <c r="K67" s="46"/>
      <c r="L67" s="46"/>
      <c r="M67" s="46"/>
      <c r="N67" s="46"/>
      <c r="O67" s="46"/>
      <c r="P67" s="47"/>
      <c r="Q67" s="47"/>
      <c r="R67" s="46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6" t="s">
        <v>47</v>
      </c>
      <c r="AD67" s="46"/>
      <c r="AE67" s="64" t="s">
        <v>48</v>
      </c>
      <c r="AF67" s="46"/>
      <c r="AG67" s="69" t="str">
        <f>$K$12</f>
        <v>099-207-0008</v>
      </c>
      <c r="AH67" s="69"/>
      <c r="AI67" s="69"/>
      <c r="AJ67" s="69"/>
      <c r="AK67" s="69"/>
      <c r="AL67" s="69"/>
      <c r="AM67" s="69"/>
      <c r="AN67" s="69"/>
      <c r="AO67" s="64" t="s">
        <v>49</v>
      </c>
      <c r="AP67" s="46"/>
      <c r="AQ67" s="47"/>
      <c r="AR67" s="47"/>
      <c r="AS67" s="47"/>
      <c r="AT67" s="47"/>
      <c r="AU67" s="48"/>
    </row>
    <row r="68" spans="5:47" ht="20.25" customHeight="1" x14ac:dyDescent="0.15">
      <c r="E68" s="22"/>
      <c r="F68" s="49"/>
      <c r="G68" s="158" t="s">
        <v>50</v>
      </c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58"/>
      <c r="Z68" s="158"/>
      <c r="AA68" s="158"/>
      <c r="AB68" s="158"/>
      <c r="AC68" s="158"/>
      <c r="AD68" s="158"/>
      <c r="AE68" s="158"/>
      <c r="AF68" s="158"/>
      <c r="AG68" s="158"/>
      <c r="AH68" s="158"/>
      <c r="AI68" s="158"/>
      <c r="AJ68" s="158"/>
      <c r="AK68" s="158"/>
      <c r="AL68" s="158"/>
      <c r="AM68" s="158"/>
      <c r="AN68" s="158"/>
      <c r="AO68" s="158"/>
      <c r="AP68" s="158"/>
      <c r="AQ68" s="158"/>
      <c r="AR68" s="158"/>
      <c r="AS68" s="158"/>
      <c r="AT68" s="158"/>
      <c r="AU68" s="42"/>
    </row>
    <row r="69" spans="5:47" ht="20.25" customHeight="1" x14ac:dyDescent="0.15">
      <c r="E69" s="22"/>
      <c r="F69" s="49"/>
      <c r="G69" s="24"/>
      <c r="H69" s="24"/>
      <c r="I69" s="41" t="s">
        <v>104</v>
      </c>
      <c r="J69" s="41"/>
      <c r="K69" s="23"/>
      <c r="L69" s="41" t="s">
        <v>37</v>
      </c>
      <c r="M69" s="41"/>
      <c r="O69" s="41" t="s">
        <v>38</v>
      </c>
      <c r="P69" s="41"/>
      <c r="R69" s="41" t="s">
        <v>39</v>
      </c>
      <c r="T69" s="41"/>
      <c r="U69" s="41"/>
      <c r="W69" s="41"/>
      <c r="X69" s="24"/>
      <c r="Y69" s="50"/>
      <c r="Z69" s="50"/>
      <c r="AA69" s="50"/>
      <c r="AB69" s="50"/>
      <c r="AC69" s="50" t="s">
        <v>41</v>
      </c>
      <c r="AD69" s="50"/>
      <c r="AE69" s="155" t="str">
        <f>基本ｼｰﾄ!F24</f>
        <v>899-6401</v>
      </c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50"/>
      <c r="AQ69" s="50"/>
      <c r="AR69" s="50"/>
      <c r="AS69" s="24"/>
      <c r="AT69" s="24"/>
      <c r="AU69" s="42"/>
    </row>
    <row r="70" spans="5:47" ht="20.25" customHeight="1" x14ac:dyDescent="0.15">
      <c r="E70" s="22"/>
      <c r="F70" s="49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50" t="s">
        <v>51</v>
      </c>
      <c r="Z70" s="50"/>
      <c r="AA70" s="50"/>
      <c r="AB70" s="50"/>
      <c r="AC70" s="50"/>
      <c r="AD70" s="50"/>
      <c r="AE70" s="155" t="str">
        <f>基本ｼｰﾄ!F14</f>
        <v>霧島市溝辺町有川166</v>
      </c>
      <c r="AF70" s="156"/>
      <c r="AG70" s="156"/>
      <c r="AH70" s="156"/>
      <c r="AI70" s="156"/>
      <c r="AJ70" s="156"/>
      <c r="AK70" s="156"/>
      <c r="AL70" s="156"/>
      <c r="AM70" s="156"/>
      <c r="AN70" s="156"/>
      <c r="AO70" s="156"/>
      <c r="AP70" s="156"/>
      <c r="AQ70" s="156"/>
      <c r="AR70" s="156"/>
      <c r="AS70" s="156"/>
      <c r="AT70" s="156"/>
      <c r="AU70" s="42"/>
    </row>
    <row r="71" spans="5:47" ht="20.25" customHeight="1" x14ac:dyDescent="0.15">
      <c r="E71" s="22"/>
      <c r="F71" s="49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19" t="s">
        <v>52</v>
      </c>
      <c r="Z71" s="219"/>
      <c r="AA71" s="219"/>
      <c r="AB71" s="219"/>
      <c r="AC71" s="50" t="s">
        <v>53</v>
      </c>
      <c r="AD71" s="50"/>
      <c r="AE71" s="50"/>
      <c r="AF71" s="156" t="s">
        <v>54</v>
      </c>
      <c r="AG71" s="156"/>
      <c r="AH71" s="156"/>
      <c r="AI71" s="156"/>
      <c r="AJ71" s="156"/>
      <c r="AK71" s="156"/>
      <c r="AL71" s="156"/>
      <c r="AM71" s="156"/>
      <c r="AN71" s="156"/>
      <c r="AO71" s="50"/>
      <c r="AP71" s="50"/>
      <c r="AQ71" s="50"/>
      <c r="AR71" s="50"/>
      <c r="AS71" s="24"/>
      <c r="AT71" s="24"/>
      <c r="AU71" s="42"/>
    </row>
    <row r="72" spans="5:47" ht="20.25" customHeight="1" x14ac:dyDescent="0.15">
      <c r="E72" s="22"/>
      <c r="F72" s="49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19"/>
      <c r="Z72" s="219"/>
      <c r="AA72" s="219"/>
      <c r="AB72" s="219"/>
      <c r="AC72" s="50" t="s">
        <v>55</v>
      </c>
      <c r="AD72" s="50"/>
      <c r="AE72" s="50"/>
      <c r="AF72" s="155" t="str">
        <f>基本ｼｰﾄ!F15</f>
        <v>米森　孝代</v>
      </c>
      <c r="AG72" s="156"/>
      <c r="AH72" s="156"/>
      <c r="AI72" s="156"/>
      <c r="AJ72" s="156"/>
      <c r="AK72" s="156"/>
      <c r="AL72" s="156"/>
      <c r="AM72" s="156"/>
      <c r="AN72" s="156"/>
      <c r="AO72" s="50"/>
      <c r="AQ72" s="50"/>
      <c r="AR72" s="50"/>
      <c r="AS72" s="24"/>
      <c r="AT72" s="51" t="s">
        <v>56</v>
      </c>
      <c r="AU72" s="42"/>
    </row>
    <row r="73" spans="5:47" ht="20.25" customHeight="1" x14ac:dyDescent="0.15">
      <c r="E73" s="22"/>
      <c r="F73" s="63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66"/>
      <c r="Z73" s="66"/>
      <c r="AA73" s="66"/>
      <c r="AB73" s="66"/>
      <c r="AC73" s="67" t="s">
        <v>57</v>
      </c>
      <c r="AD73" s="66"/>
      <c r="AE73" s="66"/>
      <c r="AF73" s="66" t="s">
        <v>58</v>
      </c>
      <c r="AG73" s="157" t="str">
        <f>基本ｼｰﾄ!F25</f>
        <v>0995-59-2006</v>
      </c>
      <c r="AH73" s="157"/>
      <c r="AI73" s="157"/>
      <c r="AJ73" s="157"/>
      <c r="AK73" s="157"/>
      <c r="AL73" s="157"/>
      <c r="AM73" s="66" t="s">
        <v>49</v>
      </c>
      <c r="AN73" s="66"/>
      <c r="AO73" s="66"/>
      <c r="AP73" s="66"/>
      <c r="AQ73" s="66"/>
      <c r="AR73" s="66"/>
      <c r="AS73" s="47"/>
      <c r="AT73" s="47"/>
      <c r="AU73" s="48"/>
    </row>
    <row r="74" spans="5:47" ht="13.5" x14ac:dyDescent="0.15">
      <c r="E74" s="22"/>
      <c r="F74" s="41"/>
      <c r="G74" s="41">
        <v>1</v>
      </c>
      <c r="H74" s="41"/>
      <c r="I74" s="222" t="s">
        <v>59</v>
      </c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22"/>
      <c r="Z74" s="222"/>
      <c r="AA74" s="222"/>
      <c r="AB74" s="222"/>
      <c r="AC74" s="222"/>
      <c r="AD74" s="222"/>
      <c r="AE74" s="222"/>
      <c r="AF74" s="222"/>
      <c r="AG74" s="222"/>
      <c r="AH74" s="222"/>
      <c r="AI74" s="222"/>
      <c r="AJ74" s="222"/>
      <c r="AK74" s="222"/>
      <c r="AL74" s="222"/>
      <c r="AM74" s="222"/>
      <c r="AN74" s="222"/>
      <c r="AO74" s="222"/>
      <c r="AP74" s="222"/>
      <c r="AQ74" s="222"/>
      <c r="AR74" s="222"/>
      <c r="AS74" s="222"/>
      <c r="AT74" s="222"/>
      <c r="AU74" s="23"/>
    </row>
    <row r="75" spans="5:47" ht="13.5" x14ac:dyDescent="0.15">
      <c r="E75" s="22"/>
      <c r="F75" s="23"/>
      <c r="G75" s="23">
        <v>2</v>
      </c>
      <c r="H75" s="23"/>
      <c r="I75" s="222" t="s">
        <v>105</v>
      </c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22"/>
      <c r="Z75" s="222"/>
      <c r="AA75" s="222"/>
      <c r="AB75" s="222"/>
      <c r="AC75" s="222"/>
      <c r="AD75" s="222"/>
      <c r="AE75" s="222"/>
      <c r="AF75" s="222"/>
      <c r="AG75" s="222"/>
      <c r="AH75" s="222"/>
      <c r="AI75" s="222"/>
      <c r="AJ75" s="222"/>
      <c r="AK75" s="222"/>
      <c r="AL75" s="222"/>
      <c r="AM75" s="222"/>
      <c r="AN75" s="222"/>
      <c r="AO75" s="222"/>
      <c r="AP75" s="222"/>
      <c r="AQ75" s="222"/>
      <c r="AR75" s="222"/>
      <c r="AS75" s="222"/>
      <c r="AT75" s="222"/>
      <c r="AU75" s="23"/>
    </row>
    <row r="76" spans="5:47" ht="13.5" x14ac:dyDescent="0.15">
      <c r="AH76" s="218" t="s">
        <v>107</v>
      </c>
      <c r="AI76" s="218"/>
      <c r="AJ76" s="218"/>
      <c r="AK76" s="218"/>
      <c r="AL76" s="218"/>
      <c r="AM76" s="217" t="s">
        <v>60</v>
      </c>
      <c r="AN76" s="217"/>
      <c r="AO76" s="217"/>
      <c r="AP76" s="217"/>
      <c r="AQ76" s="217"/>
      <c r="AR76" s="217"/>
      <c r="AS76" s="217"/>
      <c r="AT76" s="217"/>
      <c r="AU76" s="217"/>
    </row>
  </sheetData>
  <mergeCells count="147">
    <mergeCell ref="Y31:Z32"/>
    <mergeCell ref="G50:J55"/>
    <mergeCell ref="F43:F60"/>
    <mergeCell ref="G43:AU43"/>
    <mergeCell ref="G47:AU47"/>
    <mergeCell ref="AM76:AU76"/>
    <mergeCell ref="AH76:AL76"/>
    <mergeCell ref="Y71:AB72"/>
    <mergeCell ref="AE62:AT62"/>
    <mergeCell ref="AE63:AT63"/>
    <mergeCell ref="H62:AA62"/>
    <mergeCell ref="G61:AT61"/>
    <mergeCell ref="I75:AT75"/>
    <mergeCell ref="I74:AT74"/>
    <mergeCell ref="AE59:AH60"/>
    <mergeCell ref="AT59:AT60"/>
    <mergeCell ref="AE57:AH58"/>
    <mergeCell ref="W65:AA65"/>
    <mergeCell ref="L20:O21"/>
    <mergeCell ref="P20:Z21"/>
    <mergeCell ref="AA21:AB21"/>
    <mergeCell ref="F23:Q23"/>
    <mergeCell ref="F24:Q24"/>
    <mergeCell ref="W25:W26"/>
    <mergeCell ref="R25:R26"/>
    <mergeCell ref="S25:S26"/>
    <mergeCell ref="T25:T26"/>
    <mergeCell ref="U25:U26"/>
    <mergeCell ref="V25:V26"/>
    <mergeCell ref="F25:Q25"/>
    <mergeCell ref="F26:Q26"/>
    <mergeCell ref="W10:AC10"/>
    <mergeCell ref="Z15:AF18"/>
    <mergeCell ref="AM15:AU15"/>
    <mergeCell ref="AG18:AL18"/>
    <mergeCell ref="I10:J10"/>
    <mergeCell ref="I11:J11"/>
    <mergeCell ref="K10:O10"/>
    <mergeCell ref="K11:V11"/>
    <mergeCell ref="I12:J12"/>
    <mergeCell ref="K12:V12"/>
    <mergeCell ref="M15:Y16"/>
    <mergeCell ref="M17:Y18"/>
    <mergeCell ref="I7:O7"/>
    <mergeCell ref="AE65:AO65"/>
    <mergeCell ref="AE69:AO69"/>
    <mergeCell ref="AE70:AT70"/>
    <mergeCell ref="AF71:AN71"/>
    <mergeCell ref="AF72:AN72"/>
    <mergeCell ref="AG73:AL73"/>
    <mergeCell ref="G68:AT68"/>
    <mergeCell ref="F9:G9"/>
    <mergeCell ref="I9:M9"/>
    <mergeCell ref="R9:V9"/>
    <mergeCell ref="W9:AC9"/>
    <mergeCell ref="AD9:AE9"/>
    <mergeCell ref="AF9:AG9"/>
    <mergeCell ref="F8:G8"/>
    <mergeCell ref="I8:O8"/>
    <mergeCell ref="R8:V8"/>
    <mergeCell ref="W8:AC8"/>
    <mergeCell ref="AD8:AE8"/>
    <mergeCell ref="AF8:AG8"/>
    <mergeCell ref="AG19:AL22"/>
    <mergeCell ref="R23:W23"/>
    <mergeCell ref="S24:V24"/>
    <mergeCell ref="R10:V10"/>
    <mergeCell ref="S30:AF30"/>
    <mergeCell ref="AA31:AB32"/>
    <mergeCell ref="AC31:AD32"/>
    <mergeCell ref="AE31:AF32"/>
    <mergeCell ref="F27:U27"/>
    <mergeCell ref="F28:U29"/>
    <mergeCell ref="AJ23:AU24"/>
    <mergeCell ref="AJ25:AK26"/>
    <mergeCell ref="AL25:AM26"/>
    <mergeCell ref="AN25:AO26"/>
    <mergeCell ref="AP25:AQ26"/>
    <mergeCell ref="AR25:AS26"/>
    <mergeCell ref="AT25:AU26"/>
    <mergeCell ref="X25:AI26"/>
    <mergeCell ref="X23:AI24"/>
    <mergeCell ref="V27:AI27"/>
    <mergeCell ref="V28:AI29"/>
    <mergeCell ref="AJ27:AO27"/>
    <mergeCell ref="AP27:AU27"/>
    <mergeCell ref="AJ28:AO29"/>
    <mergeCell ref="AP28:AU29"/>
    <mergeCell ref="S31:T32"/>
    <mergeCell ref="U31:V32"/>
    <mergeCell ref="W31:X32"/>
    <mergeCell ref="AG30:AU30"/>
    <mergeCell ref="AG31:AU32"/>
    <mergeCell ref="F37:G38"/>
    <mergeCell ref="H37:I38"/>
    <mergeCell ref="J37:K38"/>
    <mergeCell ref="L37:M38"/>
    <mergeCell ref="N37:O38"/>
    <mergeCell ref="P37:Q38"/>
    <mergeCell ref="R37:S38"/>
    <mergeCell ref="T37:U38"/>
    <mergeCell ref="V37:W38"/>
    <mergeCell ref="X37:Y38"/>
    <mergeCell ref="Z37:AA38"/>
    <mergeCell ref="AB37:AC38"/>
    <mergeCell ref="AD37:AE38"/>
    <mergeCell ref="AF37:AG38"/>
    <mergeCell ref="AH37:AI38"/>
    <mergeCell ref="AJ37:AK38"/>
    <mergeCell ref="F36:AK36"/>
    <mergeCell ref="F34:AK35"/>
    <mergeCell ref="F33:AK33"/>
    <mergeCell ref="AL33:AU33"/>
    <mergeCell ref="F30:R30"/>
    <mergeCell ref="F31:R32"/>
    <mergeCell ref="P50:AU51"/>
    <mergeCell ref="K50:O51"/>
    <mergeCell ref="K52:O53"/>
    <mergeCell ref="K54:O55"/>
    <mergeCell ref="AT34:AU35"/>
    <mergeCell ref="AL34:AS35"/>
    <mergeCell ref="AL36:AU36"/>
    <mergeCell ref="AL37:AS38"/>
    <mergeCell ref="AT37:AU38"/>
    <mergeCell ref="F39:AU39"/>
    <mergeCell ref="F40:T40"/>
    <mergeCell ref="F41:T42"/>
    <mergeCell ref="U40:AU40"/>
    <mergeCell ref="U41:AU42"/>
    <mergeCell ref="AH54:AI55"/>
    <mergeCell ref="AJ54:AK55"/>
    <mergeCell ref="AL54:AM55"/>
    <mergeCell ref="AN54:AO55"/>
    <mergeCell ref="AP54:AQ55"/>
    <mergeCell ref="AR54:AS55"/>
    <mergeCell ref="AT54:AU55"/>
    <mergeCell ref="P52:AU53"/>
    <mergeCell ref="AE56:AH56"/>
    <mergeCell ref="P54:Q55"/>
    <mergeCell ref="R54:S55"/>
    <mergeCell ref="T54:U55"/>
    <mergeCell ref="V54:W55"/>
    <mergeCell ref="X54:Y55"/>
    <mergeCell ref="Z54:AA55"/>
    <mergeCell ref="AB54:AC55"/>
    <mergeCell ref="AD54:AE55"/>
    <mergeCell ref="AF54:AG55"/>
  </mergeCells>
  <phoneticPr fontId="13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NO38</vt:lpstr>
      <vt:lpstr>'NO38'!Print_Area</vt:lpstr>
      <vt:lpstr>移送費家族移送費請求書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鹿児島市教育委員会</cp:lastModifiedBy>
  <cp:lastPrinted>2016-09-15T07:37:12Z</cp:lastPrinted>
  <dcterms:created xsi:type="dcterms:W3CDTF">2010-09-12T22:33:56Z</dcterms:created>
  <dcterms:modified xsi:type="dcterms:W3CDTF">2021-06-14T05:09:56Z</dcterms:modified>
</cp:coreProperties>
</file>